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ufabc.ufabc.int.br\share\PROPLADI\propladi\CPO\Execução Orçamentária\2023\Distribuição Orçamentária\"/>
    </mc:Choice>
  </mc:AlternateContent>
  <xr:revisionPtr revIDLastSave="0" documentId="8_{F5F43E3D-BA3A-4660-A52B-A25D4887D11A}" xr6:coauthVersionLast="43" xr6:coauthVersionMax="43" xr10:uidLastSave="{00000000-0000-0000-0000-000000000000}"/>
  <bookViews>
    <workbookView xWindow="-120" yWindow="-120" windowWidth="20730" windowHeight="11040" tabRatio="675" firstSheet="8" activeTab="10" xr2:uid="{00000000-000D-0000-FFFF-FFFF00000000}"/>
  </bookViews>
  <sheets>
    <sheet name="Origem dos recursos" sheetId="6" r:id="rId1"/>
    <sheet name="Orçamento distribuído" sheetId="5" r:id="rId2"/>
    <sheet name="Remanejamentos entre AEO" sheetId="12" r:id="rId3"/>
    <sheet name="Distribuição TRI" sheetId="14" r:id="rId4"/>
    <sheet name="1. Pré-Empenhos" sheetId="3" r:id="rId5"/>
    <sheet name="2. Empenhos LOA UFABC 2023" sheetId="2" r:id="rId6"/>
    <sheet name="Saldos CUSTEIO AEO LOA 23" sheetId="4" r:id="rId7"/>
    <sheet name="Saldos INVESTIMENTO AEO LOA 23" sheetId="13" r:id="rId8"/>
    <sheet name="2.1 DESCENTRALIZAÇÕES 2023" sheetId="9" r:id="rId9"/>
    <sheet name="3. Empenhos LOA UFABC RPNP" sheetId="10" r:id="rId10"/>
    <sheet name="3.1 Empenhos DESCENTR RPNP" sheetId="11" r:id="rId11"/>
    <sheet name="Tabelas auxiliares" sheetId="8" state="hidden" r:id="rId12"/>
  </sheets>
  <externalReferences>
    <externalReference r:id="rId13"/>
    <externalReference r:id="rId14"/>
  </externalReferences>
  <definedNames>
    <definedName name="_xlnm._FilterDatabase" localSheetId="4" hidden="1">'1. Pré-Empenhos'!$A$3:$S$320</definedName>
    <definedName name="_xlnm._FilterDatabase" localSheetId="5" hidden="1">'2. Empenhos LOA UFABC 2023'!$A$3:$AC$1000</definedName>
    <definedName name="_xlnm._FilterDatabase" localSheetId="8" hidden="1">'2.1 DESCENTRALIZAÇÕES 2023'!$A$3:$X$3</definedName>
    <definedName name="_xlnm._FilterDatabase" localSheetId="9" hidden="1">'3. Empenhos LOA UFABC RPNP'!$A$3:$AB$1000</definedName>
    <definedName name="_xlnm._FilterDatabase" localSheetId="10" hidden="1">'3.1 Empenhos DESCENTR RPNP'!$A$3:$V$3</definedName>
    <definedName name="_xlnm._FilterDatabase" localSheetId="1" hidden="1">'Orçamento distribuído'!$A$1:$K$43</definedName>
    <definedName name="_xlnm._FilterDatabase" localSheetId="6" hidden="1">'Saldos CUSTEIO AEO LOA 23'!$B$1:$L$60</definedName>
    <definedName name="_xlnm._FilterDatabase" localSheetId="7" hidden="1">'Saldos INVESTIMENTO AEO LOA 23'!$A$1:$L$1</definedName>
    <definedName name="AEO">'[1]1. Execução - Custeio'!$B$6</definedName>
    <definedName name="FONTES_RECURSOS">'[2]PROPOSTA 2016'!$A$90:$A$92</definedName>
    <definedName name="OLE_LINK1" localSheetId="3">'Distribuição TRI'!$C$2</definedName>
    <definedName name="_xlnm.Print_Titles" localSheetId="1">'Orçamento distribuído'!$1:$1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82" i="2" l="1"/>
  <c r="Y84" i="2"/>
  <c r="Y85" i="2"/>
  <c r="Y86" i="2"/>
  <c r="Y87" i="2"/>
  <c r="Y89" i="2"/>
  <c r="Y90" i="2"/>
  <c r="Y92" i="2"/>
  <c r="Y93" i="2"/>
  <c r="Y94" i="2"/>
  <c r="Y95" i="2"/>
  <c r="Y97" i="2"/>
  <c r="Y98" i="2"/>
  <c r="Y99" i="2"/>
  <c r="Y101" i="2"/>
  <c r="Y102" i="2"/>
  <c r="Y103" i="2"/>
  <c r="Y104" i="2"/>
  <c r="Y105" i="2"/>
  <c r="Y106" i="2"/>
  <c r="Y107" i="2"/>
  <c r="Y109" i="2"/>
  <c r="Y110" i="2"/>
  <c r="Y111" i="2"/>
  <c r="Y113" i="2"/>
  <c r="Y114" i="2"/>
  <c r="Y115" i="2"/>
  <c r="Y116" i="2"/>
  <c r="Y117" i="2"/>
  <c r="Y118" i="2"/>
  <c r="Y119" i="2"/>
  <c r="Y121" i="2"/>
  <c r="Y122" i="2"/>
  <c r="Y123" i="2"/>
  <c r="Y124" i="2"/>
  <c r="Y126" i="2"/>
  <c r="Y127" i="2"/>
  <c r="Y128" i="2"/>
  <c r="Y129" i="2"/>
  <c r="Y130" i="2"/>
  <c r="Y131" i="2"/>
  <c r="Y132" i="2"/>
  <c r="Y133" i="2"/>
  <c r="Y134" i="2"/>
  <c r="Y135" i="2"/>
  <c r="Y136" i="2"/>
  <c r="Y138" i="2"/>
  <c r="Y139" i="2"/>
  <c r="Y140" i="2"/>
  <c r="Y141" i="2"/>
  <c r="Y142" i="2"/>
  <c r="Y143" i="2"/>
  <c r="Y144" i="2"/>
  <c r="Y145" i="2"/>
  <c r="Y146" i="2"/>
  <c r="Y147" i="2"/>
  <c r="Y148" i="2"/>
  <c r="Y150" i="2"/>
  <c r="Y152" i="2"/>
  <c r="Y157" i="2"/>
  <c r="Y161" i="2"/>
  <c r="Y162" i="2"/>
  <c r="Y163" i="2"/>
  <c r="Y164" i="2"/>
  <c r="Y165" i="2"/>
  <c r="Y166" i="2"/>
  <c r="Y167" i="2"/>
  <c r="Y169" i="2"/>
  <c r="Y170" i="2"/>
  <c r="Y171" i="2"/>
  <c r="Y175" i="2"/>
  <c r="Y176" i="2"/>
  <c r="Y177" i="2"/>
  <c r="Y178" i="2"/>
  <c r="Y179" i="2"/>
  <c r="Y181" i="2"/>
  <c r="Y182" i="2"/>
  <c r="Y183" i="2"/>
  <c r="Y184"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503" i="2"/>
  <c r="Y504" i="2"/>
  <c r="Y505" i="2"/>
  <c r="Y506" i="2"/>
  <c r="Y507" i="2"/>
  <c r="Y508" i="2"/>
  <c r="Y509" i="2"/>
  <c r="Y510" i="2"/>
  <c r="Y511" i="2"/>
  <c r="Y512" i="2"/>
  <c r="Y513" i="2"/>
  <c r="Y514" i="2"/>
  <c r="Y515" i="2"/>
  <c r="Y516" i="2"/>
  <c r="Y517" i="2"/>
  <c r="Y518" i="2"/>
  <c r="Y519" i="2"/>
  <c r="Y520" i="2"/>
  <c r="Y521" i="2"/>
  <c r="Y522" i="2"/>
  <c r="Y523" i="2"/>
  <c r="Y524" i="2"/>
  <c r="Y525" i="2"/>
  <c r="Y526" i="2"/>
  <c r="Y527" i="2"/>
  <c r="Y528" i="2"/>
  <c r="Y529" i="2"/>
  <c r="Y530" i="2"/>
  <c r="Y531" i="2"/>
  <c r="Y532" i="2"/>
  <c r="Y533" i="2"/>
  <c r="Y534" i="2"/>
  <c r="Y535" i="2"/>
  <c r="Y536" i="2"/>
  <c r="Y537" i="2"/>
  <c r="Y538" i="2"/>
  <c r="Y539" i="2"/>
  <c r="Y540" i="2"/>
  <c r="Y541" i="2"/>
  <c r="Y542" i="2"/>
  <c r="Y543" i="2"/>
  <c r="Y544" i="2"/>
  <c r="Y545" i="2"/>
  <c r="Y546" i="2"/>
  <c r="Y547" i="2"/>
  <c r="Y548" i="2"/>
  <c r="Y549" i="2"/>
  <c r="Y550" i="2"/>
  <c r="Y551" i="2"/>
  <c r="Y552" i="2"/>
  <c r="Y553" i="2"/>
  <c r="Y554" i="2"/>
  <c r="Y555" i="2"/>
  <c r="Y556" i="2"/>
  <c r="Y557" i="2"/>
  <c r="Y558" i="2"/>
  <c r="Y559" i="2"/>
  <c r="Y560" i="2"/>
  <c r="Y561" i="2"/>
  <c r="Y562" i="2"/>
  <c r="Y563" i="2"/>
  <c r="Y564" i="2"/>
  <c r="Y565" i="2"/>
  <c r="Y566" i="2"/>
  <c r="Y567" i="2"/>
  <c r="Y568" i="2"/>
  <c r="Y569" i="2"/>
  <c r="Y570" i="2"/>
  <c r="Y571" i="2"/>
  <c r="Y572" i="2"/>
  <c r="Y573" i="2"/>
  <c r="Y574" i="2"/>
  <c r="Y575" i="2"/>
  <c r="Y576" i="2"/>
  <c r="Y577" i="2"/>
  <c r="Y578" i="2"/>
  <c r="Y579" i="2"/>
  <c r="Y580" i="2"/>
  <c r="Y581" i="2"/>
  <c r="Y582" i="2"/>
  <c r="Y583" i="2"/>
  <c r="Y584" i="2"/>
  <c r="Y585" i="2"/>
  <c r="Y586" i="2"/>
  <c r="Y587" i="2"/>
  <c r="Y588" i="2"/>
  <c r="Y589" i="2"/>
  <c r="Y590" i="2"/>
  <c r="Y591" i="2"/>
  <c r="Y592" i="2"/>
  <c r="Y593" i="2"/>
  <c r="Y594" i="2"/>
  <c r="Y595" i="2"/>
  <c r="Y596" i="2"/>
  <c r="Y597" i="2"/>
  <c r="Y598" i="2"/>
  <c r="Y599" i="2"/>
  <c r="Y600" i="2"/>
  <c r="Y601" i="2"/>
  <c r="Y602" i="2"/>
  <c r="Y603" i="2"/>
  <c r="Y604" i="2"/>
  <c r="Y605" i="2"/>
  <c r="Y606" i="2"/>
  <c r="Y607" i="2"/>
  <c r="Y608" i="2"/>
  <c r="Y609" i="2"/>
  <c r="Y610" i="2"/>
  <c r="Y611" i="2"/>
  <c r="Y612" i="2"/>
  <c r="Y613" i="2"/>
  <c r="Y614" i="2"/>
  <c r="Y615" i="2"/>
  <c r="Y616" i="2"/>
  <c r="Y617" i="2"/>
  <c r="Y618" i="2"/>
  <c r="Y619" i="2"/>
  <c r="Y620" i="2"/>
  <c r="Y621" i="2"/>
  <c r="Y622" i="2"/>
  <c r="Y623" i="2"/>
  <c r="Y624" i="2"/>
  <c r="Y625" i="2"/>
  <c r="Y626" i="2"/>
  <c r="Y627" i="2"/>
  <c r="Y628" i="2"/>
  <c r="Y629" i="2"/>
  <c r="Y630" i="2"/>
  <c r="Y631" i="2"/>
  <c r="Y632" i="2"/>
  <c r="Y633" i="2"/>
  <c r="Y634" i="2"/>
  <c r="Y635" i="2"/>
  <c r="Y636" i="2"/>
  <c r="Y637" i="2"/>
  <c r="Y638" i="2"/>
  <c r="Y639" i="2"/>
  <c r="Y640" i="2"/>
  <c r="Y641" i="2"/>
  <c r="Y642" i="2"/>
  <c r="Y643" i="2"/>
  <c r="Y644" i="2"/>
  <c r="Y645" i="2"/>
  <c r="Y646" i="2"/>
  <c r="Y647" i="2"/>
  <c r="Y648" i="2"/>
  <c r="Y649" i="2"/>
  <c r="Y650" i="2"/>
  <c r="Y651" i="2"/>
  <c r="Y652" i="2"/>
  <c r="Y653" i="2"/>
  <c r="Y654" i="2"/>
  <c r="Y655" i="2"/>
  <c r="Y656" i="2"/>
  <c r="Y657" i="2"/>
  <c r="Y658" i="2"/>
  <c r="Y659" i="2"/>
  <c r="Y660" i="2"/>
  <c r="Y661" i="2"/>
  <c r="Y662" i="2"/>
  <c r="Y663" i="2"/>
  <c r="Y664" i="2"/>
  <c r="Y665" i="2"/>
  <c r="Y666" i="2"/>
  <c r="Y667" i="2"/>
  <c r="Y668" i="2"/>
  <c r="Y669" i="2"/>
  <c r="Y670" i="2"/>
  <c r="Y671" i="2"/>
  <c r="Y672" i="2"/>
  <c r="Y673" i="2"/>
  <c r="Y674" i="2"/>
  <c r="Y675" i="2"/>
  <c r="Y676" i="2"/>
  <c r="Y677" i="2"/>
  <c r="Y678" i="2"/>
  <c r="Y679" i="2"/>
  <c r="Y680" i="2"/>
  <c r="Y681" i="2"/>
  <c r="Y682" i="2"/>
  <c r="Y683" i="2"/>
  <c r="Y684" i="2"/>
  <c r="Y685" i="2"/>
  <c r="Y686" i="2"/>
  <c r="Y687" i="2"/>
  <c r="Y688" i="2"/>
  <c r="Y689" i="2"/>
  <c r="Y690" i="2"/>
  <c r="Y691" i="2"/>
  <c r="Y692" i="2"/>
  <c r="Y693" i="2"/>
  <c r="Y694" i="2"/>
  <c r="Y695" i="2"/>
  <c r="Y696" i="2"/>
  <c r="Y697" i="2"/>
  <c r="Y698" i="2"/>
  <c r="Y699" i="2"/>
  <c r="Y700" i="2"/>
  <c r="Y701" i="2"/>
  <c r="Y702" i="2"/>
  <c r="Y703" i="2"/>
  <c r="Y704" i="2"/>
  <c r="Y705" i="2"/>
  <c r="Y706" i="2"/>
  <c r="Y707" i="2"/>
  <c r="Y708" i="2"/>
  <c r="Y709" i="2"/>
  <c r="Y710" i="2"/>
  <c r="Y711" i="2"/>
  <c r="Y712" i="2"/>
  <c r="Y713" i="2"/>
  <c r="Y714" i="2"/>
  <c r="Y715" i="2"/>
  <c r="Y716" i="2"/>
  <c r="Y717" i="2"/>
  <c r="Y718" i="2"/>
  <c r="Y719" i="2"/>
  <c r="Y720" i="2"/>
  <c r="Y721" i="2"/>
  <c r="Y722" i="2"/>
  <c r="Y723" i="2"/>
  <c r="Y724" i="2"/>
  <c r="Y725" i="2"/>
  <c r="Y726" i="2"/>
  <c r="Y727" i="2"/>
  <c r="Y728" i="2"/>
  <c r="Y729" i="2"/>
  <c r="Y730" i="2"/>
  <c r="Y731" i="2"/>
  <c r="Y732" i="2"/>
  <c r="Y733" i="2"/>
  <c r="Y734" i="2"/>
  <c r="Y735" i="2"/>
  <c r="Y736" i="2"/>
  <c r="Y737" i="2"/>
  <c r="Y738" i="2"/>
  <c r="Y739" i="2"/>
  <c r="Y740" i="2"/>
  <c r="Y741" i="2"/>
  <c r="Y742" i="2"/>
  <c r="Y743" i="2"/>
  <c r="Y744" i="2"/>
  <c r="Y745" i="2"/>
  <c r="Y746" i="2"/>
  <c r="Y747" i="2"/>
  <c r="Y748" i="2"/>
  <c r="Y749" i="2"/>
  <c r="Y750" i="2"/>
  <c r="Y751" i="2"/>
  <c r="Y752" i="2"/>
  <c r="Y753" i="2"/>
  <c r="Y754" i="2"/>
  <c r="Y755" i="2"/>
  <c r="Y756" i="2"/>
  <c r="Y757" i="2"/>
  <c r="Y758" i="2"/>
  <c r="Y759" i="2"/>
  <c r="Y760" i="2"/>
  <c r="Y761" i="2"/>
  <c r="Y762" i="2"/>
  <c r="Y763" i="2"/>
  <c r="Y764" i="2"/>
  <c r="Y765" i="2"/>
  <c r="Y766" i="2"/>
  <c r="Y767" i="2"/>
  <c r="Y768" i="2"/>
  <c r="Y769" i="2"/>
  <c r="Y770" i="2"/>
  <c r="Y771" i="2"/>
  <c r="Y772" i="2"/>
  <c r="Y773" i="2"/>
  <c r="Y774" i="2"/>
  <c r="Y775" i="2"/>
  <c r="Y776" i="2"/>
  <c r="Y777" i="2"/>
  <c r="Y778" i="2"/>
  <c r="Y779" i="2"/>
  <c r="Y780" i="2"/>
  <c r="Y781" i="2"/>
  <c r="Y782" i="2"/>
  <c r="Y783" i="2"/>
  <c r="Y784" i="2"/>
  <c r="Y785" i="2"/>
  <c r="Y786" i="2"/>
  <c r="Y787" i="2"/>
  <c r="Y788" i="2"/>
  <c r="Y789" i="2"/>
  <c r="Y790" i="2"/>
  <c r="Y791" i="2"/>
  <c r="Y792" i="2"/>
  <c r="Y793" i="2"/>
  <c r="Y794" i="2"/>
  <c r="Y795" i="2"/>
  <c r="Y796" i="2"/>
  <c r="Y797" i="2"/>
  <c r="Y798" i="2"/>
  <c r="Y799" i="2"/>
  <c r="Y800" i="2"/>
  <c r="Y801" i="2"/>
  <c r="Y802" i="2"/>
  <c r="Y803" i="2"/>
  <c r="Y804" i="2"/>
  <c r="Y805" i="2"/>
  <c r="Y806" i="2"/>
  <c r="Y807" i="2"/>
  <c r="Y808" i="2"/>
  <c r="Y809" i="2"/>
  <c r="Y810" i="2"/>
  <c r="Y811" i="2"/>
  <c r="Y812" i="2"/>
  <c r="Y813" i="2"/>
  <c r="Y814" i="2"/>
  <c r="Y815" i="2"/>
  <c r="Y816" i="2"/>
  <c r="Y817" i="2"/>
  <c r="Y818" i="2"/>
  <c r="Y819" i="2"/>
  <c r="Y820" i="2"/>
  <c r="Y821" i="2"/>
  <c r="Y822" i="2"/>
  <c r="Y823" i="2"/>
  <c r="Y824" i="2"/>
  <c r="Y825" i="2"/>
  <c r="Y826" i="2"/>
  <c r="Y827" i="2"/>
  <c r="Y828" i="2"/>
  <c r="Y829" i="2"/>
  <c r="Y830" i="2"/>
  <c r="Y831" i="2"/>
  <c r="Y832" i="2"/>
  <c r="Y833" i="2"/>
  <c r="Y834" i="2"/>
  <c r="Y835" i="2"/>
  <c r="Y836" i="2"/>
  <c r="Y837" i="2"/>
  <c r="Y838" i="2"/>
  <c r="Y839" i="2"/>
  <c r="Y840" i="2"/>
  <c r="Y841" i="2"/>
  <c r="Y842" i="2"/>
  <c r="Y843" i="2"/>
  <c r="Y844" i="2"/>
  <c r="Y845" i="2"/>
  <c r="Y846" i="2"/>
  <c r="Y847" i="2"/>
  <c r="Y848" i="2"/>
  <c r="Y849" i="2"/>
  <c r="Y850" i="2"/>
  <c r="Y851" i="2"/>
  <c r="Y852" i="2"/>
  <c r="Y853" i="2"/>
  <c r="Y854" i="2"/>
  <c r="Y855" i="2"/>
  <c r="Y856" i="2"/>
  <c r="Y857" i="2"/>
  <c r="Y858" i="2"/>
  <c r="Y859" i="2"/>
  <c r="Y860" i="2"/>
  <c r="Y861" i="2"/>
  <c r="Y862" i="2"/>
  <c r="Y863" i="2"/>
  <c r="Y864" i="2"/>
  <c r="Y865" i="2"/>
  <c r="Y866" i="2"/>
  <c r="Y867" i="2"/>
  <c r="Y868" i="2"/>
  <c r="Y869" i="2"/>
  <c r="Y870" i="2"/>
  <c r="Y871" i="2"/>
  <c r="Y872" i="2"/>
  <c r="Y873" i="2"/>
  <c r="Y874" i="2"/>
  <c r="Y875" i="2"/>
  <c r="Y876" i="2"/>
  <c r="Y877" i="2"/>
  <c r="Y878" i="2"/>
  <c r="Y879" i="2"/>
  <c r="Y880" i="2"/>
  <c r="Y881" i="2"/>
  <c r="Y882" i="2"/>
  <c r="Y883" i="2"/>
  <c r="Y884" i="2"/>
  <c r="Y885" i="2"/>
  <c r="Y886" i="2"/>
  <c r="Y887" i="2"/>
  <c r="Y888" i="2"/>
  <c r="Y889" i="2"/>
  <c r="Y890" i="2"/>
  <c r="Y891" i="2"/>
  <c r="Y892" i="2"/>
  <c r="Y893" i="2"/>
  <c r="Y894" i="2"/>
  <c r="Y895" i="2"/>
  <c r="Y896" i="2"/>
  <c r="Y897" i="2"/>
  <c r="Y898" i="2"/>
  <c r="Y899" i="2"/>
  <c r="Y900" i="2"/>
  <c r="Y901" i="2"/>
  <c r="Y902" i="2"/>
  <c r="Y903" i="2"/>
  <c r="Y904" i="2"/>
  <c r="Y905" i="2"/>
  <c r="Y906" i="2"/>
  <c r="Y907" i="2"/>
  <c r="Y908" i="2"/>
  <c r="Y909" i="2"/>
  <c r="Y910" i="2"/>
  <c r="Y911" i="2"/>
  <c r="Y912" i="2"/>
  <c r="Y913" i="2"/>
  <c r="Y914" i="2"/>
  <c r="Y915" i="2"/>
  <c r="Y916" i="2"/>
  <c r="Y917" i="2"/>
  <c r="Y918" i="2"/>
  <c r="Y919" i="2"/>
  <c r="Y920" i="2"/>
  <c r="Y921" i="2"/>
  <c r="Y922" i="2"/>
  <c r="Y923" i="2"/>
  <c r="Y924" i="2"/>
  <c r="Y925" i="2"/>
  <c r="Y926" i="2"/>
  <c r="Y927" i="2"/>
  <c r="Y928" i="2"/>
  <c r="Y929" i="2"/>
  <c r="Y930" i="2"/>
  <c r="Y931" i="2"/>
  <c r="Y932" i="2"/>
  <c r="Y933" i="2"/>
  <c r="Y934" i="2"/>
  <c r="Y935" i="2"/>
  <c r="Y936" i="2"/>
  <c r="Y937" i="2"/>
  <c r="Y938" i="2"/>
  <c r="Y939" i="2"/>
  <c r="Y940" i="2"/>
  <c r="Y941" i="2"/>
  <c r="Y942" i="2"/>
  <c r="Y943" i="2"/>
  <c r="Y944" i="2"/>
  <c r="Y945" i="2"/>
  <c r="Y946" i="2"/>
  <c r="Y947" i="2"/>
  <c r="Y948" i="2"/>
  <c r="Y949" i="2"/>
  <c r="Y950" i="2"/>
  <c r="Y951" i="2"/>
  <c r="Y952" i="2"/>
  <c r="Y953" i="2"/>
  <c r="Y954" i="2"/>
  <c r="Y955" i="2"/>
  <c r="Y956" i="2"/>
  <c r="Y957" i="2"/>
  <c r="Y958" i="2"/>
  <c r="Y959" i="2"/>
  <c r="Y960" i="2"/>
  <c r="Y961" i="2"/>
  <c r="Y962" i="2"/>
  <c r="Y963" i="2"/>
  <c r="Y964" i="2"/>
  <c r="Y965" i="2"/>
  <c r="Y966" i="2"/>
  <c r="Y967" i="2"/>
  <c r="Y968" i="2"/>
  <c r="Y969" i="2"/>
  <c r="Y970" i="2"/>
  <c r="Y971" i="2"/>
  <c r="Y972" i="2"/>
  <c r="Y973" i="2"/>
  <c r="Y974" i="2"/>
  <c r="Y975" i="2"/>
  <c r="Y976" i="2"/>
  <c r="Y977" i="2"/>
  <c r="Y978" i="2"/>
  <c r="Y979" i="2"/>
  <c r="Y980" i="2"/>
  <c r="Y981" i="2"/>
  <c r="Y982" i="2"/>
  <c r="Y983" i="2"/>
  <c r="Y984" i="2"/>
  <c r="Y985" i="2"/>
  <c r="Y986" i="2"/>
  <c r="Y987" i="2"/>
  <c r="Y988" i="2"/>
  <c r="Y989" i="2"/>
  <c r="Y990" i="2"/>
  <c r="Y991" i="2"/>
  <c r="Y992" i="2"/>
  <c r="Y993" i="2"/>
  <c r="Y994" i="2"/>
  <c r="Y995" i="2"/>
  <c r="Y996" i="2"/>
  <c r="Y997" i="2"/>
  <c r="Y998" i="2"/>
  <c r="Y999" i="2"/>
  <c r="Y1000" i="2"/>
  <c r="D9" i="13" l="1"/>
  <c r="E9" i="13"/>
  <c r="F9" i="13"/>
  <c r="G9" i="13"/>
  <c r="H9" i="13"/>
  <c r="J9" i="13"/>
  <c r="K9" i="13"/>
  <c r="D9" i="4"/>
  <c r="E9" i="4"/>
  <c r="F9" i="4"/>
  <c r="G9" i="4"/>
  <c r="J9" i="4"/>
  <c r="K9" i="4"/>
  <c r="C10" i="8"/>
  <c r="H2" i="4"/>
  <c r="L2" i="14"/>
  <c r="M2" i="14"/>
  <c r="L3" i="14"/>
  <c r="M3" i="14"/>
  <c r="L4" i="14"/>
  <c r="M4" i="14"/>
  <c r="L5" i="14"/>
  <c r="M5" i="14"/>
  <c r="L6" i="14"/>
  <c r="M6" i="14"/>
  <c r="L7" i="14"/>
  <c r="M7" i="14"/>
  <c r="L8" i="14"/>
  <c r="M8" i="14"/>
  <c r="L9" i="14"/>
  <c r="M9" i="14"/>
  <c r="L10" i="14"/>
  <c r="M10" i="14"/>
  <c r="N7" i="14" l="1"/>
  <c r="H33" i="4" s="1"/>
  <c r="N10" i="14"/>
  <c r="H43" i="4" s="1"/>
  <c r="N8" i="14"/>
  <c r="H37" i="4" s="1"/>
  <c r="N4" i="14"/>
  <c r="H26" i="4" s="1"/>
  <c r="N3" i="14"/>
  <c r="H22" i="4" s="1"/>
  <c r="I9" i="13"/>
  <c r="L9" i="13" s="1"/>
  <c r="N5" i="14"/>
  <c r="H9" i="4" s="1"/>
  <c r="I9" i="4" s="1"/>
  <c r="L9" i="4" s="1"/>
  <c r="N2" i="14"/>
  <c r="H30" i="4" s="1"/>
  <c r="N6" i="14"/>
  <c r="H4" i="4" s="1"/>
  <c r="M11" i="14"/>
  <c r="N9" i="14"/>
  <c r="H46" i="4" s="1"/>
  <c r="L11" i="14"/>
  <c r="F4" i="2"/>
  <c r="G4" i="2"/>
  <c r="H4" i="2"/>
  <c r="X4" i="2"/>
  <c r="Y4" i="2" s="1"/>
  <c r="Z4" i="2"/>
  <c r="N11" i="14" l="1"/>
  <c r="R75" i="11"/>
  <c r="R76" i="11"/>
  <c r="R77" i="11"/>
  <c r="R78" i="11"/>
  <c r="R79" i="11"/>
  <c r="R80" i="11"/>
  <c r="R81" i="11"/>
  <c r="R82" i="11"/>
  <c r="R83" i="11"/>
  <c r="R84" i="11"/>
  <c r="R85" i="11"/>
  <c r="R86" i="11"/>
  <c r="R87" i="11"/>
  <c r="R88" i="11"/>
  <c r="R89" i="11"/>
  <c r="R90" i="11"/>
  <c r="R91" i="11"/>
  <c r="R92" i="11"/>
  <c r="R93" i="11"/>
  <c r="R94" i="11"/>
  <c r="R95" i="11"/>
  <c r="R96" i="11"/>
  <c r="R97" i="11"/>
  <c r="R98" i="11"/>
  <c r="R99" i="11"/>
  <c r="R100" i="11"/>
  <c r="R101" i="11"/>
  <c r="R102" i="11"/>
  <c r="R103" i="11"/>
  <c r="R104" i="11"/>
  <c r="R105" i="11"/>
  <c r="R106" i="11"/>
  <c r="R107" i="11"/>
  <c r="R108" i="11"/>
  <c r="R109" i="11"/>
  <c r="R110" i="11"/>
  <c r="R111" i="11"/>
  <c r="R112" i="11"/>
  <c r="R113" i="11"/>
  <c r="R114" i="11"/>
  <c r="R115" i="11"/>
  <c r="R116" i="11"/>
  <c r="R117" i="11"/>
  <c r="R118" i="11"/>
  <c r="R119" i="11"/>
  <c r="R120" i="11"/>
  <c r="R121" i="11"/>
  <c r="R122" i="11"/>
  <c r="R123" i="11"/>
  <c r="R124" i="11"/>
  <c r="R125" i="11"/>
  <c r="R126" i="11"/>
  <c r="R127" i="11"/>
  <c r="R128" i="11"/>
  <c r="R129" i="11"/>
  <c r="R130" i="11"/>
  <c r="R131" i="11"/>
  <c r="R132" i="11"/>
  <c r="R133" i="11"/>
  <c r="R134" i="11"/>
  <c r="R135" i="11"/>
  <c r="R136" i="11"/>
  <c r="R137" i="11"/>
  <c r="R138" i="11"/>
  <c r="R139" i="11"/>
  <c r="R140" i="11"/>
  <c r="R141" i="11"/>
  <c r="R142" i="11"/>
  <c r="R143" i="11"/>
  <c r="R144" i="11"/>
  <c r="R145" i="11"/>
  <c r="R146" i="11"/>
  <c r="R147" i="11"/>
  <c r="R148" i="11"/>
  <c r="R149" i="11"/>
  <c r="R150" i="11"/>
  <c r="R151" i="11"/>
  <c r="R152" i="11"/>
  <c r="R153" i="11"/>
  <c r="R154" i="11"/>
  <c r="R155" i="11"/>
  <c r="R156" i="11"/>
  <c r="R157" i="11"/>
  <c r="R158" i="11"/>
  <c r="R159" i="11"/>
  <c r="R160" i="11"/>
  <c r="R161" i="11"/>
  <c r="R162" i="11"/>
  <c r="R163" i="11"/>
  <c r="R164" i="11"/>
  <c r="R165" i="11"/>
  <c r="R166" i="11"/>
  <c r="R167" i="11"/>
  <c r="R168" i="11"/>
  <c r="R169" i="11"/>
  <c r="R170" i="11"/>
  <c r="R171" i="11"/>
  <c r="R172" i="11"/>
  <c r="R173" i="11"/>
  <c r="R174" i="11"/>
  <c r="R175" i="11"/>
  <c r="R176" i="11"/>
  <c r="R177" i="11"/>
  <c r="R178" i="11"/>
  <c r="R179" i="11"/>
  <c r="R180" i="11"/>
  <c r="R181" i="11"/>
  <c r="R182" i="11"/>
  <c r="R183" i="11"/>
  <c r="R184" i="11"/>
  <c r="R185" i="11"/>
  <c r="R186" i="11"/>
  <c r="R187" i="11"/>
  <c r="R188" i="11"/>
  <c r="R189" i="11"/>
  <c r="R190" i="11"/>
  <c r="R191" i="11"/>
  <c r="R192" i="11"/>
  <c r="R193" i="11"/>
  <c r="R194" i="11"/>
  <c r="R195" i="11"/>
  <c r="R196" i="11"/>
  <c r="R197" i="11"/>
  <c r="R198" i="11"/>
  <c r="R199" i="11"/>
  <c r="R200" i="11"/>
  <c r="R201" i="11"/>
  <c r="R202" i="11"/>
  <c r="R203" i="11"/>
  <c r="R204" i="11"/>
  <c r="R205" i="11"/>
  <c r="R206" i="11"/>
  <c r="R207" i="11"/>
  <c r="R208" i="11"/>
  <c r="R209" i="11"/>
  <c r="R210" i="11"/>
  <c r="R211" i="11"/>
  <c r="R212" i="11"/>
  <c r="R213" i="11"/>
  <c r="R214" i="11"/>
  <c r="R215" i="11"/>
  <c r="R216" i="11"/>
  <c r="R217" i="11"/>
  <c r="R218" i="11"/>
  <c r="R219" i="11"/>
  <c r="R220" i="11"/>
  <c r="R221" i="11"/>
  <c r="R222" i="11"/>
  <c r="R223" i="11"/>
  <c r="R224" i="11"/>
  <c r="R225" i="11"/>
  <c r="R226" i="11"/>
  <c r="R227" i="11"/>
  <c r="R228" i="11"/>
  <c r="R229" i="11"/>
  <c r="R230" i="11"/>
  <c r="R231" i="11"/>
  <c r="R232" i="11"/>
  <c r="R233" i="11"/>
  <c r="R234" i="11"/>
  <c r="R235" i="11"/>
  <c r="R236" i="11"/>
  <c r="R237" i="11"/>
  <c r="R238" i="11"/>
  <c r="R239" i="11"/>
  <c r="R240" i="11"/>
  <c r="R241" i="11"/>
  <c r="R242" i="11"/>
  <c r="R243" i="11"/>
  <c r="R244" i="11"/>
  <c r="R245" i="11"/>
  <c r="R246" i="11"/>
  <c r="R247" i="11"/>
  <c r="R248" i="11"/>
  <c r="R249" i="11"/>
  <c r="R250" i="11"/>
  <c r="R251" i="11"/>
  <c r="R252" i="11"/>
  <c r="R253" i="11"/>
  <c r="R254" i="11"/>
  <c r="R255" i="11"/>
  <c r="R256" i="11"/>
  <c r="R257" i="11"/>
  <c r="R258" i="11"/>
  <c r="R259" i="11"/>
  <c r="R260" i="11"/>
  <c r="R261" i="11"/>
  <c r="R262" i="11"/>
  <c r="R263" i="11"/>
  <c r="R264" i="11"/>
  <c r="R265" i="11"/>
  <c r="R266" i="11"/>
  <c r="R267" i="11"/>
  <c r="R268" i="11"/>
  <c r="R269" i="11"/>
  <c r="R270" i="11"/>
  <c r="R271" i="11"/>
  <c r="R272" i="11"/>
  <c r="R273" i="11"/>
  <c r="R274" i="11"/>
  <c r="R275" i="11"/>
  <c r="R276" i="11"/>
  <c r="R277" i="11"/>
  <c r="R278" i="11"/>
  <c r="R279" i="11"/>
  <c r="R280" i="11"/>
  <c r="R281" i="11"/>
  <c r="R282" i="11"/>
  <c r="R283" i="11"/>
  <c r="R284" i="11"/>
  <c r="R285" i="11"/>
  <c r="R286" i="11"/>
  <c r="R287" i="11"/>
  <c r="R288" i="11"/>
  <c r="R289" i="11"/>
  <c r="R290" i="11"/>
  <c r="R291" i="11"/>
  <c r="R292" i="11"/>
  <c r="R293" i="11"/>
  <c r="R294" i="11"/>
  <c r="R295" i="11"/>
  <c r="R296" i="11"/>
  <c r="R297" i="11"/>
  <c r="R298" i="11"/>
  <c r="R299" i="11"/>
  <c r="R300" i="11"/>
  <c r="R301" i="11"/>
  <c r="R302" i="11"/>
  <c r="R303" i="11"/>
  <c r="R304" i="11"/>
  <c r="R305" i="11"/>
  <c r="R306" i="11"/>
  <c r="R307" i="11"/>
  <c r="R308" i="11"/>
  <c r="R309" i="11"/>
  <c r="R310" i="11"/>
  <c r="R311" i="11"/>
  <c r="R312" i="11"/>
  <c r="R313" i="11"/>
  <c r="R314" i="11"/>
  <c r="R315" i="11"/>
  <c r="R316" i="11"/>
  <c r="R317" i="11"/>
  <c r="R318" i="11"/>
  <c r="R319" i="11"/>
  <c r="R320" i="11"/>
  <c r="R321" i="11"/>
  <c r="R322" i="11"/>
  <c r="R323" i="11"/>
  <c r="R324" i="11"/>
  <c r="R325" i="11"/>
  <c r="R326" i="11"/>
  <c r="R327" i="11"/>
  <c r="R328" i="11"/>
  <c r="R329" i="11"/>
  <c r="R330" i="11"/>
  <c r="R331" i="11"/>
  <c r="R332" i="11"/>
  <c r="R333" i="11"/>
  <c r="R334" i="11"/>
  <c r="R335" i="11"/>
  <c r="R336" i="11"/>
  <c r="R337" i="11"/>
  <c r="R338" i="11"/>
  <c r="R339" i="11"/>
  <c r="R340" i="11"/>
  <c r="R341" i="11"/>
  <c r="R342" i="11"/>
  <c r="R343" i="11"/>
  <c r="R344" i="11"/>
  <c r="R345" i="11"/>
  <c r="R346" i="11"/>
  <c r="R347" i="11"/>
  <c r="R348" i="11"/>
  <c r="R349" i="11"/>
  <c r="R350" i="11"/>
  <c r="R351" i="11"/>
  <c r="R352" i="11"/>
  <c r="R353" i="11"/>
  <c r="R354" i="11"/>
  <c r="R355" i="11"/>
  <c r="R356" i="11"/>
  <c r="R357" i="11"/>
  <c r="R358" i="11"/>
  <c r="R359" i="11"/>
  <c r="R360" i="11"/>
  <c r="R361" i="11"/>
  <c r="R362" i="11"/>
  <c r="R363" i="11"/>
  <c r="R364" i="11"/>
  <c r="R365" i="11"/>
  <c r="R366" i="11"/>
  <c r="R367" i="11"/>
  <c r="R368" i="11"/>
  <c r="R369" i="11"/>
  <c r="R370" i="11"/>
  <c r="R371" i="11"/>
  <c r="R372" i="11"/>
  <c r="R373" i="11"/>
  <c r="R374" i="11"/>
  <c r="R375" i="11"/>
  <c r="R376" i="11"/>
  <c r="R377" i="11"/>
  <c r="R378" i="11"/>
  <c r="R379" i="11"/>
  <c r="R380" i="11"/>
  <c r="R381" i="11"/>
  <c r="R382" i="11"/>
  <c r="R383" i="11"/>
  <c r="R384" i="11"/>
  <c r="R385" i="11"/>
  <c r="R386" i="11"/>
  <c r="R387" i="11"/>
  <c r="R388" i="11"/>
  <c r="R389" i="11"/>
  <c r="R390" i="11"/>
  <c r="R391" i="11"/>
  <c r="R392" i="11"/>
  <c r="R393" i="11"/>
  <c r="R394" i="11"/>
  <c r="R395" i="11"/>
  <c r="R396" i="11"/>
  <c r="R397" i="11"/>
  <c r="R398" i="11"/>
  <c r="R399" i="11"/>
  <c r="R400" i="11"/>
  <c r="R401" i="11"/>
  <c r="R402" i="11"/>
  <c r="R403" i="11"/>
  <c r="R404" i="11"/>
  <c r="R405" i="11"/>
  <c r="R406" i="11"/>
  <c r="R407" i="11"/>
  <c r="R408" i="11"/>
  <c r="R409" i="11"/>
  <c r="R410" i="11"/>
  <c r="R411" i="11"/>
  <c r="R412" i="11"/>
  <c r="R413" i="11"/>
  <c r="R414" i="11"/>
  <c r="R415" i="11"/>
  <c r="R416" i="11"/>
  <c r="R417" i="11"/>
  <c r="R418" i="11"/>
  <c r="R419" i="11"/>
  <c r="R420" i="11"/>
  <c r="R421" i="11"/>
  <c r="R422" i="11"/>
  <c r="R423" i="11"/>
  <c r="R424" i="11"/>
  <c r="R425" i="11"/>
  <c r="R426" i="11"/>
  <c r="R427" i="11"/>
  <c r="R428" i="11"/>
  <c r="R429" i="11"/>
  <c r="R430" i="11"/>
  <c r="R431" i="11"/>
  <c r="R432" i="11"/>
  <c r="R433" i="11"/>
  <c r="R434" i="11"/>
  <c r="R435" i="11"/>
  <c r="R436" i="11"/>
  <c r="R437" i="11"/>
  <c r="R438" i="11"/>
  <c r="R439" i="11"/>
  <c r="R440" i="11"/>
  <c r="R441" i="11"/>
  <c r="R442" i="11"/>
  <c r="R443" i="11"/>
  <c r="R444" i="11"/>
  <c r="R445" i="11"/>
  <c r="R446" i="11"/>
  <c r="R447" i="11"/>
  <c r="R448" i="11"/>
  <c r="R449" i="11"/>
  <c r="R450" i="11"/>
  <c r="R451" i="11"/>
  <c r="R452" i="11"/>
  <c r="R453" i="11"/>
  <c r="R454" i="11"/>
  <c r="R455" i="11"/>
  <c r="R456" i="11"/>
  <c r="R457" i="11"/>
  <c r="R458" i="11"/>
  <c r="R459" i="11"/>
  <c r="R460" i="11"/>
  <c r="R461" i="11"/>
  <c r="R462" i="11"/>
  <c r="R463" i="11"/>
  <c r="R464" i="11"/>
  <c r="R465" i="11"/>
  <c r="R466" i="11"/>
  <c r="R467" i="11"/>
  <c r="R468" i="11"/>
  <c r="R469" i="11"/>
  <c r="R470" i="11"/>
  <c r="R471" i="11"/>
  <c r="R472" i="11"/>
  <c r="R473" i="11"/>
  <c r="R474" i="11"/>
  <c r="R475" i="11"/>
  <c r="R476" i="11"/>
  <c r="R477" i="11"/>
  <c r="R478" i="11"/>
  <c r="R479" i="11"/>
  <c r="R480" i="11"/>
  <c r="R481" i="11"/>
  <c r="R482" i="11"/>
  <c r="R483" i="11"/>
  <c r="R484" i="11"/>
  <c r="R485" i="11"/>
  <c r="R486" i="11"/>
  <c r="R487" i="11"/>
  <c r="R488" i="11"/>
  <c r="R489" i="11"/>
  <c r="R490" i="11"/>
  <c r="R491" i="11"/>
  <c r="R492" i="11"/>
  <c r="R493" i="11"/>
  <c r="R494" i="11"/>
  <c r="R495" i="11"/>
  <c r="R496" i="11"/>
  <c r="R497" i="11"/>
  <c r="R498" i="11"/>
  <c r="R499" i="11"/>
  <c r="R500" i="11"/>
  <c r="R501" i="11"/>
  <c r="R502" i="11"/>
  <c r="R503" i="11"/>
  <c r="R504" i="11"/>
  <c r="R505" i="11"/>
  <c r="R506" i="11"/>
  <c r="R507" i="11"/>
  <c r="R508" i="11"/>
  <c r="R509" i="11"/>
  <c r="R510" i="11"/>
  <c r="R511" i="11"/>
  <c r="R512" i="11"/>
  <c r="R513" i="11"/>
  <c r="R514" i="11"/>
  <c r="R515" i="11"/>
  <c r="R516" i="11"/>
  <c r="R517" i="11"/>
  <c r="R518" i="11"/>
  <c r="R519" i="11"/>
  <c r="R520" i="11"/>
  <c r="R521" i="11"/>
  <c r="R522" i="11"/>
  <c r="R523" i="11"/>
  <c r="R524" i="11"/>
  <c r="R525" i="11"/>
  <c r="R526" i="11"/>
  <c r="R527" i="11"/>
  <c r="R528" i="11"/>
  <c r="R529" i="11"/>
  <c r="R530" i="11"/>
  <c r="R531" i="11"/>
  <c r="R532" i="11"/>
  <c r="R533" i="11"/>
  <c r="R534" i="11"/>
  <c r="R535" i="11"/>
  <c r="R536" i="11"/>
  <c r="R537" i="11"/>
  <c r="R538" i="11"/>
  <c r="R539" i="11"/>
  <c r="R540" i="11"/>
  <c r="R541" i="11"/>
  <c r="R542" i="11"/>
  <c r="R543" i="11"/>
  <c r="R544" i="11"/>
  <c r="R545" i="11"/>
  <c r="R546" i="11"/>
  <c r="R547" i="11"/>
  <c r="R548" i="11"/>
  <c r="R549" i="11"/>
  <c r="R550" i="11"/>
  <c r="R551" i="11"/>
  <c r="R552" i="11"/>
  <c r="R553" i="11"/>
  <c r="R554" i="11"/>
  <c r="R555" i="11"/>
  <c r="R556" i="11"/>
  <c r="R557" i="11"/>
  <c r="R558" i="11"/>
  <c r="R559" i="11"/>
  <c r="R560" i="11"/>
  <c r="R561" i="11"/>
  <c r="R562" i="11"/>
  <c r="R563" i="11"/>
  <c r="R564" i="11"/>
  <c r="R565" i="11"/>
  <c r="R566" i="11"/>
  <c r="R567" i="11"/>
  <c r="R568" i="11"/>
  <c r="R569" i="11"/>
  <c r="R570" i="11"/>
  <c r="R571" i="11"/>
  <c r="R572" i="11"/>
  <c r="R573" i="11"/>
  <c r="R574" i="11"/>
  <c r="R575" i="11"/>
  <c r="R576" i="11"/>
  <c r="R577" i="11"/>
  <c r="R578" i="11"/>
  <c r="R579" i="11"/>
  <c r="R580" i="11"/>
  <c r="R581" i="11"/>
  <c r="R582" i="11"/>
  <c r="R583" i="11"/>
  <c r="R584" i="11"/>
  <c r="R585" i="11"/>
  <c r="R586" i="11"/>
  <c r="R587" i="11"/>
  <c r="R588" i="11"/>
  <c r="R589" i="11"/>
  <c r="R590" i="11"/>
  <c r="R591" i="11"/>
  <c r="R592" i="11"/>
  <c r="R593" i="11"/>
  <c r="R594" i="11"/>
  <c r="R595" i="11"/>
  <c r="R596" i="11"/>
  <c r="R597" i="11"/>
  <c r="R598" i="11"/>
  <c r="R599" i="11"/>
  <c r="R600" i="11"/>
  <c r="R601" i="11"/>
  <c r="R602" i="11"/>
  <c r="R603" i="11"/>
  <c r="R604" i="11"/>
  <c r="R605" i="11"/>
  <c r="R606" i="11"/>
  <c r="R607" i="11"/>
  <c r="R608" i="11"/>
  <c r="R609" i="11"/>
  <c r="R610" i="11"/>
  <c r="R611" i="11"/>
  <c r="R612" i="11"/>
  <c r="R613" i="11"/>
  <c r="R614" i="11"/>
  <c r="R615" i="11"/>
  <c r="R616" i="11"/>
  <c r="R617" i="11"/>
  <c r="R618" i="11"/>
  <c r="R619" i="11"/>
  <c r="R620" i="11"/>
  <c r="R621" i="11"/>
  <c r="R622" i="11"/>
  <c r="R623" i="11"/>
  <c r="R624" i="11"/>
  <c r="R625" i="11"/>
  <c r="R626" i="11"/>
  <c r="R627" i="11"/>
  <c r="R628" i="11"/>
  <c r="R629" i="11"/>
  <c r="R630" i="11"/>
  <c r="R631" i="11"/>
  <c r="R632" i="11"/>
  <c r="R633" i="11"/>
  <c r="R634" i="11"/>
  <c r="R635" i="11"/>
  <c r="R636" i="11"/>
  <c r="R637" i="11"/>
  <c r="R638" i="11"/>
  <c r="R639" i="11"/>
  <c r="R640" i="11"/>
  <c r="R641" i="11"/>
  <c r="R642" i="11"/>
  <c r="R643" i="11"/>
  <c r="R644" i="11"/>
  <c r="R645" i="11"/>
  <c r="R646" i="11"/>
  <c r="R647" i="11"/>
  <c r="R648" i="11"/>
  <c r="R649" i="11"/>
  <c r="R650" i="11"/>
  <c r="R651" i="11"/>
  <c r="R652" i="11"/>
  <c r="R653" i="11"/>
  <c r="R654" i="11"/>
  <c r="R655" i="11"/>
  <c r="R656" i="11"/>
  <c r="R657" i="11"/>
  <c r="R658" i="11"/>
  <c r="R659" i="11"/>
  <c r="R660" i="11"/>
  <c r="R661" i="11"/>
  <c r="R662" i="11"/>
  <c r="R663" i="11"/>
  <c r="R664" i="11"/>
  <c r="R665" i="11"/>
  <c r="R666" i="11"/>
  <c r="R667" i="11"/>
  <c r="R668" i="11"/>
  <c r="R669" i="11"/>
  <c r="R670" i="11"/>
  <c r="R671" i="11"/>
  <c r="R672" i="11"/>
  <c r="R673" i="11"/>
  <c r="R674" i="11"/>
  <c r="R675" i="11"/>
  <c r="R676" i="11"/>
  <c r="R677" i="11"/>
  <c r="R678" i="11"/>
  <c r="R679" i="11"/>
  <c r="R680" i="11"/>
  <c r="R681" i="11"/>
  <c r="R682" i="11"/>
  <c r="R683" i="11"/>
  <c r="R684" i="11"/>
  <c r="R685" i="11"/>
  <c r="R686" i="11"/>
  <c r="R687" i="11"/>
  <c r="R688" i="11"/>
  <c r="R689" i="11"/>
  <c r="R690" i="11"/>
  <c r="R691" i="11"/>
  <c r="R692" i="11"/>
  <c r="R693" i="11"/>
  <c r="R694" i="11"/>
  <c r="R695" i="11"/>
  <c r="R696" i="11"/>
  <c r="R697" i="11"/>
  <c r="R698" i="11"/>
  <c r="R699" i="11"/>
  <c r="R700" i="11"/>
  <c r="R701" i="11"/>
  <c r="R702" i="11"/>
  <c r="R703" i="11"/>
  <c r="R704" i="11"/>
  <c r="R705" i="11"/>
  <c r="R706" i="11"/>
  <c r="R707" i="11"/>
  <c r="R708" i="11"/>
  <c r="R709" i="11"/>
  <c r="R710" i="11"/>
  <c r="R711" i="11"/>
  <c r="R712" i="11"/>
  <c r="R713" i="11"/>
  <c r="R714" i="11"/>
  <c r="R715" i="11"/>
  <c r="R716" i="11"/>
  <c r="R717" i="11"/>
  <c r="R718" i="11"/>
  <c r="R719" i="11"/>
  <c r="R720" i="11"/>
  <c r="R721" i="11"/>
  <c r="R722" i="11"/>
  <c r="R723" i="11"/>
  <c r="R724" i="11"/>
  <c r="R725" i="11"/>
  <c r="R726" i="11"/>
  <c r="R727" i="11"/>
  <c r="R728" i="11"/>
  <c r="R729" i="11"/>
  <c r="R730" i="11"/>
  <c r="R731" i="11"/>
  <c r="R732" i="11"/>
  <c r="R733" i="11"/>
  <c r="R734" i="11"/>
  <c r="R735" i="11"/>
  <c r="R736" i="11"/>
  <c r="R737" i="11"/>
  <c r="R738" i="11"/>
  <c r="R739" i="11"/>
  <c r="R740" i="11"/>
  <c r="R741" i="11"/>
  <c r="R742" i="11"/>
  <c r="R743" i="11"/>
  <c r="R744" i="11"/>
  <c r="R745" i="11"/>
  <c r="R746" i="11"/>
  <c r="R747" i="11"/>
  <c r="R748" i="11"/>
  <c r="R749" i="11"/>
  <c r="R750" i="11"/>
  <c r="R751" i="11"/>
  <c r="R752" i="11"/>
  <c r="R753" i="11"/>
  <c r="R754" i="11"/>
  <c r="R755" i="11"/>
  <c r="R756" i="11"/>
  <c r="R757" i="11"/>
  <c r="R758" i="11"/>
  <c r="R759" i="11"/>
  <c r="R760" i="11"/>
  <c r="R761" i="11"/>
  <c r="R762" i="11"/>
  <c r="R763" i="11"/>
  <c r="R764" i="11"/>
  <c r="R765" i="11"/>
  <c r="R766" i="11"/>
  <c r="R767" i="11"/>
  <c r="R768" i="11"/>
  <c r="R769" i="11"/>
  <c r="R770" i="11"/>
  <c r="R771" i="11"/>
  <c r="R772" i="11"/>
  <c r="R773" i="11"/>
  <c r="R774" i="11"/>
  <c r="R775" i="11"/>
  <c r="R776" i="11"/>
  <c r="R777" i="11"/>
  <c r="R778" i="11"/>
  <c r="R779" i="11"/>
  <c r="R780" i="11"/>
  <c r="R781" i="11"/>
  <c r="R782" i="11"/>
  <c r="R783" i="11"/>
  <c r="R784" i="11"/>
  <c r="R785" i="11"/>
  <c r="R786" i="11"/>
  <c r="R787" i="11"/>
  <c r="R788" i="11"/>
  <c r="R789" i="11"/>
  <c r="R790" i="11"/>
  <c r="R791" i="11"/>
  <c r="R792" i="11"/>
  <c r="R793" i="11"/>
  <c r="R794" i="11"/>
  <c r="R795" i="11"/>
  <c r="R796" i="11"/>
  <c r="R797" i="11"/>
  <c r="R798" i="11"/>
  <c r="R799" i="11"/>
  <c r="R800" i="11"/>
  <c r="R801" i="11"/>
  <c r="R802" i="11"/>
  <c r="R803" i="11"/>
  <c r="R804" i="11"/>
  <c r="R805" i="11"/>
  <c r="R806" i="11"/>
  <c r="R807" i="11"/>
  <c r="R808" i="11"/>
  <c r="R809" i="11"/>
  <c r="R810" i="11"/>
  <c r="R811" i="11"/>
  <c r="R812" i="11"/>
  <c r="R813" i="11"/>
  <c r="R814" i="11"/>
  <c r="R815" i="11"/>
  <c r="R816" i="11"/>
  <c r="R817" i="11"/>
  <c r="R818" i="11"/>
  <c r="R819" i="11"/>
  <c r="R820" i="11"/>
  <c r="R821" i="11"/>
  <c r="R822" i="11"/>
  <c r="R823" i="11"/>
  <c r="R824" i="11"/>
  <c r="R825" i="11"/>
  <c r="R826" i="11"/>
  <c r="R827" i="11"/>
  <c r="R828" i="11"/>
  <c r="R829" i="11"/>
  <c r="R830" i="11"/>
  <c r="R831" i="11"/>
  <c r="R832" i="11"/>
  <c r="R833" i="11"/>
  <c r="R834" i="11"/>
  <c r="R835" i="11"/>
  <c r="R836" i="11"/>
  <c r="R837" i="11"/>
  <c r="R838" i="11"/>
  <c r="R839" i="11"/>
  <c r="R840" i="11"/>
  <c r="R841" i="11"/>
  <c r="R842" i="11"/>
  <c r="R843" i="11"/>
  <c r="R844" i="11"/>
  <c r="R845" i="11"/>
  <c r="R846" i="11"/>
  <c r="R847" i="11"/>
  <c r="R848" i="11"/>
  <c r="R849" i="11"/>
  <c r="R850" i="11"/>
  <c r="R851" i="11"/>
  <c r="R852" i="11"/>
  <c r="R853" i="11"/>
  <c r="R854" i="11"/>
  <c r="R855" i="11"/>
  <c r="R856" i="11"/>
  <c r="R857" i="11"/>
  <c r="R858" i="11"/>
  <c r="R859" i="11"/>
  <c r="R860" i="11"/>
  <c r="R861" i="11"/>
  <c r="R862" i="11"/>
  <c r="R863" i="11"/>
  <c r="R864" i="11"/>
  <c r="R865" i="11"/>
  <c r="R866" i="11"/>
  <c r="R867" i="11"/>
  <c r="R868" i="11"/>
  <c r="R869" i="11"/>
  <c r="R870" i="11"/>
  <c r="R871" i="11"/>
  <c r="R872" i="11"/>
  <c r="R873" i="11"/>
  <c r="R874" i="11"/>
  <c r="R875" i="11"/>
  <c r="R876" i="11"/>
  <c r="R877" i="11"/>
  <c r="R878" i="11"/>
  <c r="R879" i="11"/>
  <c r="R880" i="11"/>
  <c r="R881" i="11"/>
  <c r="R882" i="11"/>
  <c r="R883" i="11"/>
  <c r="R884" i="11"/>
  <c r="R885" i="11"/>
  <c r="R886" i="11"/>
  <c r="R887" i="11"/>
  <c r="R888" i="11"/>
  <c r="R889" i="11"/>
  <c r="R890" i="11"/>
  <c r="R891" i="11"/>
  <c r="R892" i="11"/>
  <c r="R893" i="11"/>
  <c r="R894" i="11"/>
  <c r="R895" i="11"/>
  <c r="R896" i="11"/>
  <c r="R897" i="11"/>
  <c r="R898" i="11"/>
  <c r="R899" i="11"/>
  <c r="R900" i="11"/>
  <c r="R901" i="11"/>
  <c r="R902" i="11"/>
  <c r="R903" i="11"/>
  <c r="R904" i="11"/>
  <c r="R905" i="11"/>
  <c r="R906" i="11"/>
  <c r="R907" i="11"/>
  <c r="R908" i="11"/>
  <c r="R909" i="11"/>
  <c r="R910" i="11"/>
  <c r="R911" i="11"/>
  <c r="R912" i="11"/>
  <c r="R913" i="11"/>
  <c r="R914" i="11"/>
  <c r="R915" i="11"/>
  <c r="R916" i="11"/>
  <c r="R917" i="11"/>
  <c r="R918" i="11"/>
  <c r="R919" i="11"/>
  <c r="R920" i="11"/>
  <c r="R921" i="11"/>
  <c r="R922" i="11"/>
  <c r="R923" i="11"/>
  <c r="R924" i="11"/>
  <c r="R925" i="11"/>
  <c r="R926" i="11"/>
  <c r="R927" i="11"/>
  <c r="R928" i="11"/>
  <c r="R929" i="11"/>
  <c r="R930" i="11"/>
  <c r="R931" i="11"/>
  <c r="R932" i="11"/>
  <c r="R933" i="11"/>
  <c r="R934" i="11"/>
  <c r="R935" i="11"/>
  <c r="R936" i="11"/>
  <c r="R937" i="11"/>
  <c r="R938" i="11"/>
  <c r="R939" i="11"/>
  <c r="R940" i="11"/>
  <c r="R941" i="11"/>
  <c r="R942" i="11"/>
  <c r="R943" i="11"/>
  <c r="R944" i="11"/>
  <c r="R945" i="11"/>
  <c r="R946" i="11"/>
  <c r="R947" i="11"/>
  <c r="R948" i="11"/>
  <c r="R949" i="11"/>
  <c r="R950" i="11"/>
  <c r="R951" i="11"/>
  <c r="R952" i="11"/>
  <c r="R953" i="11"/>
  <c r="R954" i="11"/>
  <c r="R955" i="11"/>
  <c r="R956" i="11"/>
  <c r="R957" i="11"/>
  <c r="R958" i="11"/>
  <c r="R959" i="11"/>
  <c r="R960" i="11"/>
  <c r="R961" i="11"/>
  <c r="R962" i="11"/>
  <c r="R963" i="11"/>
  <c r="R964" i="11"/>
  <c r="R965" i="11"/>
  <c r="R966" i="11"/>
  <c r="R967" i="11"/>
  <c r="R968" i="11"/>
  <c r="R969" i="11"/>
  <c r="R970" i="11"/>
  <c r="R971" i="11"/>
  <c r="R972" i="11"/>
  <c r="R973" i="11"/>
  <c r="R974" i="11"/>
  <c r="R975" i="11"/>
  <c r="R976" i="11"/>
  <c r="R977" i="11"/>
  <c r="R978" i="11"/>
  <c r="R979" i="11"/>
  <c r="R980" i="11"/>
  <c r="R981" i="11"/>
  <c r="R982" i="11"/>
  <c r="R983" i="11"/>
  <c r="R984" i="11"/>
  <c r="R985" i="11"/>
  <c r="R986" i="11"/>
  <c r="R987" i="11"/>
  <c r="R988" i="11"/>
  <c r="R989" i="11"/>
  <c r="R990" i="11"/>
  <c r="R991" i="11"/>
  <c r="R992" i="11"/>
  <c r="R993" i="11"/>
  <c r="R994" i="11"/>
  <c r="R995" i="11"/>
  <c r="R996" i="11"/>
  <c r="R997" i="11"/>
  <c r="R998" i="11"/>
  <c r="R999" i="11"/>
  <c r="R1000" i="11"/>
  <c r="Q1000" i="11"/>
  <c r="Q999" i="11"/>
  <c r="Q998" i="11"/>
  <c r="Q997" i="11"/>
  <c r="Q996" i="11"/>
  <c r="Q995" i="11"/>
  <c r="Q994" i="11"/>
  <c r="Q993" i="11"/>
  <c r="Q992" i="11"/>
  <c r="Q991" i="11"/>
  <c r="Q990" i="11"/>
  <c r="Q989" i="11"/>
  <c r="Q988" i="11"/>
  <c r="Q987" i="11"/>
  <c r="Q986" i="11"/>
  <c r="Q985" i="11"/>
  <c r="Q984" i="11"/>
  <c r="Q983" i="11"/>
  <c r="Q982" i="11"/>
  <c r="Q981" i="11"/>
  <c r="Q980" i="11"/>
  <c r="Q979" i="11"/>
  <c r="Q978" i="11"/>
  <c r="Q977" i="11"/>
  <c r="Q976" i="11"/>
  <c r="Q975" i="11"/>
  <c r="Q974" i="11"/>
  <c r="Q973" i="11"/>
  <c r="Q972" i="11"/>
  <c r="Q971" i="11"/>
  <c r="Q970" i="11"/>
  <c r="Q969" i="11"/>
  <c r="Q968" i="11"/>
  <c r="Q967" i="11"/>
  <c r="Q966" i="11"/>
  <c r="Q965" i="11"/>
  <c r="Q964" i="11"/>
  <c r="Q963" i="11"/>
  <c r="Q962" i="11"/>
  <c r="Q961" i="11"/>
  <c r="Q960" i="11"/>
  <c r="Q959" i="11"/>
  <c r="Q958" i="11"/>
  <c r="Q957" i="11"/>
  <c r="Q956" i="11"/>
  <c r="Q955" i="11"/>
  <c r="Q954" i="11"/>
  <c r="Q953" i="11"/>
  <c r="Q952" i="11"/>
  <c r="Q951" i="11"/>
  <c r="Q950" i="11"/>
  <c r="Q949" i="11"/>
  <c r="Q948" i="11"/>
  <c r="Q947" i="11"/>
  <c r="Q946" i="11"/>
  <c r="Q945" i="11"/>
  <c r="Q944" i="11"/>
  <c r="Q943" i="11"/>
  <c r="Q942" i="11"/>
  <c r="Q941" i="11"/>
  <c r="Q940" i="11"/>
  <c r="Q939" i="11"/>
  <c r="Q938" i="11"/>
  <c r="Q937" i="11"/>
  <c r="Q936" i="11"/>
  <c r="Q935" i="11"/>
  <c r="Q934" i="11"/>
  <c r="Q933" i="11"/>
  <c r="Q932" i="11"/>
  <c r="Q931" i="11"/>
  <c r="Q930" i="11"/>
  <c r="Q929" i="11"/>
  <c r="Q928" i="11"/>
  <c r="Q927" i="11"/>
  <c r="Q926" i="11"/>
  <c r="Q925" i="11"/>
  <c r="Q924" i="11"/>
  <c r="Q923" i="11"/>
  <c r="Q922" i="11"/>
  <c r="Q921" i="11"/>
  <c r="Q920" i="11"/>
  <c r="Q919" i="11"/>
  <c r="Q918" i="11"/>
  <c r="Q917" i="11"/>
  <c r="Q916" i="11"/>
  <c r="Q915" i="11"/>
  <c r="Q914" i="11"/>
  <c r="Q913" i="11"/>
  <c r="Q912" i="11"/>
  <c r="Q911" i="11"/>
  <c r="Q910" i="11"/>
  <c r="Q909" i="11"/>
  <c r="Q908" i="11"/>
  <c r="Q907" i="11"/>
  <c r="Q906" i="11"/>
  <c r="Q905" i="11"/>
  <c r="Q904" i="11"/>
  <c r="Q903" i="11"/>
  <c r="Q902" i="11"/>
  <c r="Q901" i="11"/>
  <c r="Q900" i="11"/>
  <c r="Q899" i="11"/>
  <c r="Q898" i="11"/>
  <c r="Q897" i="11"/>
  <c r="Q896" i="11"/>
  <c r="Q895" i="11"/>
  <c r="Q894" i="11"/>
  <c r="Q893" i="11"/>
  <c r="Q892" i="11"/>
  <c r="Q891" i="11"/>
  <c r="Q890" i="11"/>
  <c r="Q889" i="11"/>
  <c r="Q888" i="11"/>
  <c r="Q887" i="11"/>
  <c r="Q886" i="11"/>
  <c r="Q885" i="11"/>
  <c r="Q884" i="11"/>
  <c r="Q883" i="11"/>
  <c r="Q882" i="11"/>
  <c r="Q881" i="11"/>
  <c r="Q880" i="11"/>
  <c r="Q879" i="11"/>
  <c r="Q878" i="11"/>
  <c r="Q877" i="11"/>
  <c r="Q876" i="11"/>
  <c r="Q875" i="11"/>
  <c r="Q874" i="11"/>
  <c r="Q873" i="11"/>
  <c r="Q872" i="11"/>
  <c r="Q871" i="11"/>
  <c r="Q870" i="11"/>
  <c r="Q869" i="11"/>
  <c r="Q868" i="11"/>
  <c r="Q867" i="11"/>
  <c r="Q866" i="11"/>
  <c r="Q865" i="11"/>
  <c r="Q864" i="11"/>
  <c r="Q863" i="11"/>
  <c r="Q862" i="11"/>
  <c r="Q861" i="11"/>
  <c r="Q860" i="11"/>
  <c r="Q859" i="11"/>
  <c r="Q858" i="11"/>
  <c r="Q857" i="11"/>
  <c r="Q856" i="11"/>
  <c r="Q855" i="11"/>
  <c r="Q854" i="11"/>
  <c r="Q853" i="11"/>
  <c r="Q852" i="11"/>
  <c r="Q851" i="11"/>
  <c r="Q850" i="11"/>
  <c r="Q849" i="11"/>
  <c r="Q848" i="11"/>
  <c r="Q847" i="11"/>
  <c r="Q846" i="11"/>
  <c r="Q845" i="11"/>
  <c r="Q844" i="11"/>
  <c r="Q843" i="11"/>
  <c r="Q842" i="11"/>
  <c r="Q841" i="11"/>
  <c r="Q840" i="11"/>
  <c r="Q839" i="11"/>
  <c r="Q838" i="11"/>
  <c r="Q837" i="11"/>
  <c r="Q836" i="11"/>
  <c r="Q835" i="11"/>
  <c r="Q834" i="11"/>
  <c r="Q833" i="11"/>
  <c r="Q832" i="11"/>
  <c r="Q831" i="11"/>
  <c r="Q830" i="11"/>
  <c r="Q829" i="11"/>
  <c r="Q828" i="11"/>
  <c r="Q827" i="11"/>
  <c r="Q826" i="11"/>
  <c r="Q825" i="11"/>
  <c r="Q824" i="11"/>
  <c r="Q823" i="11"/>
  <c r="Q822" i="11"/>
  <c r="Q821" i="11"/>
  <c r="Q820" i="11"/>
  <c r="Q819" i="11"/>
  <c r="Q818" i="11"/>
  <c r="Q817" i="11"/>
  <c r="Q816" i="11"/>
  <c r="Q815" i="11"/>
  <c r="Q814" i="11"/>
  <c r="Q813" i="11"/>
  <c r="Q812" i="11"/>
  <c r="Q811" i="11"/>
  <c r="Q810" i="11"/>
  <c r="Q809" i="11"/>
  <c r="Q808" i="11"/>
  <c r="Q807" i="11"/>
  <c r="Q806" i="11"/>
  <c r="Q805" i="11"/>
  <c r="Q804" i="11"/>
  <c r="Q803" i="11"/>
  <c r="Q802" i="11"/>
  <c r="Q801" i="11"/>
  <c r="Q800" i="11"/>
  <c r="Q799" i="11"/>
  <c r="Q798" i="11"/>
  <c r="Q797" i="11"/>
  <c r="Q796" i="11"/>
  <c r="Q795" i="11"/>
  <c r="Q794" i="11"/>
  <c r="Q793" i="11"/>
  <c r="Q792" i="11"/>
  <c r="Q791" i="11"/>
  <c r="Q790" i="11"/>
  <c r="Q789" i="11"/>
  <c r="Q788" i="11"/>
  <c r="Q787" i="11"/>
  <c r="Q786" i="11"/>
  <c r="Q785" i="11"/>
  <c r="Q784" i="11"/>
  <c r="Q783" i="11"/>
  <c r="Q782" i="11"/>
  <c r="Q781" i="11"/>
  <c r="Q780" i="11"/>
  <c r="Q779" i="11"/>
  <c r="Q778" i="11"/>
  <c r="Q777" i="11"/>
  <c r="Q776" i="11"/>
  <c r="Q775" i="11"/>
  <c r="Q774" i="11"/>
  <c r="Q773" i="11"/>
  <c r="Q772" i="11"/>
  <c r="Q771" i="11"/>
  <c r="Q770" i="11"/>
  <c r="Q769" i="11"/>
  <c r="Q768" i="11"/>
  <c r="Q767" i="11"/>
  <c r="Q766" i="11"/>
  <c r="Q765" i="11"/>
  <c r="Q764" i="11"/>
  <c r="Q763" i="11"/>
  <c r="Q762" i="11"/>
  <c r="Q761" i="11"/>
  <c r="Q760" i="11"/>
  <c r="Q759" i="11"/>
  <c r="Q758" i="11"/>
  <c r="Q757" i="11"/>
  <c r="Q756" i="11"/>
  <c r="Q755" i="11"/>
  <c r="Q754" i="11"/>
  <c r="Q753" i="11"/>
  <c r="Q752" i="11"/>
  <c r="Q751" i="11"/>
  <c r="Q750" i="11"/>
  <c r="Q749" i="11"/>
  <c r="Q748" i="11"/>
  <c r="Q747" i="11"/>
  <c r="Q746" i="11"/>
  <c r="Q745" i="11"/>
  <c r="Q744" i="11"/>
  <c r="Q743" i="11"/>
  <c r="Q742" i="11"/>
  <c r="Q741" i="11"/>
  <c r="Q740" i="11"/>
  <c r="Q739" i="11"/>
  <c r="Q738" i="11"/>
  <c r="Q737" i="11"/>
  <c r="Q736" i="11"/>
  <c r="Q735" i="11"/>
  <c r="Q734" i="11"/>
  <c r="Q733" i="11"/>
  <c r="Q732" i="11"/>
  <c r="Q731" i="11"/>
  <c r="Q730" i="11"/>
  <c r="Q729" i="11"/>
  <c r="Q728" i="11"/>
  <c r="Q727" i="11"/>
  <c r="Q726" i="11"/>
  <c r="Q725" i="11"/>
  <c r="Q724" i="11"/>
  <c r="Q723" i="11"/>
  <c r="Q722" i="11"/>
  <c r="Q721" i="11"/>
  <c r="Q720" i="11"/>
  <c r="Q719" i="11"/>
  <c r="Q718" i="11"/>
  <c r="Q717" i="11"/>
  <c r="Q716" i="11"/>
  <c r="Q715" i="11"/>
  <c r="Q714" i="11"/>
  <c r="Q713" i="11"/>
  <c r="Q712" i="11"/>
  <c r="Q711" i="11"/>
  <c r="Q710" i="11"/>
  <c r="Q709" i="11"/>
  <c r="Q708" i="11"/>
  <c r="Q707" i="11"/>
  <c r="Q706" i="11"/>
  <c r="Q705" i="11"/>
  <c r="Q704" i="11"/>
  <c r="Q703" i="11"/>
  <c r="Q702" i="11"/>
  <c r="Q701" i="11"/>
  <c r="Q700" i="11"/>
  <c r="Q699" i="11"/>
  <c r="Q698" i="11"/>
  <c r="Q697" i="11"/>
  <c r="Q696" i="11"/>
  <c r="Q695" i="11"/>
  <c r="Q694" i="11"/>
  <c r="Q693" i="11"/>
  <c r="Q692" i="11"/>
  <c r="Q691" i="11"/>
  <c r="Q690" i="11"/>
  <c r="Q689" i="11"/>
  <c r="Q688" i="11"/>
  <c r="Q687" i="11"/>
  <c r="Q686" i="11"/>
  <c r="Q685" i="11"/>
  <c r="Q684" i="11"/>
  <c r="Q683" i="11"/>
  <c r="Q682" i="11"/>
  <c r="Q681" i="11"/>
  <c r="Q680" i="11"/>
  <c r="Q679" i="11"/>
  <c r="Q678" i="11"/>
  <c r="Q677" i="11"/>
  <c r="Q676" i="11"/>
  <c r="Q675" i="11"/>
  <c r="Q674" i="11"/>
  <c r="Q673" i="11"/>
  <c r="Q672" i="11"/>
  <c r="Q671" i="11"/>
  <c r="Q670" i="11"/>
  <c r="Q669" i="11"/>
  <c r="Q668" i="11"/>
  <c r="Q667" i="11"/>
  <c r="Q666" i="11"/>
  <c r="Q665" i="11"/>
  <c r="Q664" i="11"/>
  <c r="Q663" i="11"/>
  <c r="Q662" i="11"/>
  <c r="Q661" i="11"/>
  <c r="Q660" i="11"/>
  <c r="Q659" i="11"/>
  <c r="Q658" i="11"/>
  <c r="Q657" i="11"/>
  <c r="Q656" i="11"/>
  <c r="Q655" i="11"/>
  <c r="Q654" i="11"/>
  <c r="Q653" i="11"/>
  <c r="Q652" i="11"/>
  <c r="Q651" i="11"/>
  <c r="Q650" i="11"/>
  <c r="Q649" i="11"/>
  <c r="Q648" i="11"/>
  <c r="Q647" i="11"/>
  <c r="Q646" i="11"/>
  <c r="Q645" i="11"/>
  <c r="Q644" i="11"/>
  <c r="Q643" i="11"/>
  <c r="Q642" i="11"/>
  <c r="Q641" i="11"/>
  <c r="Q640" i="11"/>
  <c r="Q639" i="11"/>
  <c r="Q638" i="11"/>
  <c r="Q637" i="11"/>
  <c r="Q636" i="11"/>
  <c r="Q635" i="11"/>
  <c r="Q634" i="11"/>
  <c r="Q633" i="11"/>
  <c r="Q632" i="11"/>
  <c r="Q631" i="11"/>
  <c r="Q630" i="11"/>
  <c r="Q629" i="11"/>
  <c r="Q628" i="11"/>
  <c r="Q627" i="11"/>
  <c r="Q626" i="11"/>
  <c r="Q625" i="11"/>
  <c r="Q624" i="11"/>
  <c r="Q623" i="11"/>
  <c r="Q622" i="11"/>
  <c r="Q621" i="11"/>
  <c r="Q620" i="11"/>
  <c r="Q619" i="11"/>
  <c r="Q618" i="11"/>
  <c r="Q617" i="11"/>
  <c r="Q616" i="11"/>
  <c r="Q615" i="11"/>
  <c r="Q614" i="11"/>
  <c r="Q613" i="11"/>
  <c r="Q612" i="11"/>
  <c r="Q611" i="11"/>
  <c r="Q610" i="11"/>
  <c r="Q609" i="11"/>
  <c r="Q608" i="11"/>
  <c r="Q607" i="11"/>
  <c r="Q606" i="11"/>
  <c r="Q605" i="11"/>
  <c r="Q604" i="11"/>
  <c r="Q603" i="11"/>
  <c r="Q602" i="11"/>
  <c r="Q601" i="11"/>
  <c r="Q600" i="11"/>
  <c r="Q599" i="11"/>
  <c r="Q598" i="11"/>
  <c r="Q597" i="11"/>
  <c r="Q596" i="11"/>
  <c r="Q595" i="11"/>
  <c r="Q594" i="11"/>
  <c r="Q593" i="11"/>
  <c r="Q592" i="11"/>
  <c r="Q591" i="11"/>
  <c r="Q590" i="11"/>
  <c r="Q589" i="11"/>
  <c r="Q588" i="11"/>
  <c r="Q587" i="11"/>
  <c r="Q586" i="11"/>
  <c r="Q585" i="11"/>
  <c r="Q584" i="11"/>
  <c r="Q583" i="11"/>
  <c r="Q582" i="11"/>
  <c r="Q581" i="11"/>
  <c r="Q580" i="11"/>
  <c r="Q579" i="11"/>
  <c r="Q578" i="11"/>
  <c r="Q577" i="11"/>
  <c r="Q576" i="11"/>
  <c r="Q575" i="11"/>
  <c r="Q574" i="11"/>
  <c r="Q573" i="11"/>
  <c r="Q572" i="11"/>
  <c r="Q571" i="11"/>
  <c r="Q570" i="11"/>
  <c r="Q569" i="11"/>
  <c r="Q568" i="11"/>
  <c r="Q567" i="11"/>
  <c r="Q566" i="11"/>
  <c r="Q565" i="11"/>
  <c r="Q564" i="11"/>
  <c r="Q563" i="11"/>
  <c r="Q562" i="11"/>
  <c r="Q561" i="11"/>
  <c r="Q560" i="11"/>
  <c r="Q559" i="11"/>
  <c r="Q558" i="11"/>
  <c r="Q557" i="11"/>
  <c r="Q556" i="11"/>
  <c r="Q555" i="11"/>
  <c r="Q554" i="11"/>
  <c r="Q553" i="11"/>
  <c r="Q552" i="11"/>
  <c r="Q551" i="11"/>
  <c r="Q550" i="11"/>
  <c r="Q549" i="11"/>
  <c r="Q548" i="11"/>
  <c r="Q547" i="11"/>
  <c r="Q546" i="11"/>
  <c r="Q545" i="11"/>
  <c r="Q544" i="11"/>
  <c r="Q543" i="11"/>
  <c r="Q542" i="11"/>
  <c r="Q541" i="11"/>
  <c r="Q540" i="11"/>
  <c r="Q539" i="11"/>
  <c r="Q538" i="11"/>
  <c r="Q537" i="11"/>
  <c r="Q536" i="11"/>
  <c r="Q535" i="11"/>
  <c r="Q534" i="11"/>
  <c r="Q533" i="11"/>
  <c r="Q532" i="11"/>
  <c r="Q531" i="11"/>
  <c r="Q530" i="11"/>
  <c r="Q529" i="11"/>
  <c r="Q528" i="11"/>
  <c r="Q527" i="11"/>
  <c r="Q526" i="11"/>
  <c r="Q525" i="11"/>
  <c r="Q524" i="11"/>
  <c r="Q523" i="11"/>
  <c r="Q522" i="11"/>
  <c r="Q521" i="11"/>
  <c r="Q520" i="11"/>
  <c r="Q519" i="11"/>
  <c r="Q518" i="11"/>
  <c r="Q517" i="11"/>
  <c r="Q516" i="11"/>
  <c r="Q515" i="11"/>
  <c r="Q514" i="11"/>
  <c r="Q513" i="11"/>
  <c r="Q512" i="11"/>
  <c r="Q511" i="11"/>
  <c r="Q510" i="11"/>
  <c r="Q509" i="11"/>
  <c r="Q508" i="11"/>
  <c r="Q507" i="11"/>
  <c r="Q506" i="11"/>
  <c r="Q505" i="11"/>
  <c r="Q504" i="11"/>
  <c r="Q503" i="11"/>
  <c r="Q502" i="11"/>
  <c r="Q501" i="11"/>
  <c r="Q500" i="11"/>
  <c r="Q499" i="11"/>
  <c r="Q498" i="11"/>
  <c r="Q497" i="11"/>
  <c r="Q496" i="11"/>
  <c r="Q495" i="11"/>
  <c r="Q494" i="11"/>
  <c r="Q493" i="11"/>
  <c r="Q492" i="11"/>
  <c r="Q491" i="11"/>
  <c r="Q490" i="11"/>
  <c r="Q489" i="11"/>
  <c r="Q488" i="11"/>
  <c r="Q487" i="11"/>
  <c r="Q486" i="11"/>
  <c r="Q485" i="11"/>
  <c r="Q484" i="11"/>
  <c r="Q483" i="11"/>
  <c r="Q482" i="11"/>
  <c r="Q481" i="11"/>
  <c r="Q480" i="11"/>
  <c r="Q479" i="11"/>
  <c r="Q478" i="11"/>
  <c r="Q477" i="11"/>
  <c r="Q476" i="11"/>
  <c r="Q475" i="11"/>
  <c r="Q474" i="11"/>
  <c r="Q473" i="11"/>
  <c r="Q472" i="11"/>
  <c r="Q471" i="11"/>
  <c r="Q470" i="11"/>
  <c r="Q469" i="11"/>
  <c r="Q468" i="11"/>
  <c r="Q467" i="11"/>
  <c r="Q466" i="11"/>
  <c r="Q465" i="11"/>
  <c r="Q464" i="11"/>
  <c r="Q463" i="11"/>
  <c r="Q462" i="11"/>
  <c r="Q461" i="11"/>
  <c r="Q460" i="11"/>
  <c r="Q459" i="11"/>
  <c r="Q458" i="11"/>
  <c r="Q457" i="11"/>
  <c r="Q456" i="11"/>
  <c r="Q455" i="11"/>
  <c r="Q454" i="11"/>
  <c r="Q453" i="11"/>
  <c r="Q452" i="11"/>
  <c r="Q451" i="11"/>
  <c r="Q450" i="11"/>
  <c r="Q449" i="11"/>
  <c r="Q448" i="11"/>
  <c r="Q447" i="11"/>
  <c r="Q446" i="11"/>
  <c r="Q445" i="11"/>
  <c r="Q444" i="11"/>
  <c r="Q443" i="11"/>
  <c r="Q442" i="11"/>
  <c r="Q441" i="11"/>
  <c r="Q440" i="11"/>
  <c r="Q439" i="11"/>
  <c r="Q438" i="11"/>
  <c r="Q437" i="11"/>
  <c r="Q436" i="11"/>
  <c r="Q435" i="11"/>
  <c r="Q434" i="11"/>
  <c r="Q433" i="11"/>
  <c r="Q432" i="11"/>
  <c r="Q431" i="11"/>
  <c r="Q430" i="11"/>
  <c r="Q429" i="11"/>
  <c r="Q428" i="11"/>
  <c r="Q427" i="11"/>
  <c r="Q426" i="11"/>
  <c r="Q425" i="11"/>
  <c r="Q424" i="11"/>
  <c r="Q423" i="11"/>
  <c r="Q422" i="11"/>
  <c r="Q421" i="11"/>
  <c r="Q420" i="11"/>
  <c r="Q419" i="11"/>
  <c r="Q418" i="11"/>
  <c r="Q417" i="11"/>
  <c r="Q416" i="11"/>
  <c r="Q415" i="11"/>
  <c r="Q414" i="11"/>
  <c r="Q413" i="11"/>
  <c r="Q412" i="11"/>
  <c r="Q411" i="11"/>
  <c r="Q410" i="11"/>
  <c r="Q409" i="11"/>
  <c r="Q408" i="11"/>
  <c r="Q407" i="11"/>
  <c r="Q406" i="11"/>
  <c r="Q405" i="11"/>
  <c r="Q404" i="11"/>
  <c r="Q403" i="11"/>
  <c r="Q402" i="11"/>
  <c r="Q401" i="11"/>
  <c r="Q400" i="11"/>
  <c r="Q399" i="11"/>
  <c r="Q398" i="11"/>
  <c r="Q397" i="11"/>
  <c r="Q396" i="11"/>
  <c r="Q395" i="11"/>
  <c r="Q394" i="11"/>
  <c r="Q393" i="11"/>
  <c r="Q392" i="11"/>
  <c r="Q391" i="11"/>
  <c r="Q390" i="11"/>
  <c r="Q389" i="11"/>
  <c r="Q388" i="11"/>
  <c r="Q387" i="11"/>
  <c r="Q386" i="11"/>
  <c r="Q385" i="11"/>
  <c r="Q384" i="11"/>
  <c r="Q383" i="11"/>
  <c r="Q382" i="11"/>
  <c r="Q381" i="11"/>
  <c r="Q380" i="11"/>
  <c r="Q379" i="11"/>
  <c r="Q378" i="11"/>
  <c r="Q377" i="11"/>
  <c r="Q376" i="11"/>
  <c r="Q375" i="11"/>
  <c r="Q374" i="11"/>
  <c r="Q373" i="11"/>
  <c r="Q372" i="11"/>
  <c r="Q371" i="11"/>
  <c r="Q370" i="11"/>
  <c r="Q369" i="11"/>
  <c r="Q368" i="11"/>
  <c r="Q367" i="11"/>
  <c r="Q366" i="11"/>
  <c r="Q365" i="11"/>
  <c r="Q364" i="11"/>
  <c r="Q363" i="11"/>
  <c r="Q362" i="11"/>
  <c r="Q361" i="11"/>
  <c r="Q360" i="11"/>
  <c r="Q359" i="11"/>
  <c r="Q358" i="11"/>
  <c r="Q357" i="11"/>
  <c r="Q356" i="11"/>
  <c r="Q355" i="11"/>
  <c r="Q354" i="11"/>
  <c r="Q353" i="11"/>
  <c r="Q352" i="11"/>
  <c r="Q351" i="11"/>
  <c r="Q350" i="11"/>
  <c r="Q349" i="11"/>
  <c r="Q348" i="11"/>
  <c r="Q347" i="11"/>
  <c r="Q346" i="11"/>
  <c r="Q345" i="11"/>
  <c r="Q344" i="11"/>
  <c r="Q343" i="11"/>
  <c r="Q342" i="11"/>
  <c r="Q341" i="11"/>
  <c r="Q340" i="11"/>
  <c r="Q339" i="11"/>
  <c r="Q338" i="11"/>
  <c r="Q337" i="11"/>
  <c r="Q336" i="11"/>
  <c r="Q335" i="11"/>
  <c r="Q334" i="11"/>
  <c r="Q333" i="11"/>
  <c r="Q332" i="11"/>
  <c r="Q331" i="11"/>
  <c r="Q330" i="11"/>
  <c r="Q329" i="11"/>
  <c r="Q328" i="11"/>
  <c r="Q327" i="11"/>
  <c r="Q326" i="11"/>
  <c r="Q325" i="11"/>
  <c r="Q324" i="11"/>
  <c r="Q323" i="11"/>
  <c r="Q322" i="11"/>
  <c r="Q321" i="11"/>
  <c r="Q320" i="11"/>
  <c r="Q319" i="11"/>
  <c r="Q318" i="11"/>
  <c r="Q317" i="11"/>
  <c r="Q316" i="11"/>
  <c r="Q315" i="11"/>
  <c r="Q314" i="11"/>
  <c r="Q313" i="11"/>
  <c r="Q312" i="11"/>
  <c r="Q311" i="11"/>
  <c r="Q310" i="11"/>
  <c r="Q309" i="11"/>
  <c r="Q308" i="11"/>
  <c r="Q307" i="11"/>
  <c r="Q306" i="11"/>
  <c r="Q305" i="11"/>
  <c r="Q304" i="11"/>
  <c r="Q303" i="11"/>
  <c r="Q302" i="11"/>
  <c r="Q301" i="11"/>
  <c r="Q300" i="11"/>
  <c r="Q299" i="11"/>
  <c r="Q298" i="11"/>
  <c r="Q297" i="11"/>
  <c r="Q296" i="11"/>
  <c r="Q295" i="11"/>
  <c r="Q294" i="11"/>
  <c r="Q293" i="11"/>
  <c r="Q292" i="11"/>
  <c r="Q291" i="11"/>
  <c r="Q290" i="11"/>
  <c r="Q289" i="11"/>
  <c r="Q288" i="11"/>
  <c r="Q287" i="11"/>
  <c r="Q286" i="11"/>
  <c r="Q285" i="11"/>
  <c r="Q284" i="11"/>
  <c r="Q283" i="11"/>
  <c r="Q282" i="11"/>
  <c r="Q281" i="11"/>
  <c r="Q280" i="11"/>
  <c r="Q279" i="11"/>
  <c r="Q278" i="11"/>
  <c r="Q277" i="11"/>
  <c r="Q276" i="11"/>
  <c r="Q275" i="11"/>
  <c r="Q274" i="11"/>
  <c r="Q273" i="11"/>
  <c r="Q272" i="11"/>
  <c r="Q271" i="11"/>
  <c r="Q270" i="11"/>
  <c r="Q269" i="11"/>
  <c r="Q268" i="11"/>
  <c r="Q267" i="11"/>
  <c r="Q266" i="11"/>
  <c r="Q265" i="11"/>
  <c r="Q264" i="11"/>
  <c r="Q263" i="11"/>
  <c r="Q262" i="11"/>
  <c r="Q261" i="11"/>
  <c r="Q260" i="11"/>
  <c r="Q259" i="11"/>
  <c r="Q258" i="11"/>
  <c r="Q257" i="11"/>
  <c r="Q256" i="11"/>
  <c r="Q255" i="11"/>
  <c r="Q254" i="11"/>
  <c r="Q253" i="11"/>
  <c r="Q252" i="11"/>
  <c r="Q251" i="11"/>
  <c r="Q250" i="11"/>
  <c r="Q249" i="11"/>
  <c r="Q248" i="11"/>
  <c r="Q247" i="11"/>
  <c r="Q246" i="11"/>
  <c r="Q245" i="11"/>
  <c r="Q244" i="11"/>
  <c r="Q243" i="11"/>
  <c r="Q242" i="11"/>
  <c r="Q241" i="11"/>
  <c r="Q240" i="11"/>
  <c r="Q239" i="11"/>
  <c r="Q238" i="11"/>
  <c r="Q237" i="11"/>
  <c r="Q236" i="11"/>
  <c r="Q235" i="11"/>
  <c r="Q234" i="11"/>
  <c r="Q233" i="11"/>
  <c r="Q232" i="11"/>
  <c r="Q231" i="11"/>
  <c r="Q230" i="11"/>
  <c r="Q229" i="11"/>
  <c r="Q228" i="11"/>
  <c r="Q227" i="11"/>
  <c r="Q226" i="11"/>
  <c r="Q225" i="11"/>
  <c r="Q224" i="11"/>
  <c r="Q223" i="11"/>
  <c r="Q222" i="11"/>
  <c r="Q221" i="11"/>
  <c r="Q220" i="11"/>
  <c r="Q219" i="11"/>
  <c r="Q218" i="11"/>
  <c r="Q217" i="11"/>
  <c r="Q216" i="11"/>
  <c r="Q215" i="11"/>
  <c r="Q214" i="11"/>
  <c r="Q213" i="11"/>
  <c r="Q212" i="11"/>
  <c r="Q211" i="11"/>
  <c r="Q210" i="11"/>
  <c r="Q209" i="11"/>
  <c r="Q208" i="11"/>
  <c r="Q207" i="11"/>
  <c r="Q206" i="11"/>
  <c r="Q205" i="11"/>
  <c r="Q204" i="11"/>
  <c r="Q203" i="11"/>
  <c r="Q202" i="11"/>
  <c r="Q201" i="11"/>
  <c r="Q200" i="11"/>
  <c r="Q199" i="11"/>
  <c r="Q198" i="11"/>
  <c r="Q197" i="11"/>
  <c r="Q196" i="11"/>
  <c r="Q195" i="11"/>
  <c r="Q194" i="11"/>
  <c r="Q193" i="11"/>
  <c r="Q192" i="11"/>
  <c r="Q191" i="11"/>
  <c r="Q190" i="11"/>
  <c r="Q189" i="11"/>
  <c r="Q188" i="11"/>
  <c r="Q187" i="11"/>
  <c r="Q186" i="11"/>
  <c r="Q185" i="11"/>
  <c r="Q184" i="11"/>
  <c r="Q183" i="11"/>
  <c r="Q182" i="11"/>
  <c r="Q181" i="11"/>
  <c r="Q180" i="11"/>
  <c r="Q179" i="11"/>
  <c r="Q178" i="11"/>
  <c r="Q177" i="11"/>
  <c r="Q176" i="11"/>
  <c r="Q175" i="11"/>
  <c r="Q174" i="11"/>
  <c r="Q173" i="11"/>
  <c r="Q172" i="11"/>
  <c r="Q171" i="11"/>
  <c r="Q170" i="11"/>
  <c r="Q169" i="11"/>
  <c r="Q168" i="11"/>
  <c r="Q167" i="11"/>
  <c r="Q166" i="11"/>
  <c r="Q165" i="11"/>
  <c r="Q164" i="11"/>
  <c r="Q163" i="11"/>
  <c r="Q162" i="11"/>
  <c r="Q161" i="11"/>
  <c r="Q160" i="11"/>
  <c r="Q159" i="11"/>
  <c r="Q158" i="11"/>
  <c r="Q157" i="11"/>
  <c r="Q156" i="11"/>
  <c r="Q155" i="11"/>
  <c r="Q154" i="11"/>
  <c r="Q153" i="11"/>
  <c r="Q152" i="11"/>
  <c r="Q151" i="11"/>
  <c r="Q150" i="11"/>
  <c r="Q149" i="11"/>
  <c r="Q148" i="11"/>
  <c r="Q147" i="11"/>
  <c r="Q146" i="11"/>
  <c r="Q145" i="11"/>
  <c r="Q144" i="11"/>
  <c r="Q143" i="11"/>
  <c r="Q142" i="11"/>
  <c r="Q141" i="11"/>
  <c r="Q140" i="11"/>
  <c r="Q139" i="11"/>
  <c r="Q138" i="11"/>
  <c r="Q137" i="11"/>
  <c r="Q136" i="11"/>
  <c r="Q135" i="11"/>
  <c r="Q134" i="11"/>
  <c r="Q133" i="11"/>
  <c r="Q132" i="11"/>
  <c r="Q131" i="11"/>
  <c r="Q130" i="11"/>
  <c r="Q129" i="11"/>
  <c r="Q128" i="11"/>
  <c r="Q127" i="11"/>
  <c r="Q126" i="11"/>
  <c r="Q125" i="11"/>
  <c r="Q124" i="11"/>
  <c r="Q123" i="11"/>
  <c r="Q122" i="11"/>
  <c r="Q121" i="11"/>
  <c r="Q120" i="11"/>
  <c r="Q119" i="11"/>
  <c r="Q118" i="11"/>
  <c r="Q117" i="11"/>
  <c r="Q116" i="11"/>
  <c r="Q115" i="11"/>
  <c r="Q114" i="11"/>
  <c r="Q113" i="11"/>
  <c r="Q112" i="11"/>
  <c r="Q111" i="11"/>
  <c r="Q110" i="11"/>
  <c r="Q109" i="11"/>
  <c r="Q108" i="11"/>
  <c r="Q107" i="11"/>
  <c r="Q106" i="11"/>
  <c r="Q105" i="11"/>
  <c r="Q104" i="11"/>
  <c r="Q103" i="11"/>
  <c r="Q102" i="11"/>
  <c r="Q101" i="11"/>
  <c r="Q100" i="11"/>
  <c r="Q99" i="11"/>
  <c r="Q98" i="11"/>
  <c r="Q97" i="11"/>
  <c r="Q96" i="11"/>
  <c r="Q95" i="11"/>
  <c r="Q94" i="11"/>
  <c r="Q93" i="11"/>
  <c r="Q92" i="11"/>
  <c r="Q91" i="11"/>
  <c r="Q90" i="11"/>
  <c r="Q89" i="11"/>
  <c r="Q88" i="11"/>
  <c r="Q87" i="11"/>
  <c r="Q86" i="11"/>
  <c r="Q85" i="11"/>
  <c r="Q84" i="11"/>
  <c r="Q83" i="11"/>
  <c r="Q82" i="11"/>
  <c r="Q81" i="11"/>
  <c r="Q80" i="11"/>
  <c r="Q79" i="11"/>
  <c r="Q78" i="11"/>
  <c r="Q77" i="11"/>
  <c r="Q76" i="11"/>
  <c r="Q75" i="11"/>
  <c r="Q74" i="11"/>
  <c r="R74" i="11" s="1"/>
  <c r="Q73" i="11"/>
  <c r="R73" i="11" s="1"/>
  <c r="Q72" i="11"/>
  <c r="R72" i="11" s="1"/>
  <c r="Q71" i="11"/>
  <c r="R71" i="11" s="1"/>
  <c r="Q70" i="11"/>
  <c r="R70" i="11" s="1"/>
  <c r="Q69" i="11"/>
  <c r="R69" i="11" s="1"/>
  <c r="Q68" i="11"/>
  <c r="R68" i="11" s="1"/>
  <c r="Q67" i="11"/>
  <c r="R67" i="11" s="1"/>
  <c r="Q66" i="11"/>
  <c r="R66" i="11" s="1"/>
  <c r="Q65" i="11"/>
  <c r="R65" i="11" s="1"/>
  <c r="Q64" i="11"/>
  <c r="R64" i="11" s="1"/>
  <c r="Q63" i="11"/>
  <c r="R63" i="11" s="1"/>
  <c r="Q62" i="11"/>
  <c r="R62" i="11" s="1"/>
  <c r="Q61" i="11"/>
  <c r="R61" i="11" s="1"/>
  <c r="Q60" i="11"/>
  <c r="R60" i="11" s="1"/>
  <c r="Q59" i="11"/>
  <c r="R59" i="11" s="1"/>
  <c r="Q58" i="11"/>
  <c r="R58" i="11" s="1"/>
  <c r="Q57" i="11"/>
  <c r="R57" i="11" s="1"/>
  <c r="Q56" i="11"/>
  <c r="R56" i="11" s="1"/>
  <c r="Q55" i="11"/>
  <c r="R55" i="11" s="1"/>
  <c r="Q54" i="11"/>
  <c r="R54" i="11" s="1"/>
  <c r="Q53" i="11"/>
  <c r="R53" i="11" s="1"/>
  <c r="Q52" i="11"/>
  <c r="R52" i="11" s="1"/>
  <c r="Q51" i="11"/>
  <c r="R51" i="11" s="1"/>
  <c r="Q50" i="11"/>
  <c r="R50" i="11" s="1"/>
  <c r="Q49" i="11"/>
  <c r="R49" i="11" s="1"/>
  <c r="Q48" i="11"/>
  <c r="R48" i="11" s="1"/>
  <c r="Q47" i="11"/>
  <c r="R47" i="11" s="1"/>
  <c r="Q46" i="11"/>
  <c r="R46" i="11" s="1"/>
  <c r="Q45" i="11"/>
  <c r="R45" i="11" s="1"/>
  <c r="Q44" i="11"/>
  <c r="R44" i="11" s="1"/>
  <c r="Q43" i="11"/>
  <c r="R43" i="11" s="1"/>
  <c r="Q42" i="11"/>
  <c r="R42" i="11" s="1"/>
  <c r="Q41" i="11"/>
  <c r="R41" i="11" s="1"/>
  <c r="Q40" i="11"/>
  <c r="R40" i="11" s="1"/>
  <c r="Q39" i="11"/>
  <c r="R39" i="11" s="1"/>
  <c r="Q38" i="11"/>
  <c r="R38" i="11" s="1"/>
  <c r="Q37" i="11"/>
  <c r="R37" i="11" s="1"/>
  <c r="Q36" i="11"/>
  <c r="R36" i="11" s="1"/>
  <c r="Q35" i="11"/>
  <c r="R35" i="11" s="1"/>
  <c r="Q34" i="11"/>
  <c r="R34" i="11" s="1"/>
  <c r="Q33" i="11"/>
  <c r="R33" i="11" s="1"/>
  <c r="Q32" i="11"/>
  <c r="R32" i="11" s="1"/>
  <c r="Q31" i="11"/>
  <c r="R31" i="11" s="1"/>
  <c r="Q30" i="11"/>
  <c r="R30" i="11" s="1"/>
  <c r="Q29" i="11"/>
  <c r="R29" i="11" s="1"/>
  <c r="Q28" i="11"/>
  <c r="R28" i="11" s="1"/>
  <c r="Q27" i="11"/>
  <c r="R27" i="11" s="1"/>
  <c r="Q26" i="11"/>
  <c r="R26" i="11" s="1"/>
  <c r="Q25" i="11"/>
  <c r="R25" i="11" s="1"/>
  <c r="Q24" i="11"/>
  <c r="R24" i="11" s="1"/>
  <c r="Q23" i="11"/>
  <c r="R23" i="11" s="1"/>
  <c r="Q22" i="11"/>
  <c r="R22" i="11" s="1"/>
  <c r="Q21" i="11"/>
  <c r="R21" i="11" s="1"/>
  <c r="Q20" i="11"/>
  <c r="R20" i="11" s="1"/>
  <c r="Q19" i="11"/>
  <c r="R19" i="11" s="1"/>
  <c r="Q18" i="11"/>
  <c r="R18" i="11" s="1"/>
  <c r="Q17" i="11"/>
  <c r="R17" i="11" s="1"/>
  <c r="Q16" i="11"/>
  <c r="R16" i="11" s="1"/>
  <c r="Q15" i="11"/>
  <c r="R15" i="11" s="1"/>
  <c r="Q14" i="11"/>
  <c r="R14" i="11" s="1"/>
  <c r="Q13" i="11"/>
  <c r="R13" i="11" s="1"/>
  <c r="Q12" i="11"/>
  <c r="R12" i="11" s="1"/>
  <c r="Q11" i="11"/>
  <c r="R11" i="11" s="1"/>
  <c r="Q10" i="11"/>
  <c r="R10" i="11" s="1"/>
  <c r="Q9" i="11"/>
  <c r="R9" i="11" s="1"/>
  <c r="Q8" i="11"/>
  <c r="R8" i="11" s="1"/>
  <c r="Q7" i="11"/>
  <c r="R7" i="11" s="1"/>
  <c r="Q6" i="11"/>
  <c r="R6" i="11" s="1"/>
  <c r="Q5" i="11"/>
  <c r="R5" i="11" s="1"/>
  <c r="Q4" i="11"/>
  <c r="R4" i="11" s="1"/>
  <c r="R10" i="9"/>
  <c r="R11" i="9"/>
  <c r="R16" i="9"/>
  <c r="R18" i="9"/>
  <c r="R19" i="9"/>
  <c r="R20" i="9"/>
  <c r="R21" i="9"/>
  <c r="R22" i="9"/>
  <c r="R23" i="9"/>
  <c r="R24" i="9"/>
  <c r="R25" i="9"/>
  <c r="R28"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R116" i="9"/>
  <c r="R117" i="9"/>
  <c r="R118" i="9"/>
  <c r="R119" i="9"/>
  <c r="R120" i="9"/>
  <c r="R121" i="9"/>
  <c r="R122" i="9"/>
  <c r="R123" i="9"/>
  <c r="R124" i="9"/>
  <c r="R125" i="9"/>
  <c r="R126" i="9"/>
  <c r="R127" i="9"/>
  <c r="R128" i="9"/>
  <c r="R129" i="9"/>
  <c r="R130" i="9"/>
  <c r="R131" i="9"/>
  <c r="R132" i="9"/>
  <c r="R133" i="9"/>
  <c r="R134" i="9"/>
  <c r="R135" i="9"/>
  <c r="R136" i="9"/>
  <c r="R137" i="9"/>
  <c r="R138" i="9"/>
  <c r="R139" i="9"/>
  <c r="R140" i="9"/>
  <c r="R141" i="9"/>
  <c r="R142" i="9"/>
  <c r="R143" i="9"/>
  <c r="R144" i="9"/>
  <c r="R145" i="9"/>
  <c r="R146" i="9"/>
  <c r="R147" i="9"/>
  <c r="R148" i="9"/>
  <c r="R149" i="9"/>
  <c r="R150" i="9"/>
  <c r="R151" i="9"/>
  <c r="R152" i="9"/>
  <c r="R153" i="9"/>
  <c r="R154" i="9"/>
  <c r="R155" i="9"/>
  <c r="R156" i="9"/>
  <c r="R157" i="9"/>
  <c r="R158" i="9"/>
  <c r="R159" i="9"/>
  <c r="R160" i="9"/>
  <c r="R161" i="9"/>
  <c r="R162" i="9"/>
  <c r="R163" i="9"/>
  <c r="R164" i="9"/>
  <c r="R165" i="9"/>
  <c r="R166" i="9"/>
  <c r="R167" i="9"/>
  <c r="R168" i="9"/>
  <c r="R169" i="9"/>
  <c r="R170" i="9"/>
  <c r="R171" i="9"/>
  <c r="R172" i="9"/>
  <c r="R173" i="9"/>
  <c r="R174" i="9"/>
  <c r="R175" i="9"/>
  <c r="R176" i="9"/>
  <c r="R177" i="9"/>
  <c r="R178" i="9"/>
  <c r="R179" i="9"/>
  <c r="R180" i="9"/>
  <c r="R181" i="9"/>
  <c r="R182" i="9"/>
  <c r="R183" i="9"/>
  <c r="R184" i="9"/>
  <c r="R185" i="9"/>
  <c r="R186" i="9"/>
  <c r="R187" i="9"/>
  <c r="R188" i="9"/>
  <c r="R189" i="9"/>
  <c r="R190" i="9"/>
  <c r="R191" i="9"/>
  <c r="R192" i="9"/>
  <c r="R193" i="9"/>
  <c r="R194" i="9"/>
  <c r="R195" i="9"/>
  <c r="R196" i="9"/>
  <c r="R197" i="9"/>
  <c r="R198" i="9"/>
  <c r="R199" i="9"/>
  <c r="R200" i="9"/>
  <c r="R201" i="9"/>
  <c r="R202" i="9"/>
  <c r="R203" i="9"/>
  <c r="R204" i="9"/>
  <c r="R205" i="9"/>
  <c r="R206" i="9"/>
  <c r="R207" i="9"/>
  <c r="R208" i="9"/>
  <c r="R209" i="9"/>
  <c r="R210" i="9"/>
  <c r="R211" i="9"/>
  <c r="R212" i="9"/>
  <c r="R213" i="9"/>
  <c r="R214" i="9"/>
  <c r="R215" i="9"/>
  <c r="R216" i="9"/>
  <c r="R217" i="9"/>
  <c r="R218" i="9"/>
  <c r="R219" i="9"/>
  <c r="R220" i="9"/>
  <c r="R221" i="9"/>
  <c r="R222" i="9"/>
  <c r="R223" i="9"/>
  <c r="R224" i="9"/>
  <c r="R225" i="9"/>
  <c r="R226" i="9"/>
  <c r="R227" i="9"/>
  <c r="R228" i="9"/>
  <c r="R229" i="9"/>
  <c r="R230" i="9"/>
  <c r="R231" i="9"/>
  <c r="R232" i="9"/>
  <c r="R233" i="9"/>
  <c r="R234" i="9"/>
  <c r="R235" i="9"/>
  <c r="R236" i="9"/>
  <c r="R237" i="9"/>
  <c r="R238" i="9"/>
  <c r="R239" i="9"/>
  <c r="R240" i="9"/>
  <c r="R241" i="9"/>
  <c r="R242" i="9"/>
  <c r="R243" i="9"/>
  <c r="R244" i="9"/>
  <c r="R245" i="9"/>
  <c r="R246" i="9"/>
  <c r="R247" i="9"/>
  <c r="R248" i="9"/>
  <c r="R249" i="9"/>
  <c r="R250" i="9"/>
  <c r="R251" i="9"/>
  <c r="R252" i="9"/>
  <c r="R253" i="9"/>
  <c r="R254" i="9"/>
  <c r="R255" i="9"/>
  <c r="R256" i="9"/>
  <c r="R257" i="9"/>
  <c r="R258" i="9"/>
  <c r="R259" i="9"/>
  <c r="R260" i="9"/>
  <c r="R261" i="9"/>
  <c r="R262" i="9"/>
  <c r="R263" i="9"/>
  <c r="R264" i="9"/>
  <c r="R265" i="9"/>
  <c r="R266" i="9"/>
  <c r="R267" i="9"/>
  <c r="R268" i="9"/>
  <c r="R269" i="9"/>
  <c r="R270" i="9"/>
  <c r="R271" i="9"/>
  <c r="R272" i="9"/>
  <c r="R273" i="9"/>
  <c r="R274" i="9"/>
  <c r="R275" i="9"/>
  <c r="R276" i="9"/>
  <c r="R277" i="9"/>
  <c r="R278" i="9"/>
  <c r="R279" i="9"/>
  <c r="R280" i="9"/>
  <c r="R281" i="9"/>
  <c r="R282" i="9"/>
  <c r="R283" i="9"/>
  <c r="R284" i="9"/>
  <c r="R285" i="9"/>
  <c r="R286" i="9"/>
  <c r="R287" i="9"/>
  <c r="R288" i="9"/>
  <c r="R289" i="9"/>
  <c r="R290" i="9"/>
  <c r="R291" i="9"/>
  <c r="R292" i="9"/>
  <c r="R293" i="9"/>
  <c r="R294" i="9"/>
  <c r="R295" i="9"/>
  <c r="R296" i="9"/>
  <c r="R297" i="9"/>
  <c r="R298" i="9"/>
  <c r="R299" i="9"/>
  <c r="R300" i="9"/>
  <c r="R301" i="9"/>
  <c r="R302" i="9"/>
  <c r="R303" i="9"/>
  <c r="R304" i="9"/>
  <c r="R305" i="9"/>
  <c r="R306" i="9"/>
  <c r="R307" i="9"/>
  <c r="R308" i="9"/>
  <c r="R309" i="9"/>
  <c r="R310" i="9"/>
  <c r="R311" i="9"/>
  <c r="R312" i="9"/>
  <c r="R313" i="9"/>
  <c r="R314" i="9"/>
  <c r="R315" i="9"/>
  <c r="R316" i="9"/>
  <c r="R317" i="9"/>
  <c r="R318" i="9"/>
  <c r="R319" i="9"/>
  <c r="R320" i="9"/>
  <c r="R321" i="9"/>
  <c r="R322" i="9"/>
  <c r="R323" i="9"/>
  <c r="R324" i="9"/>
  <c r="R325" i="9"/>
  <c r="R326" i="9"/>
  <c r="R327" i="9"/>
  <c r="R328" i="9"/>
  <c r="R329" i="9"/>
  <c r="R330" i="9"/>
  <c r="R331" i="9"/>
  <c r="R332" i="9"/>
  <c r="R333" i="9"/>
  <c r="R334" i="9"/>
  <c r="R335" i="9"/>
  <c r="R336" i="9"/>
  <c r="R337" i="9"/>
  <c r="R338" i="9"/>
  <c r="R339" i="9"/>
  <c r="R340" i="9"/>
  <c r="R341" i="9"/>
  <c r="R342" i="9"/>
  <c r="R343" i="9"/>
  <c r="R344" i="9"/>
  <c r="R345" i="9"/>
  <c r="R346" i="9"/>
  <c r="R347" i="9"/>
  <c r="R348" i="9"/>
  <c r="R349" i="9"/>
  <c r="R350" i="9"/>
  <c r="R351" i="9"/>
  <c r="R352" i="9"/>
  <c r="R353" i="9"/>
  <c r="R354" i="9"/>
  <c r="R355" i="9"/>
  <c r="R356" i="9"/>
  <c r="R357" i="9"/>
  <c r="R358" i="9"/>
  <c r="R359" i="9"/>
  <c r="R360" i="9"/>
  <c r="R361" i="9"/>
  <c r="R362" i="9"/>
  <c r="R363" i="9"/>
  <c r="R364" i="9"/>
  <c r="R365" i="9"/>
  <c r="R366" i="9"/>
  <c r="R367" i="9"/>
  <c r="R368" i="9"/>
  <c r="R369" i="9"/>
  <c r="R370" i="9"/>
  <c r="R371" i="9"/>
  <c r="R372" i="9"/>
  <c r="R373" i="9"/>
  <c r="R374" i="9"/>
  <c r="R375" i="9"/>
  <c r="R376" i="9"/>
  <c r="R377" i="9"/>
  <c r="R378" i="9"/>
  <c r="R379" i="9"/>
  <c r="R380" i="9"/>
  <c r="R381" i="9"/>
  <c r="R382" i="9"/>
  <c r="R383" i="9"/>
  <c r="R384" i="9"/>
  <c r="R385" i="9"/>
  <c r="R386" i="9"/>
  <c r="R387" i="9"/>
  <c r="R388" i="9"/>
  <c r="R389" i="9"/>
  <c r="R390" i="9"/>
  <c r="R391" i="9"/>
  <c r="R392" i="9"/>
  <c r="R393" i="9"/>
  <c r="R394" i="9"/>
  <c r="R395" i="9"/>
  <c r="R396" i="9"/>
  <c r="R397" i="9"/>
  <c r="R398" i="9"/>
  <c r="R399" i="9"/>
  <c r="R400" i="9"/>
  <c r="R401" i="9"/>
  <c r="R402" i="9"/>
  <c r="R403" i="9"/>
  <c r="R404" i="9"/>
  <c r="R405" i="9"/>
  <c r="R406" i="9"/>
  <c r="R407" i="9"/>
  <c r="R408" i="9"/>
  <c r="R409" i="9"/>
  <c r="R410" i="9"/>
  <c r="R411" i="9"/>
  <c r="R412" i="9"/>
  <c r="R413" i="9"/>
  <c r="R414" i="9"/>
  <c r="R415" i="9"/>
  <c r="R416" i="9"/>
  <c r="R417" i="9"/>
  <c r="R418" i="9"/>
  <c r="R419" i="9"/>
  <c r="R420" i="9"/>
  <c r="R421" i="9"/>
  <c r="R422" i="9"/>
  <c r="R423" i="9"/>
  <c r="R424" i="9"/>
  <c r="R425" i="9"/>
  <c r="R426" i="9"/>
  <c r="R427" i="9"/>
  <c r="R428" i="9"/>
  <c r="R429" i="9"/>
  <c r="R430" i="9"/>
  <c r="R431" i="9"/>
  <c r="R432" i="9"/>
  <c r="R433" i="9"/>
  <c r="R434" i="9"/>
  <c r="R435" i="9"/>
  <c r="R436" i="9"/>
  <c r="R437" i="9"/>
  <c r="R438" i="9"/>
  <c r="R439" i="9"/>
  <c r="R440" i="9"/>
  <c r="R441" i="9"/>
  <c r="R442" i="9"/>
  <c r="R443" i="9"/>
  <c r="R444" i="9"/>
  <c r="R445" i="9"/>
  <c r="R446" i="9"/>
  <c r="R447" i="9"/>
  <c r="R448" i="9"/>
  <c r="R449" i="9"/>
  <c r="R450" i="9"/>
  <c r="R451" i="9"/>
  <c r="R452" i="9"/>
  <c r="R453" i="9"/>
  <c r="R454" i="9"/>
  <c r="R455" i="9"/>
  <c r="R456" i="9"/>
  <c r="R457" i="9"/>
  <c r="R458" i="9"/>
  <c r="R459" i="9"/>
  <c r="R460" i="9"/>
  <c r="R461" i="9"/>
  <c r="R462" i="9"/>
  <c r="R463" i="9"/>
  <c r="R464" i="9"/>
  <c r="R465" i="9"/>
  <c r="R466" i="9"/>
  <c r="R467" i="9"/>
  <c r="R468" i="9"/>
  <c r="R469" i="9"/>
  <c r="R470" i="9"/>
  <c r="R471" i="9"/>
  <c r="R472" i="9"/>
  <c r="R473" i="9"/>
  <c r="R474" i="9"/>
  <c r="R475" i="9"/>
  <c r="R476" i="9"/>
  <c r="R477" i="9"/>
  <c r="R478" i="9"/>
  <c r="R479" i="9"/>
  <c r="R480" i="9"/>
  <c r="R481" i="9"/>
  <c r="R482" i="9"/>
  <c r="R483" i="9"/>
  <c r="R484" i="9"/>
  <c r="R485" i="9"/>
  <c r="R486" i="9"/>
  <c r="R487" i="9"/>
  <c r="R488" i="9"/>
  <c r="R489" i="9"/>
  <c r="R490" i="9"/>
  <c r="R491" i="9"/>
  <c r="R492" i="9"/>
  <c r="R493" i="9"/>
  <c r="R494" i="9"/>
  <c r="R495" i="9"/>
  <c r="R496" i="9"/>
  <c r="R497" i="9"/>
  <c r="R498" i="9"/>
  <c r="R499" i="9"/>
  <c r="R500" i="9"/>
  <c r="R501" i="9"/>
  <c r="R502" i="9"/>
  <c r="R503" i="9"/>
  <c r="R504" i="9"/>
  <c r="R505" i="9"/>
  <c r="R506" i="9"/>
  <c r="R507" i="9"/>
  <c r="R508" i="9"/>
  <c r="R509" i="9"/>
  <c r="R510" i="9"/>
  <c r="R511" i="9"/>
  <c r="R512" i="9"/>
  <c r="R513" i="9"/>
  <c r="R514" i="9"/>
  <c r="R515" i="9"/>
  <c r="R516" i="9"/>
  <c r="R517" i="9"/>
  <c r="R518" i="9"/>
  <c r="R519" i="9"/>
  <c r="R520" i="9"/>
  <c r="R521" i="9"/>
  <c r="R522" i="9"/>
  <c r="R523" i="9"/>
  <c r="R524" i="9"/>
  <c r="R525" i="9"/>
  <c r="R526" i="9"/>
  <c r="R527" i="9"/>
  <c r="R528" i="9"/>
  <c r="R529" i="9"/>
  <c r="R530" i="9"/>
  <c r="R531" i="9"/>
  <c r="R532" i="9"/>
  <c r="R533" i="9"/>
  <c r="R534" i="9"/>
  <c r="R535" i="9"/>
  <c r="R536" i="9"/>
  <c r="R537" i="9"/>
  <c r="R538" i="9"/>
  <c r="R539" i="9"/>
  <c r="R540" i="9"/>
  <c r="R541" i="9"/>
  <c r="R542" i="9"/>
  <c r="R543" i="9"/>
  <c r="R544" i="9"/>
  <c r="R545" i="9"/>
  <c r="R546" i="9"/>
  <c r="R547" i="9"/>
  <c r="R548" i="9"/>
  <c r="R549" i="9"/>
  <c r="R550" i="9"/>
  <c r="R551" i="9"/>
  <c r="R552" i="9"/>
  <c r="R553" i="9"/>
  <c r="R554" i="9"/>
  <c r="R555" i="9"/>
  <c r="R556" i="9"/>
  <c r="R557" i="9"/>
  <c r="R558" i="9"/>
  <c r="R559" i="9"/>
  <c r="R560" i="9"/>
  <c r="R561" i="9"/>
  <c r="R562" i="9"/>
  <c r="R563" i="9"/>
  <c r="R564" i="9"/>
  <c r="R565" i="9"/>
  <c r="R566" i="9"/>
  <c r="R567" i="9"/>
  <c r="R568" i="9"/>
  <c r="R569" i="9"/>
  <c r="R570" i="9"/>
  <c r="R571" i="9"/>
  <c r="R572" i="9"/>
  <c r="R573" i="9"/>
  <c r="R574" i="9"/>
  <c r="R575" i="9"/>
  <c r="R576" i="9"/>
  <c r="R577" i="9"/>
  <c r="R578" i="9"/>
  <c r="R579" i="9"/>
  <c r="R580" i="9"/>
  <c r="R581" i="9"/>
  <c r="R582" i="9"/>
  <c r="R583" i="9"/>
  <c r="R584" i="9"/>
  <c r="R585" i="9"/>
  <c r="R586" i="9"/>
  <c r="R587" i="9"/>
  <c r="R588" i="9"/>
  <c r="R589" i="9"/>
  <c r="R590" i="9"/>
  <c r="R591" i="9"/>
  <c r="R592" i="9"/>
  <c r="R593" i="9"/>
  <c r="R594" i="9"/>
  <c r="R595" i="9"/>
  <c r="R596" i="9"/>
  <c r="R597" i="9"/>
  <c r="R598" i="9"/>
  <c r="R599" i="9"/>
  <c r="R600" i="9"/>
  <c r="R601" i="9"/>
  <c r="R602" i="9"/>
  <c r="R603" i="9"/>
  <c r="R604" i="9"/>
  <c r="R605" i="9"/>
  <c r="R606" i="9"/>
  <c r="R607" i="9"/>
  <c r="R608" i="9"/>
  <c r="R609" i="9"/>
  <c r="R610" i="9"/>
  <c r="R611" i="9"/>
  <c r="R612" i="9"/>
  <c r="R613" i="9"/>
  <c r="R614" i="9"/>
  <c r="R615" i="9"/>
  <c r="R616" i="9"/>
  <c r="R617" i="9"/>
  <c r="R618" i="9"/>
  <c r="R619" i="9"/>
  <c r="R620" i="9"/>
  <c r="R621" i="9"/>
  <c r="R622" i="9"/>
  <c r="R623" i="9"/>
  <c r="R624" i="9"/>
  <c r="R625" i="9"/>
  <c r="R626" i="9"/>
  <c r="R627" i="9"/>
  <c r="R628" i="9"/>
  <c r="R629" i="9"/>
  <c r="R630" i="9"/>
  <c r="R631" i="9"/>
  <c r="R632" i="9"/>
  <c r="R633" i="9"/>
  <c r="R634" i="9"/>
  <c r="R635" i="9"/>
  <c r="R636" i="9"/>
  <c r="R637" i="9"/>
  <c r="R638" i="9"/>
  <c r="R639" i="9"/>
  <c r="R640" i="9"/>
  <c r="R641" i="9"/>
  <c r="R642" i="9"/>
  <c r="R643" i="9"/>
  <c r="R644" i="9"/>
  <c r="R645" i="9"/>
  <c r="R646" i="9"/>
  <c r="R647" i="9"/>
  <c r="R648" i="9"/>
  <c r="R649" i="9"/>
  <c r="R650" i="9"/>
  <c r="R651" i="9"/>
  <c r="R652" i="9"/>
  <c r="R653" i="9"/>
  <c r="R654" i="9"/>
  <c r="R655" i="9"/>
  <c r="R656" i="9"/>
  <c r="R657" i="9"/>
  <c r="R658" i="9"/>
  <c r="R659" i="9"/>
  <c r="R660" i="9"/>
  <c r="R661" i="9"/>
  <c r="R662" i="9"/>
  <c r="R663" i="9"/>
  <c r="R664" i="9"/>
  <c r="R665" i="9"/>
  <c r="R666" i="9"/>
  <c r="R667" i="9"/>
  <c r="R668" i="9"/>
  <c r="R669" i="9"/>
  <c r="R670" i="9"/>
  <c r="R671" i="9"/>
  <c r="R672" i="9"/>
  <c r="R673" i="9"/>
  <c r="R674" i="9"/>
  <c r="R675" i="9"/>
  <c r="R676" i="9"/>
  <c r="R677" i="9"/>
  <c r="R678" i="9"/>
  <c r="R679" i="9"/>
  <c r="R680" i="9"/>
  <c r="R681" i="9"/>
  <c r="R682" i="9"/>
  <c r="R683" i="9"/>
  <c r="R684" i="9"/>
  <c r="R685" i="9"/>
  <c r="R686" i="9"/>
  <c r="R687" i="9"/>
  <c r="R688" i="9"/>
  <c r="R689" i="9"/>
  <c r="R690" i="9"/>
  <c r="R691" i="9"/>
  <c r="R692" i="9"/>
  <c r="R693" i="9"/>
  <c r="R694" i="9"/>
  <c r="R695" i="9"/>
  <c r="R696" i="9"/>
  <c r="R697" i="9"/>
  <c r="R698" i="9"/>
  <c r="R699" i="9"/>
  <c r="R700" i="9"/>
  <c r="R701" i="9"/>
  <c r="R702" i="9"/>
  <c r="R703" i="9"/>
  <c r="R704" i="9"/>
  <c r="R705" i="9"/>
  <c r="R706" i="9"/>
  <c r="R707" i="9"/>
  <c r="R708" i="9"/>
  <c r="R709" i="9"/>
  <c r="R710" i="9"/>
  <c r="R711" i="9"/>
  <c r="R712" i="9"/>
  <c r="R713" i="9"/>
  <c r="R714" i="9"/>
  <c r="R715" i="9"/>
  <c r="R716" i="9"/>
  <c r="R717" i="9"/>
  <c r="R718" i="9"/>
  <c r="R719" i="9"/>
  <c r="R720" i="9"/>
  <c r="R721" i="9"/>
  <c r="R722" i="9"/>
  <c r="R723" i="9"/>
  <c r="R724" i="9"/>
  <c r="R725" i="9"/>
  <c r="R726" i="9"/>
  <c r="R727" i="9"/>
  <c r="R728" i="9"/>
  <c r="R729" i="9"/>
  <c r="R730" i="9"/>
  <c r="R731" i="9"/>
  <c r="R732" i="9"/>
  <c r="R733" i="9"/>
  <c r="R734" i="9"/>
  <c r="R735" i="9"/>
  <c r="R736" i="9"/>
  <c r="R737" i="9"/>
  <c r="R738" i="9"/>
  <c r="R739" i="9"/>
  <c r="R740" i="9"/>
  <c r="R741" i="9"/>
  <c r="R742" i="9"/>
  <c r="R743" i="9"/>
  <c r="R744" i="9"/>
  <c r="R745" i="9"/>
  <c r="R746" i="9"/>
  <c r="R747" i="9"/>
  <c r="R748" i="9"/>
  <c r="R749" i="9"/>
  <c r="R750" i="9"/>
  <c r="R751" i="9"/>
  <c r="R752" i="9"/>
  <c r="R753" i="9"/>
  <c r="R754" i="9"/>
  <c r="R755" i="9"/>
  <c r="R756" i="9"/>
  <c r="R757" i="9"/>
  <c r="R758" i="9"/>
  <c r="R759" i="9"/>
  <c r="R760" i="9"/>
  <c r="R761" i="9"/>
  <c r="R762" i="9"/>
  <c r="R763" i="9"/>
  <c r="R764" i="9"/>
  <c r="R765" i="9"/>
  <c r="R766" i="9"/>
  <c r="R767" i="9"/>
  <c r="R768" i="9"/>
  <c r="R769" i="9"/>
  <c r="R770" i="9"/>
  <c r="R771" i="9"/>
  <c r="R772" i="9"/>
  <c r="R773" i="9"/>
  <c r="R774" i="9"/>
  <c r="R775" i="9"/>
  <c r="R776" i="9"/>
  <c r="R777" i="9"/>
  <c r="R778" i="9"/>
  <c r="R779" i="9"/>
  <c r="R780" i="9"/>
  <c r="R781" i="9"/>
  <c r="R782" i="9"/>
  <c r="R783" i="9"/>
  <c r="R784" i="9"/>
  <c r="R785" i="9"/>
  <c r="R786" i="9"/>
  <c r="R787" i="9"/>
  <c r="R788" i="9"/>
  <c r="R789" i="9"/>
  <c r="R790" i="9"/>
  <c r="R791" i="9"/>
  <c r="R792" i="9"/>
  <c r="R793" i="9"/>
  <c r="R794" i="9"/>
  <c r="R795" i="9"/>
  <c r="R796" i="9"/>
  <c r="R797" i="9"/>
  <c r="R798" i="9"/>
  <c r="R799" i="9"/>
  <c r="R800" i="9"/>
  <c r="R801" i="9"/>
  <c r="R802" i="9"/>
  <c r="R803" i="9"/>
  <c r="R804" i="9"/>
  <c r="R805" i="9"/>
  <c r="R806" i="9"/>
  <c r="R807" i="9"/>
  <c r="R808" i="9"/>
  <c r="R809" i="9"/>
  <c r="R810" i="9"/>
  <c r="R811" i="9"/>
  <c r="R812" i="9"/>
  <c r="R813" i="9"/>
  <c r="R814" i="9"/>
  <c r="R815" i="9"/>
  <c r="R816" i="9"/>
  <c r="R817" i="9"/>
  <c r="R818" i="9"/>
  <c r="R819" i="9"/>
  <c r="R820" i="9"/>
  <c r="R821" i="9"/>
  <c r="R822" i="9"/>
  <c r="R823" i="9"/>
  <c r="R824" i="9"/>
  <c r="R825" i="9"/>
  <c r="R826" i="9"/>
  <c r="R827" i="9"/>
  <c r="R828" i="9"/>
  <c r="R829" i="9"/>
  <c r="R830" i="9"/>
  <c r="R831" i="9"/>
  <c r="R832" i="9"/>
  <c r="R833" i="9"/>
  <c r="R834" i="9"/>
  <c r="R835" i="9"/>
  <c r="R836" i="9"/>
  <c r="R837" i="9"/>
  <c r="R838" i="9"/>
  <c r="R839" i="9"/>
  <c r="R840" i="9"/>
  <c r="R841" i="9"/>
  <c r="R842" i="9"/>
  <c r="R843" i="9"/>
  <c r="R844" i="9"/>
  <c r="R845" i="9"/>
  <c r="R846" i="9"/>
  <c r="R847" i="9"/>
  <c r="R848" i="9"/>
  <c r="R849" i="9"/>
  <c r="R850" i="9"/>
  <c r="R851" i="9"/>
  <c r="R852" i="9"/>
  <c r="R853" i="9"/>
  <c r="R854" i="9"/>
  <c r="R855" i="9"/>
  <c r="R856" i="9"/>
  <c r="R857" i="9"/>
  <c r="R858" i="9"/>
  <c r="R859" i="9"/>
  <c r="R860" i="9"/>
  <c r="R861" i="9"/>
  <c r="R862" i="9"/>
  <c r="R863" i="9"/>
  <c r="R864" i="9"/>
  <c r="R865" i="9"/>
  <c r="R866" i="9"/>
  <c r="R867" i="9"/>
  <c r="R868" i="9"/>
  <c r="R869" i="9"/>
  <c r="R870" i="9"/>
  <c r="R871" i="9"/>
  <c r="R872" i="9"/>
  <c r="R873" i="9"/>
  <c r="R874" i="9"/>
  <c r="R875" i="9"/>
  <c r="R876" i="9"/>
  <c r="R877" i="9"/>
  <c r="R878" i="9"/>
  <c r="R879" i="9"/>
  <c r="R880" i="9"/>
  <c r="R881" i="9"/>
  <c r="R882" i="9"/>
  <c r="R883" i="9"/>
  <c r="R884" i="9"/>
  <c r="R885" i="9"/>
  <c r="R886" i="9"/>
  <c r="R887" i="9"/>
  <c r="R888" i="9"/>
  <c r="R889" i="9"/>
  <c r="R890" i="9"/>
  <c r="R891" i="9"/>
  <c r="R892" i="9"/>
  <c r="R893" i="9"/>
  <c r="R894" i="9"/>
  <c r="R895" i="9"/>
  <c r="R896" i="9"/>
  <c r="R897" i="9"/>
  <c r="R898" i="9"/>
  <c r="R899" i="9"/>
  <c r="R900" i="9"/>
  <c r="R901" i="9"/>
  <c r="R902" i="9"/>
  <c r="R903" i="9"/>
  <c r="R904" i="9"/>
  <c r="R905" i="9"/>
  <c r="R906" i="9"/>
  <c r="R907" i="9"/>
  <c r="R908" i="9"/>
  <c r="R909" i="9"/>
  <c r="R910" i="9"/>
  <c r="R911" i="9"/>
  <c r="R912" i="9"/>
  <c r="R913" i="9"/>
  <c r="R914" i="9"/>
  <c r="R915" i="9"/>
  <c r="R916" i="9"/>
  <c r="R917" i="9"/>
  <c r="R918" i="9"/>
  <c r="R919" i="9"/>
  <c r="R920" i="9"/>
  <c r="R921" i="9"/>
  <c r="R922" i="9"/>
  <c r="R923" i="9"/>
  <c r="R924" i="9"/>
  <c r="R925" i="9"/>
  <c r="R926" i="9"/>
  <c r="R927" i="9"/>
  <c r="R928" i="9"/>
  <c r="R929" i="9"/>
  <c r="R930" i="9"/>
  <c r="R931" i="9"/>
  <c r="R932" i="9"/>
  <c r="R933" i="9"/>
  <c r="R934" i="9"/>
  <c r="R935" i="9"/>
  <c r="R936" i="9"/>
  <c r="R937" i="9"/>
  <c r="R938" i="9"/>
  <c r="R939" i="9"/>
  <c r="R940" i="9"/>
  <c r="R941" i="9"/>
  <c r="R942" i="9"/>
  <c r="R943" i="9"/>
  <c r="R944" i="9"/>
  <c r="R945" i="9"/>
  <c r="R946" i="9"/>
  <c r="R947" i="9"/>
  <c r="R948" i="9"/>
  <c r="R949" i="9"/>
  <c r="R950" i="9"/>
  <c r="R951" i="9"/>
  <c r="R952" i="9"/>
  <c r="R953" i="9"/>
  <c r="R954" i="9"/>
  <c r="R955" i="9"/>
  <c r="R956" i="9"/>
  <c r="R957" i="9"/>
  <c r="R958" i="9"/>
  <c r="R959" i="9"/>
  <c r="R960" i="9"/>
  <c r="R961" i="9"/>
  <c r="R962" i="9"/>
  <c r="R963" i="9"/>
  <c r="R964" i="9"/>
  <c r="R965" i="9"/>
  <c r="R966" i="9"/>
  <c r="R967" i="9"/>
  <c r="R968" i="9"/>
  <c r="R969" i="9"/>
  <c r="R970" i="9"/>
  <c r="R971" i="9"/>
  <c r="R972" i="9"/>
  <c r="R973" i="9"/>
  <c r="R974" i="9"/>
  <c r="R975" i="9"/>
  <c r="R976" i="9"/>
  <c r="R977" i="9"/>
  <c r="R978" i="9"/>
  <c r="R979" i="9"/>
  <c r="R980" i="9"/>
  <c r="R981" i="9"/>
  <c r="R982" i="9"/>
  <c r="R983" i="9"/>
  <c r="R984" i="9"/>
  <c r="R985" i="9"/>
  <c r="R986" i="9"/>
  <c r="R987" i="9"/>
  <c r="R988" i="9"/>
  <c r="R989" i="9"/>
  <c r="R990" i="9"/>
  <c r="R991" i="9"/>
  <c r="R992" i="9"/>
  <c r="R993" i="9"/>
  <c r="R994" i="9"/>
  <c r="R995" i="9"/>
  <c r="R996" i="9"/>
  <c r="R997" i="9"/>
  <c r="R998" i="9"/>
  <c r="R999" i="9"/>
  <c r="R1000" i="9"/>
  <c r="Y179" i="10"/>
  <c r="Y180" i="10"/>
  <c r="Y181" i="10"/>
  <c r="Y182" i="10"/>
  <c r="Y183" i="10"/>
  <c r="Y184" i="10"/>
  <c r="Y185" i="10"/>
  <c r="Y186" i="10"/>
  <c r="Y187" i="10"/>
  <c r="Y188" i="10"/>
  <c r="Y189" i="10"/>
  <c r="Y190" i="10"/>
  <c r="Y191" i="10"/>
  <c r="Y192" i="10"/>
  <c r="Y193" i="10"/>
  <c r="Y194" i="10"/>
  <c r="Y195" i="10"/>
  <c r="Y196" i="10"/>
  <c r="Y197" i="10"/>
  <c r="Y198" i="10"/>
  <c r="Y199" i="10"/>
  <c r="Y200" i="10"/>
  <c r="Y201" i="10"/>
  <c r="Y203" i="10"/>
  <c r="Y204" i="10"/>
  <c r="Y205" i="10"/>
  <c r="Y206" i="10"/>
  <c r="Y207" i="10"/>
  <c r="Y208" i="10"/>
  <c r="Y209" i="10"/>
  <c r="Y424" i="10"/>
  <c r="Y425" i="10"/>
  <c r="Y426" i="10"/>
  <c r="Y427" i="10"/>
  <c r="Y428" i="10"/>
  <c r="Y429" i="10"/>
  <c r="Y430" i="10"/>
  <c r="Y431" i="10"/>
  <c r="Y432" i="10"/>
  <c r="Y433" i="10"/>
  <c r="Y434" i="10"/>
  <c r="Y435" i="10"/>
  <c r="Y436" i="10"/>
  <c r="Y437" i="10"/>
  <c r="Y438" i="10"/>
  <c r="Y439" i="10"/>
  <c r="Y440" i="10"/>
  <c r="Y441" i="10"/>
  <c r="Y442" i="10"/>
  <c r="Y443" i="10"/>
  <c r="Y444" i="10"/>
  <c r="Y445" i="10"/>
  <c r="Y446" i="10"/>
  <c r="Y447" i="10"/>
  <c r="Y448" i="10"/>
  <c r="Y449" i="10"/>
  <c r="Y450" i="10"/>
  <c r="Y451" i="10"/>
  <c r="Y452" i="10"/>
  <c r="Y453" i="10"/>
  <c r="Y454" i="10"/>
  <c r="Y455" i="10"/>
  <c r="Y456" i="10"/>
  <c r="Y457" i="10"/>
  <c r="Y458" i="10"/>
  <c r="Y459" i="10"/>
  <c r="Y460" i="10"/>
  <c r="Y461" i="10"/>
  <c r="Y462" i="10"/>
  <c r="Y463" i="10"/>
  <c r="Y464" i="10"/>
  <c r="Y465" i="10"/>
  <c r="Y466" i="10"/>
  <c r="Y467" i="10"/>
  <c r="Y468" i="10"/>
  <c r="Y469" i="10"/>
  <c r="Y470" i="10"/>
  <c r="Y471" i="10"/>
  <c r="Y472" i="10"/>
  <c r="Y473" i="10"/>
  <c r="Y474" i="10"/>
  <c r="Y475" i="10"/>
  <c r="Y476" i="10"/>
  <c r="Y477" i="10"/>
  <c r="Y478" i="10"/>
  <c r="Y479" i="10"/>
  <c r="Y480" i="10"/>
  <c r="Y481" i="10"/>
  <c r="Y482" i="10"/>
  <c r="Y483" i="10"/>
  <c r="Y484" i="10"/>
  <c r="Y485" i="10"/>
  <c r="Y486" i="10"/>
  <c r="Y487" i="10"/>
  <c r="Y488" i="10"/>
  <c r="Y489" i="10"/>
  <c r="Y490" i="10"/>
  <c r="Y491" i="10"/>
  <c r="Y492" i="10"/>
  <c r="Y493" i="10"/>
  <c r="Y494" i="10"/>
  <c r="Y495" i="10"/>
  <c r="Y496" i="10"/>
  <c r="Y497" i="10"/>
  <c r="Y498" i="10"/>
  <c r="Y499" i="10"/>
  <c r="Y500" i="10"/>
  <c r="Y501" i="10"/>
  <c r="Y502" i="10"/>
  <c r="Y503" i="10"/>
  <c r="Y504" i="10"/>
  <c r="Y505" i="10"/>
  <c r="Y506" i="10"/>
  <c r="Y507" i="10"/>
  <c r="Y508" i="10"/>
  <c r="Y509" i="10"/>
  <c r="Y510" i="10"/>
  <c r="Y511" i="10"/>
  <c r="Y512" i="10"/>
  <c r="Y513" i="10"/>
  <c r="Y514" i="10"/>
  <c r="Y515" i="10"/>
  <c r="Y516" i="10"/>
  <c r="Y517" i="10"/>
  <c r="Y518" i="10"/>
  <c r="Y519" i="10"/>
  <c r="Y520" i="10"/>
  <c r="Y521" i="10"/>
  <c r="Y522" i="10"/>
  <c r="Y523" i="10"/>
  <c r="Y524" i="10"/>
  <c r="Y525" i="10"/>
  <c r="Y526" i="10"/>
  <c r="Y527" i="10"/>
  <c r="Y528" i="10"/>
  <c r="Y529" i="10"/>
  <c r="Y530" i="10"/>
  <c r="Y531" i="10"/>
  <c r="Y532" i="10"/>
  <c r="Y533" i="10"/>
  <c r="Y534" i="10"/>
  <c r="Y535" i="10"/>
  <c r="Y536" i="10"/>
  <c r="Y537" i="10"/>
  <c r="Y538" i="10"/>
  <c r="Y539" i="10"/>
  <c r="Y540" i="10"/>
  <c r="Y541" i="10"/>
  <c r="Y542" i="10"/>
  <c r="Y543" i="10"/>
  <c r="Y544" i="10"/>
  <c r="Y545" i="10"/>
  <c r="Y546" i="10"/>
  <c r="Y547" i="10"/>
  <c r="Y548" i="10"/>
  <c r="Y549" i="10"/>
  <c r="Y550" i="10"/>
  <c r="Y551" i="10"/>
  <c r="Y552" i="10"/>
  <c r="Y553" i="10"/>
  <c r="Y554" i="10"/>
  <c r="Y555" i="10"/>
  <c r="Y556" i="10"/>
  <c r="Y557" i="10"/>
  <c r="Y558" i="10"/>
  <c r="Y559" i="10"/>
  <c r="Y560" i="10"/>
  <c r="Y561" i="10"/>
  <c r="Y562" i="10"/>
  <c r="Y563" i="10"/>
  <c r="Y564" i="10"/>
  <c r="Y565" i="10"/>
  <c r="Y566" i="10"/>
  <c r="Y567" i="10"/>
  <c r="Y568" i="10"/>
  <c r="Y569" i="10"/>
  <c r="Y570" i="10"/>
  <c r="Y571" i="10"/>
  <c r="Y572" i="10"/>
  <c r="Y573" i="10"/>
  <c r="Y574" i="10"/>
  <c r="Y575" i="10"/>
  <c r="Y576" i="10"/>
  <c r="Y577" i="10"/>
  <c r="Y578" i="10"/>
  <c r="Y579" i="10"/>
  <c r="Y580" i="10"/>
  <c r="Y581" i="10"/>
  <c r="Y582" i="10"/>
  <c r="Y583" i="10"/>
  <c r="Y584" i="10"/>
  <c r="Y585" i="10"/>
  <c r="Y586" i="10"/>
  <c r="Y587" i="10"/>
  <c r="Y588" i="10"/>
  <c r="Y589" i="10"/>
  <c r="Y590" i="10"/>
  <c r="Y591" i="10"/>
  <c r="Y592" i="10"/>
  <c r="Y593" i="10"/>
  <c r="Y594" i="10"/>
  <c r="Y595" i="10"/>
  <c r="Y596" i="10"/>
  <c r="Y597" i="10"/>
  <c r="Y598" i="10"/>
  <c r="Y599" i="10"/>
  <c r="Y600" i="10"/>
  <c r="Y601" i="10"/>
  <c r="Y602" i="10"/>
  <c r="Y603" i="10"/>
  <c r="Y604" i="10"/>
  <c r="Y605" i="10"/>
  <c r="Y606" i="10"/>
  <c r="Y607" i="10"/>
  <c r="Y608" i="10"/>
  <c r="Y609" i="10"/>
  <c r="Y610" i="10"/>
  <c r="Y611" i="10"/>
  <c r="Y612" i="10"/>
  <c r="Y613" i="10"/>
  <c r="Y614" i="10"/>
  <c r="Y615" i="10"/>
  <c r="Y616" i="10"/>
  <c r="Y617" i="10"/>
  <c r="Y618" i="10"/>
  <c r="Y619" i="10"/>
  <c r="Y620" i="10"/>
  <c r="Y621" i="10"/>
  <c r="Y622" i="10"/>
  <c r="Y623" i="10"/>
  <c r="Y624" i="10"/>
  <c r="Y625" i="10"/>
  <c r="Y626" i="10"/>
  <c r="Y627" i="10"/>
  <c r="Y628" i="10"/>
  <c r="Y629" i="10"/>
  <c r="Y630" i="10"/>
  <c r="Y631" i="10"/>
  <c r="Y632" i="10"/>
  <c r="Y633" i="10"/>
  <c r="Y634" i="10"/>
  <c r="Y635" i="10"/>
  <c r="Y636" i="10"/>
  <c r="Y637" i="10"/>
  <c r="Y638" i="10"/>
  <c r="Y639" i="10"/>
  <c r="Y640" i="10"/>
  <c r="Y641" i="10"/>
  <c r="Y642" i="10"/>
  <c r="Y643" i="10"/>
  <c r="Y644" i="10"/>
  <c r="Y645" i="10"/>
  <c r="Y646" i="10"/>
  <c r="Y647" i="10"/>
  <c r="Y648" i="10"/>
  <c r="Y649" i="10"/>
  <c r="Y650" i="10"/>
  <c r="Y651" i="10"/>
  <c r="Y652" i="10"/>
  <c r="Y653" i="10"/>
  <c r="Y654" i="10"/>
  <c r="Y655" i="10"/>
  <c r="Y656" i="10"/>
  <c r="Y657" i="10"/>
  <c r="Y658" i="10"/>
  <c r="Y659" i="10"/>
  <c r="Y660" i="10"/>
  <c r="Y661" i="10"/>
  <c r="Y662" i="10"/>
  <c r="Y663" i="10"/>
  <c r="Y664" i="10"/>
  <c r="Y665" i="10"/>
  <c r="Y666" i="10"/>
  <c r="Y667" i="10"/>
  <c r="Y668" i="10"/>
  <c r="Y669" i="10"/>
  <c r="Y670" i="10"/>
  <c r="Y671" i="10"/>
  <c r="Y672" i="10"/>
  <c r="Y673" i="10"/>
  <c r="Y674" i="10"/>
  <c r="Y675" i="10"/>
  <c r="Y676" i="10"/>
  <c r="Y677" i="10"/>
  <c r="Y678" i="10"/>
  <c r="Y679" i="10"/>
  <c r="Y680" i="10"/>
  <c r="Y681" i="10"/>
  <c r="Y682" i="10"/>
  <c r="Y683" i="10"/>
  <c r="Y684" i="10"/>
  <c r="Y685" i="10"/>
  <c r="Y686" i="10"/>
  <c r="Y687" i="10"/>
  <c r="Y688" i="10"/>
  <c r="Y689" i="10"/>
  <c r="Y690" i="10"/>
  <c r="Y691" i="10"/>
  <c r="Y692" i="10"/>
  <c r="Y693" i="10"/>
  <c r="Y694" i="10"/>
  <c r="Y695" i="10"/>
  <c r="Y696" i="10"/>
  <c r="Y697" i="10"/>
  <c r="Y698" i="10"/>
  <c r="Y699" i="10"/>
  <c r="Y700" i="10"/>
  <c r="Y701" i="10"/>
  <c r="Y702" i="10"/>
  <c r="Y703" i="10"/>
  <c r="Y704" i="10"/>
  <c r="Y705" i="10"/>
  <c r="Y706" i="10"/>
  <c r="Y707" i="10"/>
  <c r="Y708" i="10"/>
  <c r="Y709" i="10"/>
  <c r="Y710" i="10"/>
  <c r="Y711" i="10"/>
  <c r="Y712" i="10"/>
  <c r="Y713" i="10"/>
  <c r="Y714" i="10"/>
  <c r="Y715" i="10"/>
  <c r="Y716" i="10"/>
  <c r="Y717" i="10"/>
  <c r="Y718" i="10"/>
  <c r="Y719" i="10"/>
  <c r="Y720" i="10"/>
  <c r="Y721" i="10"/>
  <c r="Y722" i="10"/>
  <c r="Y723" i="10"/>
  <c r="Y724" i="10"/>
  <c r="Y725" i="10"/>
  <c r="Y726" i="10"/>
  <c r="Y727" i="10"/>
  <c r="Y728" i="10"/>
  <c r="Y729" i="10"/>
  <c r="Y730" i="10"/>
  <c r="Y731" i="10"/>
  <c r="Y732" i="10"/>
  <c r="Y733" i="10"/>
  <c r="Y734" i="10"/>
  <c r="Y735" i="10"/>
  <c r="Y736" i="10"/>
  <c r="Y737" i="10"/>
  <c r="Y738" i="10"/>
  <c r="Y739" i="10"/>
  <c r="Y740" i="10"/>
  <c r="Y741" i="10"/>
  <c r="Y742" i="10"/>
  <c r="Y743" i="10"/>
  <c r="Y744" i="10"/>
  <c r="Y745" i="10"/>
  <c r="Y746" i="10"/>
  <c r="Y747" i="10"/>
  <c r="Y748" i="10"/>
  <c r="Y749" i="10"/>
  <c r="Y750" i="10"/>
  <c r="Y751" i="10"/>
  <c r="Y752" i="10"/>
  <c r="Y753" i="10"/>
  <c r="Y754" i="10"/>
  <c r="Y755" i="10"/>
  <c r="Y756" i="10"/>
  <c r="Y757" i="10"/>
  <c r="Y758" i="10"/>
  <c r="Y759" i="10"/>
  <c r="Y760" i="10"/>
  <c r="Y761" i="10"/>
  <c r="Y762" i="10"/>
  <c r="Y763" i="10"/>
  <c r="Y764" i="10"/>
  <c r="Y765" i="10"/>
  <c r="Y766" i="10"/>
  <c r="Y767" i="10"/>
  <c r="Y768" i="10"/>
  <c r="Y769" i="10"/>
  <c r="Y770" i="10"/>
  <c r="Y771" i="10"/>
  <c r="Y772" i="10"/>
  <c r="Y773" i="10"/>
  <c r="Y774" i="10"/>
  <c r="Y775" i="10"/>
  <c r="Y776" i="10"/>
  <c r="Y777" i="10"/>
  <c r="Y778" i="10"/>
  <c r="Y779" i="10"/>
  <c r="Y780" i="10"/>
  <c r="Y781" i="10"/>
  <c r="Y782" i="10"/>
  <c r="Y783" i="10"/>
  <c r="Y784" i="10"/>
  <c r="Y785" i="10"/>
  <c r="Y786" i="10"/>
  <c r="Y787" i="10"/>
  <c r="Y788" i="10"/>
  <c r="Y789" i="10"/>
  <c r="Y790" i="10"/>
  <c r="Y791" i="10"/>
  <c r="Y792" i="10"/>
  <c r="Y793" i="10"/>
  <c r="Y794" i="10"/>
  <c r="Y795" i="10"/>
  <c r="Y796" i="10"/>
  <c r="Y797" i="10"/>
  <c r="Y798" i="10"/>
  <c r="Y799" i="10"/>
  <c r="Y800" i="10"/>
  <c r="Y801" i="10"/>
  <c r="Y802" i="10"/>
  <c r="Y803" i="10"/>
  <c r="Y804" i="10"/>
  <c r="Y805" i="10"/>
  <c r="Y806" i="10"/>
  <c r="Y807" i="10"/>
  <c r="Y808" i="10"/>
  <c r="Y809" i="10"/>
  <c r="Y810" i="10"/>
  <c r="Y811" i="10"/>
  <c r="Y812" i="10"/>
  <c r="Y813" i="10"/>
  <c r="Y814" i="10"/>
  <c r="Y815" i="10"/>
  <c r="Y816" i="10"/>
  <c r="Y817" i="10"/>
  <c r="Y818" i="10"/>
  <c r="Y819" i="10"/>
  <c r="Y820" i="10"/>
  <c r="Y821" i="10"/>
  <c r="Y822" i="10"/>
  <c r="Y823" i="10"/>
  <c r="Y824" i="10"/>
  <c r="Y825" i="10"/>
  <c r="Y826" i="10"/>
  <c r="Y827" i="10"/>
  <c r="Y828" i="10"/>
  <c r="Y829" i="10"/>
  <c r="Y830" i="10"/>
  <c r="Y831" i="10"/>
  <c r="Y832" i="10"/>
  <c r="Y833" i="10"/>
  <c r="Y834" i="10"/>
  <c r="Y835" i="10"/>
  <c r="Y836" i="10"/>
  <c r="Y837" i="10"/>
  <c r="Y838" i="10"/>
  <c r="Y839" i="10"/>
  <c r="Y840" i="10"/>
  <c r="Y841" i="10"/>
  <c r="Y842" i="10"/>
  <c r="Y843" i="10"/>
  <c r="Y844" i="10"/>
  <c r="Y845" i="10"/>
  <c r="Y846" i="10"/>
  <c r="Y847" i="10"/>
  <c r="Y848" i="10"/>
  <c r="Y849" i="10"/>
  <c r="Y850" i="10"/>
  <c r="Y851" i="10"/>
  <c r="Y852" i="10"/>
  <c r="Y853" i="10"/>
  <c r="Y854" i="10"/>
  <c r="Y855" i="10"/>
  <c r="Y856" i="10"/>
  <c r="Y857" i="10"/>
  <c r="Y858" i="10"/>
  <c r="Y859" i="10"/>
  <c r="Y860" i="10"/>
  <c r="Y861" i="10"/>
  <c r="Y862" i="10"/>
  <c r="Y863" i="10"/>
  <c r="Y864" i="10"/>
  <c r="Y865" i="10"/>
  <c r="Y866" i="10"/>
  <c r="Y867" i="10"/>
  <c r="Y868" i="10"/>
  <c r="Y869" i="10"/>
  <c r="Y870" i="10"/>
  <c r="Y871" i="10"/>
  <c r="Y872" i="10"/>
  <c r="Y873" i="10"/>
  <c r="Y874" i="10"/>
  <c r="Y875" i="10"/>
  <c r="Y876" i="10"/>
  <c r="Y877" i="10"/>
  <c r="Y878" i="10"/>
  <c r="Y879" i="10"/>
  <c r="Y880" i="10"/>
  <c r="Y881" i="10"/>
  <c r="Y882" i="10"/>
  <c r="Y883" i="10"/>
  <c r="Y884" i="10"/>
  <c r="Y885" i="10"/>
  <c r="Y886" i="10"/>
  <c r="Y887" i="10"/>
  <c r="Y888" i="10"/>
  <c r="Y889" i="10"/>
  <c r="Y890" i="10"/>
  <c r="Y891" i="10"/>
  <c r="Y892" i="10"/>
  <c r="Y893" i="10"/>
  <c r="Y894" i="10"/>
  <c r="Y895" i="10"/>
  <c r="Y896" i="10"/>
  <c r="Y897" i="10"/>
  <c r="Y898" i="10"/>
  <c r="Y899" i="10"/>
  <c r="Y900" i="10"/>
  <c r="Y901" i="10"/>
  <c r="Y902" i="10"/>
  <c r="Y903" i="10"/>
  <c r="Y904" i="10"/>
  <c r="Y905" i="10"/>
  <c r="Y906" i="10"/>
  <c r="Y907" i="10"/>
  <c r="Y908" i="10"/>
  <c r="Y909" i="10"/>
  <c r="Y910" i="10"/>
  <c r="Y911" i="10"/>
  <c r="Y912" i="10"/>
  <c r="Y913" i="10"/>
  <c r="Y914" i="10"/>
  <c r="Y915" i="10"/>
  <c r="Y916" i="10"/>
  <c r="Y917" i="10"/>
  <c r="Y918" i="10"/>
  <c r="Y919" i="10"/>
  <c r="Y920" i="10"/>
  <c r="Y921" i="10"/>
  <c r="Y922" i="10"/>
  <c r="Y923" i="10"/>
  <c r="Y924" i="10"/>
  <c r="Y925" i="10"/>
  <c r="Y926" i="10"/>
  <c r="Y927" i="10"/>
  <c r="Y928" i="10"/>
  <c r="Y929" i="10"/>
  <c r="Y930" i="10"/>
  <c r="Y931" i="10"/>
  <c r="Y932" i="10"/>
  <c r="Y933" i="10"/>
  <c r="Y934" i="10"/>
  <c r="Y935" i="10"/>
  <c r="Y936" i="10"/>
  <c r="Y937" i="10"/>
  <c r="Y938" i="10"/>
  <c r="Y939" i="10"/>
  <c r="Y940" i="10"/>
  <c r="Y941" i="10"/>
  <c r="Y942" i="10"/>
  <c r="Y943" i="10"/>
  <c r="Y944" i="10"/>
  <c r="Y945" i="10"/>
  <c r="Y946" i="10"/>
  <c r="Y947" i="10"/>
  <c r="Y948" i="10"/>
  <c r="Y949" i="10"/>
  <c r="Y950" i="10"/>
  <c r="Y951" i="10"/>
  <c r="Y952" i="10"/>
  <c r="Y953" i="10"/>
  <c r="Y954" i="10"/>
  <c r="Y955" i="10"/>
  <c r="Y956" i="10"/>
  <c r="Y957" i="10"/>
  <c r="Y958" i="10"/>
  <c r="Y959" i="10"/>
  <c r="Y960" i="10"/>
  <c r="Y961" i="10"/>
  <c r="Y962" i="10"/>
  <c r="Y963" i="10"/>
  <c r="Y964" i="10"/>
  <c r="Y965" i="10"/>
  <c r="Y966" i="10"/>
  <c r="Y967" i="10"/>
  <c r="Y968" i="10"/>
  <c r="Y969" i="10"/>
  <c r="Y970" i="10"/>
  <c r="Y971" i="10"/>
  <c r="Y972" i="10"/>
  <c r="Y973" i="10"/>
  <c r="Y974" i="10"/>
  <c r="Y975" i="10"/>
  <c r="Y976" i="10"/>
  <c r="Y977" i="10"/>
  <c r="Y978" i="10"/>
  <c r="Y979" i="10"/>
  <c r="Y980" i="10"/>
  <c r="Y981" i="10"/>
  <c r="Y982" i="10"/>
  <c r="Y983" i="10"/>
  <c r="Y984" i="10"/>
  <c r="Y985" i="10"/>
  <c r="Y986" i="10"/>
  <c r="Y987" i="10"/>
  <c r="Y988" i="10"/>
  <c r="Y989" i="10"/>
  <c r="Y990" i="10"/>
  <c r="Y991" i="10"/>
  <c r="Y992" i="10"/>
  <c r="Y993" i="10"/>
  <c r="Y994" i="10"/>
  <c r="Y995" i="10"/>
  <c r="Y996" i="10"/>
  <c r="Y997" i="10"/>
  <c r="Y998" i="10"/>
  <c r="Y999" i="10"/>
  <c r="Y1000" i="10"/>
  <c r="X1000" i="10"/>
  <c r="X999" i="10"/>
  <c r="X998" i="10"/>
  <c r="X997" i="10"/>
  <c r="X996" i="10"/>
  <c r="X995" i="10"/>
  <c r="X994" i="10"/>
  <c r="X993" i="10"/>
  <c r="X992" i="10"/>
  <c r="X991" i="10"/>
  <c r="X990" i="10"/>
  <c r="X989" i="10"/>
  <c r="X988" i="10"/>
  <c r="X987" i="10"/>
  <c r="X986" i="10"/>
  <c r="X985" i="10"/>
  <c r="X984" i="10"/>
  <c r="X983" i="10"/>
  <c r="X982" i="10"/>
  <c r="X981" i="10"/>
  <c r="X980" i="10"/>
  <c r="X979" i="10"/>
  <c r="X978" i="10"/>
  <c r="X977" i="10"/>
  <c r="X976" i="10"/>
  <c r="X975" i="10"/>
  <c r="X974" i="10"/>
  <c r="X973" i="10"/>
  <c r="X972" i="10"/>
  <c r="X971" i="10"/>
  <c r="X970" i="10"/>
  <c r="X969" i="10"/>
  <c r="X968" i="10"/>
  <c r="X967" i="10"/>
  <c r="X966" i="10"/>
  <c r="X965" i="10"/>
  <c r="X964" i="10"/>
  <c r="X963" i="10"/>
  <c r="X962" i="10"/>
  <c r="X961" i="10"/>
  <c r="X960" i="10"/>
  <c r="X959" i="10"/>
  <c r="X958" i="10"/>
  <c r="X957" i="10"/>
  <c r="X956" i="10"/>
  <c r="X955" i="10"/>
  <c r="X954" i="10"/>
  <c r="X953" i="10"/>
  <c r="X952" i="10"/>
  <c r="X951" i="10"/>
  <c r="X950" i="10"/>
  <c r="X949" i="10"/>
  <c r="X948" i="10"/>
  <c r="X947" i="10"/>
  <c r="X946" i="10"/>
  <c r="X945" i="10"/>
  <c r="X944" i="10"/>
  <c r="X943" i="10"/>
  <c r="X942" i="10"/>
  <c r="X941" i="10"/>
  <c r="X940" i="10"/>
  <c r="X939" i="10"/>
  <c r="X938" i="10"/>
  <c r="X937" i="10"/>
  <c r="X936" i="10"/>
  <c r="X935" i="10"/>
  <c r="X934" i="10"/>
  <c r="X933" i="10"/>
  <c r="X932" i="10"/>
  <c r="X931" i="10"/>
  <c r="X930" i="10"/>
  <c r="X929" i="10"/>
  <c r="X928" i="10"/>
  <c r="X927" i="10"/>
  <c r="X926" i="10"/>
  <c r="X925" i="10"/>
  <c r="X924" i="10"/>
  <c r="X923" i="10"/>
  <c r="X922" i="10"/>
  <c r="X921" i="10"/>
  <c r="X920" i="10"/>
  <c r="X919" i="10"/>
  <c r="X918" i="10"/>
  <c r="X917" i="10"/>
  <c r="X916" i="10"/>
  <c r="X915" i="10"/>
  <c r="X914" i="10"/>
  <c r="X913" i="10"/>
  <c r="X912" i="10"/>
  <c r="X911" i="10"/>
  <c r="X910" i="10"/>
  <c r="X909" i="10"/>
  <c r="X908" i="10"/>
  <c r="X907" i="10"/>
  <c r="X906" i="10"/>
  <c r="X905" i="10"/>
  <c r="X904" i="10"/>
  <c r="X903" i="10"/>
  <c r="X902" i="10"/>
  <c r="X901" i="10"/>
  <c r="X900" i="10"/>
  <c r="X899" i="10"/>
  <c r="X898" i="10"/>
  <c r="X897" i="10"/>
  <c r="X896" i="10"/>
  <c r="X895" i="10"/>
  <c r="X894" i="10"/>
  <c r="X893" i="10"/>
  <c r="X892" i="10"/>
  <c r="X891" i="10"/>
  <c r="X890" i="10"/>
  <c r="X889" i="10"/>
  <c r="X888" i="10"/>
  <c r="X887" i="10"/>
  <c r="X886" i="10"/>
  <c r="X885" i="10"/>
  <c r="X884" i="10"/>
  <c r="X883" i="10"/>
  <c r="X882" i="10"/>
  <c r="X881" i="10"/>
  <c r="X880" i="10"/>
  <c r="X879" i="10"/>
  <c r="X878" i="10"/>
  <c r="X877" i="10"/>
  <c r="X876" i="10"/>
  <c r="X875" i="10"/>
  <c r="X874" i="10"/>
  <c r="X873" i="10"/>
  <c r="X872" i="10"/>
  <c r="X871" i="10"/>
  <c r="X870" i="10"/>
  <c r="X869" i="10"/>
  <c r="X868" i="10"/>
  <c r="X867" i="10"/>
  <c r="X866" i="10"/>
  <c r="X865" i="10"/>
  <c r="X864" i="10"/>
  <c r="X863" i="10"/>
  <c r="X862" i="10"/>
  <c r="X861" i="10"/>
  <c r="X860" i="10"/>
  <c r="X859" i="10"/>
  <c r="X858" i="10"/>
  <c r="X857" i="10"/>
  <c r="X856" i="10"/>
  <c r="X855" i="10"/>
  <c r="X854" i="10"/>
  <c r="X853" i="10"/>
  <c r="X852" i="10"/>
  <c r="X851" i="10"/>
  <c r="X850" i="10"/>
  <c r="X849" i="10"/>
  <c r="X848" i="10"/>
  <c r="X847" i="10"/>
  <c r="X846" i="10"/>
  <c r="X845" i="10"/>
  <c r="X844" i="10"/>
  <c r="X843" i="10"/>
  <c r="X842" i="10"/>
  <c r="X841" i="10"/>
  <c r="X840" i="10"/>
  <c r="X839" i="10"/>
  <c r="X838" i="10"/>
  <c r="X837" i="10"/>
  <c r="X836" i="10"/>
  <c r="X835" i="10"/>
  <c r="X834" i="10"/>
  <c r="X833" i="10"/>
  <c r="X832" i="10"/>
  <c r="X831" i="10"/>
  <c r="X830" i="10"/>
  <c r="X829" i="10"/>
  <c r="X828" i="10"/>
  <c r="X827" i="10"/>
  <c r="X826" i="10"/>
  <c r="X825" i="10"/>
  <c r="X824" i="10"/>
  <c r="X823" i="10"/>
  <c r="X822" i="10"/>
  <c r="X821" i="10"/>
  <c r="X820" i="10"/>
  <c r="X819" i="10"/>
  <c r="X818" i="10"/>
  <c r="X817" i="10"/>
  <c r="X816" i="10"/>
  <c r="X815" i="10"/>
  <c r="X814" i="10"/>
  <c r="X813" i="10"/>
  <c r="X812" i="10"/>
  <c r="X811" i="10"/>
  <c r="X810" i="10"/>
  <c r="X809" i="10"/>
  <c r="X808" i="10"/>
  <c r="X807" i="10"/>
  <c r="X806" i="10"/>
  <c r="X805" i="10"/>
  <c r="X804" i="10"/>
  <c r="X803" i="10"/>
  <c r="X802" i="10"/>
  <c r="X801" i="10"/>
  <c r="X800" i="10"/>
  <c r="X799" i="10"/>
  <c r="X798" i="10"/>
  <c r="X797" i="10"/>
  <c r="X796" i="10"/>
  <c r="X795" i="10"/>
  <c r="X794" i="10"/>
  <c r="X793" i="10"/>
  <c r="X792" i="10"/>
  <c r="X791" i="10"/>
  <c r="X790" i="10"/>
  <c r="X789" i="10"/>
  <c r="X788" i="10"/>
  <c r="X787" i="10"/>
  <c r="X786" i="10"/>
  <c r="X785" i="10"/>
  <c r="X784" i="10"/>
  <c r="X783" i="10"/>
  <c r="X782" i="10"/>
  <c r="X781" i="10"/>
  <c r="X780" i="10"/>
  <c r="X779" i="10"/>
  <c r="X778" i="10"/>
  <c r="X777" i="10"/>
  <c r="X776" i="10"/>
  <c r="X775" i="10"/>
  <c r="X774" i="10"/>
  <c r="X773" i="10"/>
  <c r="X772" i="10"/>
  <c r="X771" i="10"/>
  <c r="X770" i="10"/>
  <c r="X769" i="10"/>
  <c r="X768" i="10"/>
  <c r="X767" i="10"/>
  <c r="X766" i="10"/>
  <c r="X765" i="10"/>
  <c r="X764" i="10"/>
  <c r="X763" i="10"/>
  <c r="X762" i="10"/>
  <c r="X761" i="10"/>
  <c r="X760" i="10"/>
  <c r="X759" i="10"/>
  <c r="X758" i="10"/>
  <c r="X757" i="10"/>
  <c r="X756" i="10"/>
  <c r="X755" i="10"/>
  <c r="X754" i="10"/>
  <c r="X753" i="10"/>
  <c r="X752" i="10"/>
  <c r="X751" i="10"/>
  <c r="X750" i="10"/>
  <c r="X749" i="10"/>
  <c r="X748" i="10"/>
  <c r="X747" i="10"/>
  <c r="X746" i="10"/>
  <c r="X745" i="10"/>
  <c r="X744" i="10"/>
  <c r="X743" i="10"/>
  <c r="X742" i="10"/>
  <c r="X741" i="10"/>
  <c r="X740" i="10"/>
  <c r="X739" i="10"/>
  <c r="X738" i="10"/>
  <c r="X737" i="10"/>
  <c r="X736" i="10"/>
  <c r="X735" i="10"/>
  <c r="X734" i="10"/>
  <c r="X733" i="10"/>
  <c r="X732" i="10"/>
  <c r="X731" i="10"/>
  <c r="X730" i="10"/>
  <c r="X729" i="10"/>
  <c r="X728" i="10"/>
  <c r="X727" i="10"/>
  <c r="X726" i="10"/>
  <c r="X725" i="10"/>
  <c r="X724" i="10"/>
  <c r="X723" i="10"/>
  <c r="X722" i="10"/>
  <c r="X721" i="10"/>
  <c r="X720" i="10"/>
  <c r="X719" i="10"/>
  <c r="X718" i="10"/>
  <c r="X717" i="10"/>
  <c r="X716" i="10"/>
  <c r="X715" i="10"/>
  <c r="X714" i="10"/>
  <c r="X713" i="10"/>
  <c r="X712" i="10"/>
  <c r="X711" i="10"/>
  <c r="X710" i="10"/>
  <c r="X709" i="10"/>
  <c r="X708" i="10"/>
  <c r="X707" i="10"/>
  <c r="X706" i="10"/>
  <c r="X705" i="10"/>
  <c r="X704" i="10"/>
  <c r="X703" i="10"/>
  <c r="X702" i="10"/>
  <c r="X701" i="10"/>
  <c r="X700" i="10"/>
  <c r="X699" i="10"/>
  <c r="X698" i="10"/>
  <c r="X697" i="10"/>
  <c r="X696" i="10"/>
  <c r="X695" i="10"/>
  <c r="X694" i="10"/>
  <c r="X693" i="10"/>
  <c r="X692" i="10"/>
  <c r="X691" i="10"/>
  <c r="X690" i="10"/>
  <c r="X689" i="10"/>
  <c r="X688" i="10"/>
  <c r="X687" i="10"/>
  <c r="X686" i="10"/>
  <c r="X685" i="10"/>
  <c r="X684" i="10"/>
  <c r="X683" i="10"/>
  <c r="X682" i="10"/>
  <c r="X681" i="10"/>
  <c r="X680" i="10"/>
  <c r="X679" i="10"/>
  <c r="X678" i="10"/>
  <c r="X677" i="10"/>
  <c r="X676" i="10"/>
  <c r="X675" i="10"/>
  <c r="X674" i="10"/>
  <c r="X673" i="10"/>
  <c r="X672" i="10"/>
  <c r="X671" i="10"/>
  <c r="X670" i="10"/>
  <c r="X669" i="10"/>
  <c r="X668" i="10"/>
  <c r="X667" i="10"/>
  <c r="X666" i="10"/>
  <c r="X665" i="10"/>
  <c r="X664" i="10"/>
  <c r="X663" i="10"/>
  <c r="X662" i="10"/>
  <c r="X661" i="10"/>
  <c r="X660" i="10"/>
  <c r="X659" i="10"/>
  <c r="X658" i="10"/>
  <c r="X657" i="10"/>
  <c r="X656" i="10"/>
  <c r="X655" i="10"/>
  <c r="X654" i="10"/>
  <c r="X653" i="10"/>
  <c r="X652" i="10"/>
  <c r="X651" i="10"/>
  <c r="X650" i="10"/>
  <c r="X649" i="10"/>
  <c r="X648" i="10"/>
  <c r="X647" i="10"/>
  <c r="X646" i="10"/>
  <c r="X645" i="10"/>
  <c r="X644" i="10"/>
  <c r="X643" i="10"/>
  <c r="X642" i="10"/>
  <c r="X641" i="10"/>
  <c r="X640" i="10"/>
  <c r="X639" i="10"/>
  <c r="X638" i="10"/>
  <c r="X637" i="10"/>
  <c r="X636" i="10"/>
  <c r="X635" i="10"/>
  <c r="X634" i="10"/>
  <c r="X633" i="10"/>
  <c r="X632" i="10"/>
  <c r="X631" i="10"/>
  <c r="X630" i="10"/>
  <c r="X629" i="10"/>
  <c r="X628" i="10"/>
  <c r="X627" i="10"/>
  <c r="X626" i="10"/>
  <c r="X625" i="10"/>
  <c r="X624" i="10"/>
  <c r="X623" i="10"/>
  <c r="X622" i="10"/>
  <c r="X621" i="10"/>
  <c r="X620" i="10"/>
  <c r="X619" i="10"/>
  <c r="X618" i="10"/>
  <c r="X617" i="10"/>
  <c r="X616" i="10"/>
  <c r="X615" i="10"/>
  <c r="X614" i="10"/>
  <c r="X613" i="10"/>
  <c r="X612" i="10"/>
  <c r="X611" i="10"/>
  <c r="X610" i="10"/>
  <c r="X609" i="10"/>
  <c r="X608" i="10"/>
  <c r="X607" i="10"/>
  <c r="X606" i="10"/>
  <c r="X605" i="10"/>
  <c r="X604" i="10"/>
  <c r="X603" i="10"/>
  <c r="X602" i="10"/>
  <c r="X601" i="10"/>
  <c r="X600" i="10"/>
  <c r="X599" i="10"/>
  <c r="X598" i="10"/>
  <c r="X597" i="10"/>
  <c r="X596" i="10"/>
  <c r="X595" i="10"/>
  <c r="X594" i="10"/>
  <c r="X593" i="10"/>
  <c r="X592" i="10"/>
  <c r="X591" i="10"/>
  <c r="X590" i="10"/>
  <c r="X589" i="10"/>
  <c r="X588" i="10"/>
  <c r="X587" i="10"/>
  <c r="X586" i="10"/>
  <c r="X585" i="10"/>
  <c r="X584" i="10"/>
  <c r="X583" i="10"/>
  <c r="X582" i="10"/>
  <c r="X581" i="10"/>
  <c r="X580" i="10"/>
  <c r="X579" i="10"/>
  <c r="X578" i="10"/>
  <c r="X577" i="10"/>
  <c r="X576" i="10"/>
  <c r="X575" i="10"/>
  <c r="X574" i="10"/>
  <c r="X573" i="10"/>
  <c r="X572" i="10"/>
  <c r="X571" i="10"/>
  <c r="X570" i="10"/>
  <c r="X569" i="10"/>
  <c r="X568" i="10"/>
  <c r="X567" i="10"/>
  <c r="X566" i="10"/>
  <c r="X565" i="10"/>
  <c r="X564" i="10"/>
  <c r="X563" i="10"/>
  <c r="X562" i="10"/>
  <c r="X561" i="10"/>
  <c r="X560" i="10"/>
  <c r="X559" i="10"/>
  <c r="X558" i="10"/>
  <c r="X557" i="10"/>
  <c r="X556" i="10"/>
  <c r="X555" i="10"/>
  <c r="X554" i="10"/>
  <c r="X553" i="10"/>
  <c r="X552" i="10"/>
  <c r="X551" i="10"/>
  <c r="X550" i="10"/>
  <c r="X549" i="10"/>
  <c r="X548" i="10"/>
  <c r="X547" i="10"/>
  <c r="X546" i="10"/>
  <c r="X545" i="10"/>
  <c r="X544" i="10"/>
  <c r="X543" i="10"/>
  <c r="X542" i="10"/>
  <c r="X541" i="10"/>
  <c r="X540" i="10"/>
  <c r="X539" i="10"/>
  <c r="X538" i="10"/>
  <c r="X537" i="10"/>
  <c r="X536" i="10"/>
  <c r="X535" i="10"/>
  <c r="X534" i="10"/>
  <c r="X533" i="10"/>
  <c r="X532" i="10"/>
  <c r="X531" i="10"/>
  <c r="X530" i="10"/>
  <c r="X529" i="10"/>
  <c r="X528" i="10"/>
  <c r="X527" i="10"/>
  <c r="X526" i="10"/>
  <c r="X525" i="10"/>
  <c r="X524" i="10"/>
  <c r="X523" i="10"/>
  <c r="X522" i="10"/>
  <c r="X521" i="10"/>
  <c r="X520" i="10"/>
  <c r="X519" i="10"/>
  <c r="X518" i="10"/>
  <c r="X517" i="10"/>
  <c r="X516" i="10"/>
  <c r="X515" i="10"/>
  <c r="X514" i="10"/>
  <c r="X513" i="10"/>
  <c r="X512" i="10"/>
  <c r="X511" i="10"/>
  <c r="X510" i="10"/>
  <c r="X509" i="10"/>
  <c r="X508" i="10"/>
  <c r="X507" i="10"/>
  <c r="X506" i="10"/>
  <c r="X505" i="10"/>
  <c r="X504" i="10"/>
  <c r="X503" i="10"/>
  <c r="X502" i="10"/>
  <c r="X501" i="10"/>
  <c r="X500" i="10"/>
  <c r="X499" i="10"/>
  <c r="X498" i="10"/>
  <c r="X497" i="10"/>
  <c r="X496" i="10"/>
  <c r="X495" i="10"/>
  <c r="X494" i="10"/>
  <c r="X493" i="10"/>
  <c r="X492" i="10"/>
  <c r="X491" i="10"/>
  <c r="X490" i="10"/>
  <c r="X489" i="10"/>
  <c r="X488" i="10"/>
  <c r="X487" i="10"/>
  <c r="X486" i="10"/>
  <c r="X485" i="10"/>
  <c r="X484" i="10"/>
  <c r="X483" i="10"/>
  <c r="X482" i="10"/>
  <c r="X481" i="10"/>
  <c r="X480" i="10"/>
  <c r="X479" i="10"/>
  <c r="X478" i="10"/>
  <c r="X477" i="10"/>
  <c r="X476" i="10"/>
  <c r="X475" i="10"/>
  <c r="X474" i="10"/>
  <c r="X473" i="10"/>
  <c r="X472" i="10"/>
  <c r="X471" i="10"/>
  <c r="X470" i="10"/>
  <c r="X469" i="10"/>
  <c r="X468" i="10"/>
  <c r="X467" i="10"/>
  <c r="X466" i="10"/>
  <c r="X465" i="10"/>
  <c r="X464" i="10"/>
  <c r="X463" i="10"/>
  <c r="X462" i="10"/>
  <c r="X461" i="10"/>
  <c r="X460" i="10"/>
  <c r="X459" i="10"/>
  <c r="X458" i="10"/>
  <c r="X457" i="10"/>
  <c r="X456" i="10"/>
  <c r="X455" i="10"/>
  <c r="X454" i="10"/>
  <c r="X453" i="10"/>
  <c r="X452" i="10"/>
  <c r="X451" i="10"/>
  <c r="X450" i="10"/>
  <c r="X449" i="10"/>
  <c r="X448" i="10"/>
  <c r="X447" i="10"/>
  <c r="X446" i="10"/>
  <c r="X445" i="10"/>
  <c r="X444" i="10"/>
  <c r="X443" i="10"/>
  <c r="X442" i="10"/>
  <c r="X441" i="10"/>
  <c r="X440" i="10"/>
  <c r="X439" i="10"/>
  <c r="X438" i="10"/>
  <c r="X437" i="10"/>
  <c r="X436" i="10"/>
  <c r="X435" i="10"/>
  <c r="X434" i="10"/>
  <c r="X433" i="10"/>
  <c r="X432" i="10"/>
  <c r="X431" i="10"/>
  <c r="X430" i="10"/>
  <c r="X429" i="10"/>
  <c r="X428" i="10"/>
  <c r="X427" i="10"/>
  <c r="X426" i="10"/>
  <c r="X425" i="10"/>
  <c r="X424" i="10"/>
  <c r="X423" i="10"/>
  <c r="Y423" i="10" s="1"/>
  <c r="X422" i="10"/>
  <c r="Y422" i="10" s="1"/>
  <c r="X421" i="10"/>
  <c r="Y421" i="10" s="1"/>
  <c r="X420" i="10"/>
  <c r="Y420" i="10" s="1"/>
  <c r="X419" i="10"/>
  <c r="Y419" i="10" s="1"/>
  <c r="X418" i="10"/>
  <c r="Y418" i="10" s="1"/>
  <c r="X417" i="10"/>
  <c r="Y417" i="10" s="1"/>
  <c r="X416" i="10"/>
  <c r="Y416" i="10" s="1"/>
  <c r="X415" i="10"/>
  <c r="Y415" i="10" s="1"/>
  <c r="X414" i="10"/>
  <c r="Y414" i="10" s="1"/>
  <c r="X413" i="10"/>
  <c r="Y413" i="10" s="1"/>
  <c r="X412" i="10"/>
  <c r="Y412" i="10" s="1"/>
  <c r="X411" i="10"/>
  <c r="Y411" i="10" s="1"/>
  <c r="X410" i="10"/>
  <c r="Y410" i="10" s="1"/>
  <c r="X409" i="10"/>
  <c r="Y409" i="10" s="1"/>
  <c r="X408" i="10"/>
  <c r="Y408" i="10" s="1"/>
  <c r="X407" i="10"/>
  <c r="Y407" i="10" s="1"/>
  <c r="X406" i="10"/>
  <c r="Y406" i="10" s="1"/>
  <c r="X405" i="10"/>
  <c r="Y405" i="10" s="1"/>
  <c r="X404" i="10"/>
  <c r="Y404" i="10" s="1"/>
  <c r="X403" i="10"/>
  <c r="Y403" i="10" s="1"/>
  <c r="X402" i="10"/>
  <c r="Y402" i="10" s="1"/>
  <c r="X401" i="10"/>
  <c r="Y401" i="10" s="1"/>
  <c r="X400" i="10"/>
  <c r="Y400" i="10" s="1"/>
  <c r="X399" i="10"/>
  <c r="Y399" i="10" s="1"/>
  <c r="X398" i="10"/>
  <c r="Y398" i="10" s="1"/>
  <c r="X397" i="10"/>
  <c r="Y397" i="10" s="1"/>
  <c r="X396" i="10"/>
  <c r="Y396" i="10" s="1"/>
  <c r="X395" i="10"/>
  <c r="Y395" i="10" s="1"/>
  <c r="X394" i="10"/>
  <c r="Y394" i="10" s="1"/>
  <c r="X393" i="10"/>
  <c r="Y393" i="10" s="1"/>
  <c r="X392" i="10"/>
  <c r="Y392" i="10" s="1"/>
  <c r="X391" i="10"/>
  <c r="Y391" i="10" s="1"/>
  <c r="X390" i="10"/>
  <c r="Y390" i="10" s="1"/>
  <c r="X389" i="10"/>
  <c r="Y389" i="10" s="1"/>
  <c r="X388" i="10"/>
  <c r="Y388" i="10" s="1"/>
  <c r="X387" i="10"/>
  <c r="Y387" i="10" s="1"/>
  <c r="X386" i="10"/>
  <c r="Y386" i="10" s="1"/>
  <c r="X385" i="10"/>
  <c r="Y385" i="10" s="1"/>
  <c r="X384" i="10"/>
  <c r="Y384" i="10" s="1"/>
  <c r="X383" i="10"/>
  <c r="Y383" i="10" s="1"/>
  <c r="X382" i="10"/>
  <c r="Y382" i="10" s="1"/>
  <c r="X381" i="10"/>
  <c r="Y381" i="10" s="1"/>
  <c r="X380" i="10"/>
  <c r="Y380" i="10" s="1"/>
  <c r="X379" i="10"/>
  <c r="Y379" i="10" s="1"/>
  <c r="X378" i="10"/>
  <c r="Y378" i="10" s="1"/>
  <c r="X377" i="10"/>
  <c r="Y377" i="10" s="1"/>
  <c r="X376" i="10"/>
  <c r="Y376" i="10" s="1"/>
  <c r="X375" i="10"/>
  <c r="Y375" i="10" s="1"/>
  <c r="X374" i="10"/>
  <c r="Y374" i="10" s="1"/>
  <c r="X373" i="10"/>
  <c r="Y373" i="10" s="1"/>
  <c r="X372" i="10"/>
  <c r="Y372" i="10" s="1"/>
  <c r="X371" i="10"/>
  <c r="Y371" i="10" s="1"/>
  <c r="X370" i="10"/>
  <c r="Y370" i="10" s="1"/>
  <c r="X369" i="10"/>
  <c r="Y369" i="10" s="1"/>
  <c r="X368" i="10"/>
  <c r="Y368" i="10" s="1"/>
  <c r="X367" i="10"/>
  <c r="Y367" i="10" s="1"/>
  <c r="X366" i="10"/>
  <c r="Y366" i="10" s="1"/>
  <c r="X365" i="10"/>
  <c r="Y365" i="10" s="1"/>
  <c r="X364" i="10"/>
  <c r="Y364" i="10" s="1"/>
  <c r="X363" i="10"/>
  <c r="Y363" i="10" s="1"/>
  <c r="X362" i="10"/>
  <c r="Y362" i="10" s="1"/>
  <c r="X361" i="10"/>
  <c r="Y361" i="10" s="1"/>
  <c r="X360" i="10"/>
  <c r="Y360" i="10" s="1"/>
  <c r="X359" i="10"/>
  <c r="Y359" i="10" s="1"/>
  <c r="X358" i="10"/>
  <c r="Y358" i="10" s="1"/>
  <c r="X357" i="10"/>
  <c r="Y357" i="10" s="1"/>
  <c r="X356" i="10"/>
  <c r="Y356" i="10" s="1"/>
  <c r="X355" i="10"/>
  <c r="Y355" i="10" s="1"/>
  <c r="X354" i="10"/>
  <c r="Y354" i="10" s="1"/>
  <c r="X353" i="10"/>
  <c r="Y353" i="10" s="1"/>
  <c r="X352" i="10"/>
  <c r="Y352" i="10" s="1"/>
  <c r="X351" i="10"/>
  <c r="Y351" i="10" s="1"/>
  <c r="X350" i="10"/>
  <c r="Y350" i="10" s="1"/>
  <c r="X349" i="10"/>
  <c r="Y349" i="10" s="1"/>
  <c r="X348" i="10"/>
  <c r="Y348" i="10" s="1"/>
  <c r="X347" i="10"/>
  <c r="Y347" i="10" s="1"/>
  <c r="X346" i="10"/>
  <c r="Y346" i="10" s="1"/>
  <c r="X345" i="10"/>
  <c r="Y345" i="10" s="1"/>
  <c r="X344" i="10"/>
  <c r="Y344" i="10" s="1"/>
  <c r="X343" i="10"/>
  <c r="Y343" i="10" s="1"/>
  <c r="X342" i="10"/>
  <c r="Y342" i="10" s="1"/>
  <c r="X341" i="10"/>
  <c r="Y341" i="10" s="1"/>
  <c r="X340" i="10"/>
  <c r="Y340" i="10" s="1"/>
  <c r="X339" i="10"/>
  <c r="Y339" i="10" s="1"/>
  <c r="X338" i="10"/>
  <c r="Y338" i="10" s="1"/>
  <c r="X337" i="10"/>
  <c r="Y337" i="10" s="1"/>
  <c r="X336" i="10"/>
  <c r="Y336" i="10" s="1"/>
  <c r="X335" i="10"/>
  <c r="Y335" i="10" s="1"/>
  <c r="X334" i="10"/>
  <c r="Y334" i="10" s="1"/>
  <c r="X333" i="10"/>
  <c r="Y333" i="10" s="1"/>
  <c r="X332" i="10"/>
  <c r="Y332" i="10" s="1"/>
  <c r="X331" i="10"/>
  <c r="Y331" i="10" s="1"/>
  <c r="X330" i="10"/>
  <c r="Y330" i="10" s="1"/>
  <c r="X329" i="10"/>
  <c r="Y329" i="10" s="1"/>
  <c r="X328" i="10"/>
  <c r="Y328" i="10" s="1"/>
  <c r="X327" i="10"/>
  <c r="Y327" i="10" s="1"/>
  <c r="X326" i="10"/>
  <c r="Y326" i="10" s="1"/>
  <c r="X325" i="10"/>
  <c r="Y325" i="10" s="1"/>
  <c r="X324" i="10"/>
  <c r="Y324" i="10" s="1"/>
  <c r="X323" i="10"/>
  <c r="Y323" i="10" s="1"/>
  <c r="X322" i="10"/>
  <c r="Y322" i="10" s="1"/>
  <c r="X321" i="10"/>
  <c r="Y321" i="10" s="1"/>
  <c r="X320" i="10"/>
  <c r="Y320" i="10" s="1"/>
  <c r="X319" i="10"/>
  <c r="Y319" i="10" s="1"/>
  <c r="X318" i="10"/>
  <c r="Y318" i="10" s="1"/>
  <c r="X317" i="10"/>
  <c r="Y317" i="10" s="1"/>
  <c r="X316" i="10"/>
  <c r="Y316" i="10" s="1"/>
  <c r="X315" i="10"/>
  <c r="Y315" i="10" s="1"/>
  <c r="X314" i="10"/>
  <c r="Y314" i="10" s="1"/>
  <c r="X313" i="10"/>
  <c r="Y313" i="10" s="1"/>
  <c r="X312" i="10"/>
  <c r="Y312" i="10" s="1"/>
  <c r="X311" i="10"/>
  <c r="Y311" i="10" s="1"/>
  <c r="X310" i="10"/>
  <c r="Y310" i="10" s="1"/>
  <c r="X309" i="10"/>
  <c r="Y309" i="10" s="1"/>
  <c r="X308" i="10"/>
  <c r="Y308" i="10" s="1"/>
  <c r="X307" i="10"/>
  <c r="Y307" i="10" s="1"/>
  <c r="X306" i="10"/>
  <c r="Y306" i="10" s="1"/>
  <c r="X305" i="10"/>
  <c r="Y305" i="10" s="1"/>
  <c r="X304" i="10"/>
  <c r="Y304" i="10" s="1"/>
  <c r="X303" i="10"/>
  <c r="Y303" i="10" s="1"/>
  <c r="X302" i="10"/>
  <c r="Y302" i="10" s="1"/>
  <c r="X301" i="10"/>
  <c r="Y301" i="10" s="1"/>
  <c r="X300" i="10"/>
  <c r="Y300" i="10" s="1"/>
  <c r="X299" i="10"/>
  <c r="Y299" i="10" s="1"/>
  <c r="X298" i="10"/>
  <c r="Y298" i="10" s="1"/>
  <c r="X297" i="10"/>
  <c r="Y297" i="10" s="1"/>
  <c r="X296" i="10"/>
  <c r="Y296" i="10" s="1"/>
  <c r="X295" i="10"/>
  <c r="Y295" i="10" s="1"/>
  <c r="X294" i="10"/>
  <c r="Y294" i="10" s="1"/>
  <c r="X293" i="10"/>
  <c r="Y293" i="10" s="1"/>
  <c r="X292" i="10"/>
  <c r="Y292" i="10" s="1"/>
  <c r="X291" i="10"/>
  <c r="Y291" i="10" s="1"/>
  <c r="X290" i="10"/>
  <c r="Y290" i="10" s="1"/>
  <c r="X289" i="10"/>
  <c r="Y289" i="10" s="1"/>
  <c r="X288" i="10"/>
  <c r="Y288" i="10" s="1"/>
  <c r="X287" i="10"/>
  <c r="Y287" i="10" s="1"/>
  <c r="X286" i="10"/>
  <c r="Y286" i="10" s="1"/>
  <c r="X285" i="10"/>
  <c r="Y285" i="10" s="1"/>
  <c r="X284" i="10"/>
  <c r="Y284" i="10" s="1"/>
  <c r="X283" i="10"/>
  <c r="Y283" i="10" s="1"/>
  <c r="X282" i="10"/>
  <c r="Y282" i="10" s="1"/>
  <c r="X281" i="10"/>
  <c r="Y281" i="10" s="1"/>
  <c r="X280" i="10"/>
  <c r="Y280" i="10" s="1"/>
  <c r="X279" i="10"/>
  <c r="Y279" i="10" s="1"/>
  <c r="X278" i="10"/>
  <c r="Y278" i="10" s="1"/>
  <c r="X277" i="10"/>
  <c r="Y277" i="10" s="1"/>
  <c r="X276" i="10"/>
  <c r="Y276" i="10" s="1"/>
  <c r="X275" i="10"/>
  <c r="Y275" i="10" s="1"/>
  <c r="X274" i="10"/>
  <c r="Y274" i="10" s="1"/>
  <c r="X273" i="10"/>
  <c r="Y273" i="10" s="1"/>
  <c r="X272" i="10"/>
  <c r="Y272" i="10" s="1"/>
  <c r="X271" i="10"/>
  <c r="Y271" i="10" s="1"/>
  <c r="X270" i="10"/>
  <c r="Y270" i="10" s="1"/>
  <c r="X269" i="10"/>
  <c r="Y269" i="10" s="1"/>
  <c r="X268" i="10"/>
  <c r="Y268" i="10" s="1"/>
  <c r="X267" i="10"/>
  <c r="Y267" i="10" s="1"/>
  <c r="X266" i="10"/>
  <c r="Y266" i="10" s="1"/>
  <c r="X265" i="10"/>
  <c r="Y265" i="10" s="1"/>
  <c r="X264" i="10"/>
  <c r="Y264" i="10" s="1"/>
  <c r="X263" i="10"/>
  <c r="Y263" i="10" s="1"/>
  <c r="X262" i="10"/>
  <c r="Y262" i="10" s="1"/>
  <c r="X261" i="10"/>
  <c r="Y261" i="10" s="1"/>
  <c r="X260" i="10"/>
  <c r="Y260" i="10" s="1"/>
  <c r="X259" i="10"/>
  <c r="Y259" i="10" s="1"/>
  <c r="X258" i="10"/>
  <c r="Y258" i="10" s="1"/>
  <c r="X257" i="10"/>
  <c r="Y257" i="10" s="1"/>
  <c r="X256" i="10"/>
  <c r="Y256" i="10" s="1"/>
  <c r="X255" i="10"/>
  <c r="Y255" i="10" s="1"/>
  <c r="X254" i="10"/>
  <c r="Y254" i="10" s="1"/>
  <c r="X253" i="10"/>
  <c r="Y253" i="10" s="1"/>
  <c r="X252" i="10"/>
  <c r="Y252" i="10" s="1"/>
  <c r="X251" i="10"/>
  <c r="Y251" i="10" s="1"/>
  <c r="X250" i="10"/>
  <c r="Y250" i="10" s="1"/>
  <c r="X249" i="10"/>
  <c r="Y249" i="10" s="1"/>
  <c r="X248" i="10"/>
  <c r="Y248" i="10" s="1"/>
  <c r="X247" i="10"/>
  <c r="Y247" i="10" s="1"/>
  <c r="X246" i="10"/>
  <c r="Y246" i="10" s="1"/>
  <c r="X245" i="10"/>
  <c r="Y245" i="10" s="1"/>
  <c r="X244" i="10"/>
  <c r="Y244" i="10" s="1"/>
  <c r="X243" i="10"/>
  <c r="Y243" i="10" s="1"/>
  <c r="X242" i="10"/>
  <c r="Y242" i="10" s="1"/>
  <c r="X241" i="10"/>
  <c r="Y241" i="10" s="1"/>
  <c r="X240" i="10"/>
  <c r="Y240" i="10" s="1"/>
  <c r="X239" i="10"/>
  <c r="Y239" i="10" s="1"/>
  <c r="X238" i="10"/>
  <c r="Y238" i="10" s="1"/>
  <c r="X237" i="10"/>
  <c r="Y237" i="10" s="1"/>
  <c r="X236" i="10"/>
  <c r="Y236" i="10" s="1"/>
  <c r="X235" i="10"/>
  <c r="Y235" i="10" s="1"/>
  <c r="X234" i="10"/>
  <c r="Y234" i="10" s="1"/>
  <c r="X233" i="10"/>
  <c r="Y233" i="10" s="1"/>
  <c r="X232" i="10"/>
  <c r="Y232" i="10" s="1"/>
  <c r="X231" i="10"/>
  <c r="Y231" i="10" s="1"/>
  <c r="X230" i="10"/>
  <c r="Y230" i="10" s="1"/>
  <c r="X229" i="10"/>
  <c r="Y229" i="10" s="1"/>
  <c r="X228" i="10"/>
  <c r="Y228" i="10" s="1"/>
  <c r="X227" i="10"/>
  <c r="Y227" i="10" s="1"/>
  <c r="X226" i="10"/>
  <c r="Y226" i="10" s="1"/>
  <c r="X225" i="10"/>
  <c r="Y225" i="10" s="1"/>
  <c r="X224" i="10"/>
  <c r="Y224" i="10" s="1"/>
  <c r="X223" i="10"/>
  <c r="Y223" i="10" s="1"/>
  <c r="X222" i="10"/>
  <c r="Y222" i="10" s="1"/>
  <c r="X221" i="10"/>
  <c r="Y221" i="10" s="1"/>
  <c r="X220" i="10"/>
  <c r="Y220" i="10" s="1"/>
  <c r="X219" i="10"/>
  <c r="Y219" i="10" s="1"/>
  <c r="X218" i="10"/>
  <c r="Y218" i="10" s="1"/>
  <c r="X217" i="10"/>
  <c r="Y217" i="10" s="1"/>
  <c r="X216" i="10"/>
  <c r="Y216" i="10" s="1"/>
  <c r="X215" i="10"/>
  <c r="Y215" i="10" s="1"/>
  <c r="X214" i="10"/>
  <c r="Y214" i="10" s="1"/>
  <c r="X213" i="10"/>
  <c r="Y213" i="10" s="1"/>
  <c r="X212" i="10"/>
  <c r="Y212" i="10" s="1"/>
  <c r="X211" i="10"/>
  <c r="Y211" i="10" s="1"/>
  <c r="X210" i="10"/>
  <c r="Y210" i="10" s="1"/>
  <c r="X209" i="10"/>
  <c r="X208" i="10"/>
  <c r="X207" i="10"/>
  <c r="X206" i="10"/>
  <c r="X205" i="10"/>
  <c r="X204" i="10"/>
  <c r="X203" i="10"/>
  <c r="X202" i="10"/>
  <c r="Y202" i="10" s="1"/>
  <c r="X201" i="10"/>
  <c r="X200" i="10"/>
  <c r="X199" i="10"/>
  <c r="X198" i="10"/>
  <c r="X197" i="10"/>
  <c r="X196" i="10"/>
  <c r="X195" i="10"/>
  <c r="X194" i="10"/>
  <c r="X193" i="10"/>
  <c r="X192" i="10"/>
  <c r="X191" i="10"/>
  <c r="X190" i="10"/>
  <c r="X189" i="10"/>
  <c r="X188" i="10"/>
  <c r="X187" i="10"/>
  <c r="X186" i="10"/>
  <c r="X185" i="10"/>
  <c r="X184" i="10"/>
  <c r="X183" i="10"/>
  <c r="X182" i="10"/>
  <c r="X181" i="10"/>
  <c r="X180" i="10"/>
  <c r="X179" i="10"/>
  <c r="X178" i="10"/>
  <c r="Y178" i="10" s="1"/>
  <c r="X177" i="10"/>
  <c r="Y177" i="10" s="1"/>
  <c r="X176" i="10"/>
  <c r="Y176" i="10" s="1"/>
  <c r="X175" i="10"/>
  <c r="Y175" i="10" s="1"/>
  <c r="X174" i="10"/>
  <c r="Y174" i="10" s="1"/>
  <c r="X173" i="10"/>
  <c r="Y173" i="10" s="1"/>
  <c r="X172" i="10"/>
  <c r="Y172" i="10" s="1"/>
  <c r="X171" i="10"/>
  <c r="Y171" i="10" s="1"/>
  <c r="X170" i="10"/>
  <c r="Y170" i="10" s="1"/>
  <c r="X169" i="10"/>
  <c r="Y169" i="10" s="1"/>
  <c r="X168" i="10"/>
  <c r="Y168" i="10" s="1"/>
  <c r="X167" i="10"/>
  <c r="Y167" i="10" s="1"/>
  <c r="X166" i="10"/>
  <c r="Y166" i="10" s="1"/>
  <c r="X165" i="10"/>
  <c r="Y165" i="10" s="1"/>
  <c r="X164" i="10"/>
  <c r="Y164" i="10" s="1"/>
  <c r="X163" i="10"/>
  <c r="Y163" i="10" s="1"/>
  <c r="X162" i="10"/>
  <c r="Y162" i="10" s="1"/>
  <c r="X161" i="10"/>
  <c r="Y161" i="10" s="1"/>
  <c r="X160" i="10"/>
  <c r="Y160" i="10" s="1"/>
  <c r="X159" i="10"/>
  <c r="Y159" i="10" s="1"/>
  <c r="X158" i="10"/>
  <c r="Y158" i="10" s="1"/>
  <c r="X157" i="10"/>
  <c r="Y157" i="10" s="1"/>
  <c r="X156" i="10"/>
  <c r="Y156" i="10" s="1"/>
  <c r="X155" i="10"/>
  <c r="Y155" i="10" s="1"/>
  <c r="X154" i="10"/>
  <c r="Y154" i="10" s="1"/>
  <c r="X153" i="10"/>
  <c r="Y153" i="10" s="1"/>
  <c r="X152" i="10"/>
  <c r="Y152" i="10" s="1"/>
  <c r="X151" i="10"/>
  <c r="Y151" i="10" s="1"/>
  <c r="X150" i="10"/>
  <c r="Y150" i="10" s="1"/>
  <c r="X149" i="10"/>
  <c r="Y149" i="10" s="1"/>
  <c r="X148" i="10"/>
  <c r="Y148" i="10" s="1"/>
  <c r="X147" i="10"/>
  <c r="Y147" i="10" s="1"/>
  <c r="X146" i="10"/>
  <c r="Y146" i="10" s="1"/>
  <c r="X145" i="10"/>
  <c r="Y145" i="10" s="1"/>
  <c r="X144" i="10"/>
  <c r="Y144" i="10" s="1"/>
  <c r="X143" i="10"/>
  <c r="Y143" i="10" s="1"/>
  <c r="X142" i="10"/>
  <c r="Y142" i="10" s="1"/>
  <c r="X141" i="10"/>
  <c r="Y141" i="10" s="1"/>
  <c r="X140" i="10"/>
  <c r="Y140" i="10" s="1"/>
  <c r="X139" i="10"/>
  <c r="Y139" i="10" s="1"/>
  <c r="X138" i="10"/>
  <c r="Y138" i="10" s="1"/>
  <c r="X137" i="10"/>
  <c r="Y137" i="10" s="1"/>
  <c r="X136" i="10"/>
  <c r="Y136" i="10" s="1"/>
  <c r="X135" i="10"/>
  <c r="Y135" i="10" s="1"/>
  <c r="X134" i="10"/>
  <c r="Y134" i="10" s="1"/>
  <c r="X133" i="10"/>
  <c r="Y133" i="10" s="1"/>
  <c r="X132" i="10"/>
  <c r="Y132" i="10" s="1"/>
  <c r="X131" i="10"/>
  <c r="Y131" i="10" s="1"/>
  <c r="X130" i="10"/>
  <c r="Y130" i="10" s="1"/>
  <c r="X129" i="10"/>
  <c r="Y129" i="10" s="1"/>
  <c r="X128" i="10"/>
  <c r="Y128" i="10" s="1"/>
  <c r="X127" i="10"/>
  <c r="Y127" i="10" s="1"/>
  <c r="X126" i="10"/>
  <c r="Y126" i="10" s="1"/>
  <c r="X125" i="10"/>
  <c r="Y125" i="10" s="1"/>
  <c r="X124" i="10"/>
  <c r="Y124" i="10" s="1"/>
  <c r="X123" i="10"/>
  <c r="Y123" i="10" s="1"/>
  <c r="X122" i="10"/>
  <c r="Y122" i="10" s="1"/>
  <c r="X121" i="10"/>
  <c r="Y121" i="10" s="1"/>
  <c r="X120" i="10"/>
  <c r="Y120" i="10" s="1"/>
  <c r="X119" i="10"/>
  <c r="Y119" i="10" s="1"/>
  <c r="X118" i="10"/>
  <c r="Y118" i="10" s="1"/>
  <c r="X117" i="10"/>
  <c r="Y117" i="10" s="1"/>
  <c r="X116" i="10"/>
  <c r="Y116" i="10" s="1"/>
  <c r="X115" i="10"/>
  <c r="Y115" i="10" s="1"/>
  <c r="X114" i="10"/>
  <c r="Y114" i="10" s="1"/>
  <c r="X113" i="10"/>
  <c r="Y113" i="10" s="1"/>
  <c r="X112" i="10"/>
  <c r="Y112" i="10" s="1"/>
  <c r="X111" i="10"/>
  <c r="Y111" i="10" s="1"/>
  <c r="X110" i="10"/>
  <c r="Y110" i="10" s="1"/>
  <c r="X109" i="10"/>
  <c r="Y109" i="10" s="1"/>
  <c r="X108" i="10"/>
  <c r="Y108" i="10" s="1"/>
  <c r="X107" i="10"/>
  <c r="Y107" i="10" s="1"/>
  <c r="X106" i="10"/>
  <c r="Y106" i="10" s="1"/>
  <c r="X105" i="10"/>
  <c r="Y105" i="10" s="1"/>
  <c r="X104" i="10"/>
  <c r="Y104" i="10" s="1"/>
  <c r="X103" i="10"/>
  <c r="Y103" i="10" s="1"/>
  <c r="X102" i="10"/>
  <c r="Y102" i="10" s="1"/>
  <c r="X101" i="10"/>
  <c r="Y101" i="10" s="1"/>
  <c r="X100" i="10"/>
  <c r="Y100" i="10" s="1"/>
  <c r="X99" i="10"/>
  <c r="Y99" i="10" s="1"/>
  <c r="X98" i="10"/>
  <c r="Y98" i="10" s="1"/>
  <c r="X97" i="10"/>
  <c r="Y97" i="10" s="1"/>
  <c r="X96" i="10"/>
  <c r="Y96" i="10" s="1"/>
  <c r="X95" i="10"/>
  <c r="Y95" i="10" s="1"/>
  <c r="X94" i="10"/>
  <c r="Y94" i="10" s="1"/>
  <c r="X93" i="10"/>
  <c r="Y93" i="10" s="1"/>
  <c r="X92" i="10"/>
  <c r="Y92" i="10" s="1"/>
  <c r="X91" i="10"/>
  <c r="Y91" i="10" s="1"/>
  <c r="X90" i="10"/>
  <c r="Y90" i="10" s="1"/>
  <c r="X89" i="10"/>
  <c r="Y89" i="10" s="1"/>
  <c r="X88" i="10"/>
  <c r="Y88" i="10" s="1"/>
  <c r="X87" i="10"/>
  <c r="Y87" i="10" s="1"/>
  <c r="X86" i="10"/>
  <c r="Y86" i="10" s="1"/>
  <c r="X85" i="10"/>
  <c r="Y85" i="10" s="1"/>
  <c r="X84" i="10"/>
  <c r="Y84" i="10" s="1"/>
  <c r="X83" i="10"/>
  <c r="Y83" i="10" s="1"/>
  <c r="X82" i="10"/>
  <c r="Y82" i="10" s="1"/>
  <c r="X81" i="10"/>
  <c r="Y81" i="10" s="1"/>
  <c r="X80" i="10"/>
  <c r="Y80" i="10" s="1"/>
  <c r="X79" i="10"/>
  <c r="Y79" i="10" s="1"/>
  <c r="X78" i="10"/>
  <c r="Y78" i="10" s="1"/>
  <c r="X77" i="10"/>
  <c r="Y77" i="10" s="1"/>
  <c r="X76" i="10"/>
  <c r="Y76" i="10" s="1"/>
  <c r="X75" i="10"/>
  <c r="Y75" i="10" s="1"/>
  <c r="X74" i="10"/>
  <c r="Y74" i="10" s="1"/>
  <c r="X73" i="10"/>
  <c r="Y73" i="10" s="1"/>
  <c r="X72" i="10"/>
  <c r="Y72" i="10" s="1"/>
  <c r="X71" i="10"/>
  <c r="Y71" i="10" s="1"/>
  <c r="X70" i="10"/>
  <c r="Y70" i="10" s="1"/>
  <c r="X69" i="10"/>
  <c r="Y69" i="10" s="1"/>
  <c r="X68" i="10"/>
  <c r="Y68" i="10" s="1"/>
  <c r="X67" i="10"/>
  <c r="Y67" i="10" s="1"/>
  <c r="X66" i="10"/>
  <c r="Y66" i="10" s="1"/>
  <c r="X65" i="10"/>
  <c r="Y65" i="10" s="1"/>
  <c r="X64" i="10"/>
  <c r="Y64" i="10" s="1"/>
  <c r="X63" i="10"/>
  <c r="Y63" i="10" s="1"/>
  <c r="X62" i="10"/>
  <c r="Y62" i="10" s="1"/>
  <c r="X61" i="10"/>
  <c r="Y61" i="10" s="1"/>
  <c r="X60" i="10"/>
  <c r="Y60" i="10" s="1"/>
  <c r="X59" i="10"/>
  <c r="Y59" i="10" s="1"/>
  <c r="X58" i="10"/>
  <c r="Y58" i="10" s="1"/>
  <c r="X57" i="10"/>
  <c r="Y57" i="10" s="1"/>
  <c r="X56" i="10"/>
  <c r="Y56" i="10" s="1"/>
  <c r="X55" i="10"/>
  <c r="Y55" i="10" s="1"/>
  <c r="X54" i="10"/>
  <c r="Y54" i="10" s="1"/>
  <c r="X53" i="10"/>
  <c r="Y53" i="10" s="1"/>
  <c r="X52" i="10"/>
  <c r="Y52" i="10" s="1"/>
  <c r="X51" i="10"/>
  <c r="Y51" i="10" s="1"/>
  <c r="X50" i="10"/>
  <c r="Y50" i="10" s="1"/>
  <c r="X49" i="10"/>
  <c r="Y49" i="10" s="1"/>
  <c r="X48" i="10"/>
  <c r="Y48" i="10" s="1"/>
  <c r="X47" i="10"/>
  <c r="Y47" i="10" s="1"/>
  <c r="X46" i="10"/>
  <c r="Y46" i="10" s="1"/>
  <c r="X45" i="10"/>
  <c r="Y45" i="10" s="1"/>
  <c r="X44" i="10"/>
  <c r="Y44" i="10" s="1"/>
  <c r="X43" i="10"/>
  <c r="Y43" i="10" s="1"/>
  <c r="X42" i="10"/>
  <c r="Y42" i="10" s="1"/>
  <c r="X41" i="10"/>
  <c r="Y41" i="10" s="1"/>
  <c r="X40" i="10"/>
  <c r="Y40" i="10" s="1"/>
  <c r="X39" i="10"/>
  <c r="Y39" i="10" s="1"/>
  <c r="X38" i="10"/>
  <c r="Y38" i="10" s="1"/>
  <c r="X37" i="10"/>
  <c r="Y37" i="10" s="1"/>
  <c r="X36" i="10"/>
  <c r="Y36" i="10" s="1"/>
  <c r="X35" i="10"/>
  <c r="Y35" i="10" s="1"/>
  <c r="X34" i="10"/>
  <c r="Y34" i="10" s="1"/>
  <c r="X33" i="10"/>
  <c r="Y33" i="10" s="1"/>
  <c r="X32" i="10"/>
  <c r="Y32" i="10" s="1"/>
  <c r="X31" i="10"/>
  <c r="Y31" i="10" s="1"/>
  <c r="X30" i="10"/>
  <c r="Y30" i="10" s="1"/>
  <c r="X29" i="10"/>
  <c r="Y29" i="10" s="1"/>
  <c r="X28" i="10"/>
  <c r="Y28" i="10" s="1"/>
  <c r="X27" i="10"/>
  <c r="Y27" i="10" s="1"/>
  <c r="X26" i="10"/>
  <c r="Y26" i="10" s="1"/>
  <c r="X25" i="10"/>
  <c r="Y25" i="10" s="1"/>
  <c r="X24" i="10"/>
  <c r="Y24" i="10" s="1"/>
  <c r="X23" i="10"/>
  <c r="Y23" i="10" s="1"/>
  <c r="X22" i="10"/>
  <c r="Y22" i="10" s="1"/>
  <c r="X21" i="10"/>
  <c r="Y21" i="10" s="1"/>
  <c r="X20" i="10"/>
  <c r="Y20" i="10" s="1"/>
  <c r="X19" i="10"/>
  <c r="Y19" i="10" s="1"/>
  <c r="X18" i="10"/>
  <c r="Y18" i="10" s="1"/>
  <c r="X17" i="10"/>
  <c r="Y17" i="10" s="1"/>
  <c r="X16" i="10"/>
  <c r="Y16" i="10" s="1"/>
  <c r="X15" i="10"/>
  <c r="Y15" i="10" s="1"/>
  <c r="X14" i="10"/>
  <c r="Y14" i="10" s="1"/>
  <c r="X13" i="10"/>
  <c r="Y13" i="10" s="1"/>
  <c r="X12" i="10"/>
  <c r="Y12" i="10" s="1"/>
  <c r="X11" i="10"/>
  <c r="Y11" i="10" s="1"/>
  <c r="X10" i="10"/>
  <c r="Y10" i="10" s="1"/>
  <c r="X9" i="10"/>
  <c r="Y9" i="10" s="1"/>
  <c r="X8" i="10"/>
  <c r="Y8" i="10" s="1"/>
  <c r="X7" i="10"/>
  <c r="Y7" i="10" s="1"/>
  <c r="X6" i="10"/>
  <c r="Y6" i="10" s="1"/>
  <c r="X5" i="10"/>
  <c r="Y5" i="10" s="1"/>
  <c r="X4" i="10"/>
  <c r="Y4" i="10" s="1"/>
  <c r="Q1000" i="9"/>
  <c r="Q999" i="9"/>
  <c r="Q998" i="9"/>
  <c r="Q997" i="9"/>
  <c r="Q996" i="9"/>
  <c r="Q995" i="9"/>
  <c r="Q994" i="9"/>
  <c r="Q993" i="9"/>
  <c r="Q992" i="9"/>
  <c r="Q991" i="9"/>
  <c r="Q990" i="9"/>
  <c r="Q989" i="9"/>
  <c r="Q988" i="9"/>
  <c r="Q987" i="9"/>
  <c r="Q986" i="9"/>
  <c r="Q985" i="9"/>
  <c r="Q984" i="9"/>
  <c r="Q983" i="9"/>
  <c r="Q982" i="9"/>
  <c r="Q981" i="9"/>
  <c r="Q980" i="9"/>
  <c r="Q979" i="9"/>
  <c r="Q978" i="9"/>
  <c r="Q977" i="9"/>
  <c r="Q976" i="9"/>
  <c r="Q975" i="9"/>
  <c r="Q974" i="9"/>
  <c r="Q973" i="9"/>
  <c r="Q972" i="9"/>
  <c r="Q971" i="9"/>
  <c r="Q970" i="9"/>
  <c r="Q969" i="9"/>
  <c r="Q968" i="9"/>
  <c r="Q967" i="9"/>
  <c r="Q966" i="9"/>
  <c r="Q965" i="9"/>
  <c r="Q964" i="9"/>
  <c r="Q963" i="9"/>
  <c r="Q962" i="9"/>
  <c r="Q961" i="9"/>
  <c r="Q960" i="9"/>
  <c r="Q959" i="9"/>
  <c r="Q958" i="9"/>
  <c r="Q957" i="9"/>
  <c r="Q956" i="9"/>
  <c r="Q955" i="9"/>
  <c r="Q954" i="9"/>
  <c r="Q953" i="9"/>
  <c r="Q952" i="9"/>
  <c r="Q951" i="9"/>
  <c r="Q950" i="9"/>
  <c r="Q949" i="9"/>
  <c r="Q948" i="9"/>
  <c r="Q947" i="9"/>
  <c r="Q946" i="9"/>
  <c r="Q945" i="9"/>
  <c r="Q944" i="9"/>
  <c r="Q943" i="9"/>
  <c r="Q942" i="9"/>
  <c r="Q941" i="9"/>
  <c r="Q940" i="9"/>
  <c r="Q939" i="9"/>
  <c r="Q938" i="9"/>
  <c r="Q937" i="9"/>
  <c r="Q936" i="9"/>
  <c r="Q935" i="9"/>
  <c r="Q934" i="9"/>
  <c r="Q933" i="9"/>
  <c r="Q932" i="9"/>
  <c r="Q931" i="9"/>
  <c r="Q930" i="9"/>
  <c r="Q929" i="9"/>
  <c r="Q928" i="9"/>
  <c r="Q927" i="9"/>
  <c r="Q926" i="9"/>
  <c r="Q925" i="9"/>
  <c r="Q924" i="9"/>
  <c r="Q923" i="9"/>
  <c r="Q922" i="9"/>
  <c r="Q921" i="9"/>
  <c r="Q920" i="9"/>
  <c r="Q919" i="9"/>
  <c r="Q918" i="9"/>
  <c r="Q917" i="9"/>
  <c r="Q916" i="9"/>
  <c r="Q915" i="9"/>
  <c r="Q914" i="9"/>
  <c r="Q913" i="9"/>
  <c r="Q912" i="9"/>
  <c r="Q911" i="9"/>
  <c r="Q910" i="9"/>
  <c r="Q909" i="9"/>
  <c r="Q908" i="9"/>
  <c r="Q907" i="9"/>
  <c r="Q906" i="9"/>
  <c r="Q905" i="9"/>
  <c r="Q904" i="9"/>
  <c r="Q903" i="9"/>
  <c r="Q902" i="9"/>
  <c r="Q901" i="9"/>
  <c r="Q900" i="9"/>
  <c r="Q899" i="9"/>
  <c r="Q898" i="9"/>
  <c r="Q897" i="9"/>
  <c r="Q896" i="9"/>
  <c r="Q895" i="9"/>
  <c r="Q894" i="9"/>
  <c r="Q893" i="9"/>
  <c r="Q892" i="9"/>
  <c r="Q891" i="9"/>
  <c r="Q890" i="9"/>
  <c r="Q889" i="9"/>
  <c r="Q888" i="9"/>
  <c r="Q887" i="9"/>
  <c r="Q886" i="9"/>
  <c r="Q885" i="9"/>
  <c r="Q884" i="9"/>
  <c r="Q883" i="9"/>
  <c r="Q882" i="9"/>
  <c r="Q881" i="9"/>
  <c r="Q880" i="9"/>
  <c r="Q879" i="9"/>
  <c r="Q878" i="9"/>
  <c r="Q877" i="9"/>
  <c r="Q876" i="9"/>
  <c r="Q875" i="9"/>
  <c r="Q874" i="9"/>
  <c r="Q873" i="9"/>
  <c r="Q872" i="9"/>
  <c r="Q871" i="9"/>
  <c r="Q870" i="9"/>
  <c r="Q869" i="9"/>
  <c r="Q868" i="9"/>
  <c r="Q867" i="9"/>
  <c r="Q866" i="9"/>
  <c r="Q865" i="9"/>
  <c r="Q864" i="9"/>
  <c r="Q863" i="9"/>
  <c r="Q862" i="9"/>
  <c r="Q861" i="9"/>
  <c r="Q860" i="9"/>
  <c r="Q859" i="9"/>
  <c r="Q858" i="9"/>
  <c r="Q857" i="9"/>
  <c r="Q856" i="9"/>
  <c r="Q855" i="9"/>
  <c r="Q854" i="9"/>
  <c r="Q853" i="9"/>
  <c r="Q852" i="9"/>
  <c r="Q851" i="9"/>
  <c r="Q850" i="9"/>
  <c r="Q849" i="9"/>
  <c r="Q848" i="9"/>
  <c r="Q847" i="9"/>
  <c r="Q846" i="9"/>
  <c r="Q845" i="9"/>
  <c r="Q844" i="9"/>
  <c r="Q843" i="9"/>
  <c r="Q842" i="9"/>
  <c r="Q841" i="9"/>
  <c r="Q840" i="9"/>
  <c r="Q839" i="9"/>
  <c r="Q838" i="9"/>
  <c r="Q837" i="9"/>
  <c r="Q836" i="9"/>
  <c r="Q835" i="9"/>
  <c r="Q834" i="9"/>
  <c r="Q833" i="9"/>
  <c r="Q832" i="9"/>
  <c r="Q831" i="9"/>
  <c r="Q830" i="9"/>
  <c r="Q829" i="9"/>
  <c r="Q828" i="9"/>
  <c r="Q827" i="9"/>
  <c r="Q826" i="9"/>
  <c r="Q825" i="9"/>
  <c r="Q824" i="9"/>
  <c r="Q823" i="9"/>
  <c r="Q822" i="9"/>
  <c r="Q821" i="9"/>
  <c r="Q820" i="9"/>
  <c r="Q819" i="9"/>
  <c r="Q818" i="9"/>
  <c r="Q817" i="9"/>
  <c r="Q816" i="9"/>
  <c r="Q815" i="9"/>
  <c r="Q814" i="9"/>
  <c r="Q813" i="9"/>
  <c r="Q812" i="9"/>
  <c r="Q811" i="9"/>
  <c r="Q810" i="9"/>
  <c r="Q809" i="9"/>
  <c r="Q808" i="9"/>
  <c r="Q807" i="9"/>
  <c r="Q806" i="9"/>
  <c r="Q805" i="9"/>
  <c r="Q804" i="9"/>
  <c r="Q803" i="9"/>
  <c r="Q802" i="9"/>
  <c r="Q801" i="9"/>
  <c r="Q800" i="9"/>
  <c r="Q799" i="9"/>
  <c r="Q798" i="9"/>
  <c r="Q797" i="9"/>
  <c r="Q796" i="9"/>
  <c r="Q795" i="9"/>
  <c r="Q794" i="9"/>
  <c r="Q793" i="9"/>
  <c r="Q792" i="9"/>
  <c r="Q791" i="9"/>
  <c r="Q790" i="9"/>
  <c r="Q789" i="9"/>
  <c r="Q788" i="9"/>
  <c r="Q787" i="9"/>
  <c r="Q786" i="9"/>
  <c r="Q785" i="9"/>
  <c r="Q784" i="9"/>
  <c r="Q783" i="9"/>
  <c r="Q782" i="9"/>
  <c r="Q781" i="9"/>
  <c r="Q780" i="9"/>
  <c r="Q779" i="9"/>
  <c r="Q778" i="9"/>
  <c r="Q777" i="9"/>
  <c r="Q776" i="9"/>
  <c r="Q775" i="9"/>
  <c r="Q774" i="9"/>
  <c r="Q773" i="9"/>
  <c r="Q772" i="9"/>
  <c r="Q771" i="9"/>
  <c r="Q770" i="9"/>
  <c r="Q769" i="9"/>
  <c r="Q768" i="9"/>
  <c r="Q767" i="9"/>
  <c r="Q766" i="9"/>
  <c r="Q765" i="9"/>
  <c r="Q764" i="9"/>
  <c r="Q763" i="9"/>
  <c r="Q762" i="9"/>
  <c r="Q761" i="9"/>
  <c r="Q760" i="9"/>
  <c r="Q759" i="9"/>
  <c r="Q758" i="9"/>
  <c r="Q757" i="9"/>
  <c r="Q756" i="9"/>
  <c r="Q755" i="9"/>
  <c r="Q754" i="9"/>
  <c r="Q753" i="9"/>
  <c r="Q752" i="9"/>
  <c r="Q751" i="9"/>
  <c r="Q750" i="9"/>
  <c r="Q749" i="9"/>
  <c r="Q748" i="9"/>
  <c r="Q747" i="9"/>
  <c r="Q746" i="9"/>
  <c r="Q745" i="9"/>
  <c r="Q744" i="9"/>
  <c r="Q743" i="9"/>
  <c r="Q742" i="9"/>
  <c r="Q741" i="9"/>
  <c r="Q740" i="9"/>
  <c r="Q739" i="9"/>
  <c r="Q738" i="9"/>
  <c r="Q737" i="9"/>
  <c r="Q736" i="9"/>
  <c r="Q735" i="9"/>
  <c r="Q734" i="9"/>
  <c r="Q733" i="9"/>
  <c r="Q732" i="9"/>
  <c r="Q731" i="9"/>
  <c r="Q730" i="9"/>
  <c r="Q729" i="9"/>
  <c r="Q728" i="9"/>
  <c r="Q727" i="9"/>
  <c r="Q726" i="9"/>
  <c r="Q725" i="9"/>
  <c r="Q724" i="9"/>
  <c r="Q723" i="9"/>
  <c r="Q722" i="9"/>
  <c r="Q721" i="9"/>
  <c r="Q720" i="9"/>
  <c r="Q719" i="9"/>
  <c r="Q718" i="9"/>
  <c r="Q717" i="9"/>
  <c r="Q716" i="9"/>
  <c r="Q715" i="9"/>
  <c r="Q714" i="9"/>
  <c r="Q713" i="9"/>
  <c r="Q712" i="9"/>
  <c r="Q711" i="9"/>
  <c r="Q710" i="9"/>
  <c r="Q709" i="9"/>
  <c r="Q708" i="9"/>
  <c r="Q707" i="9"/>
  <c r="Q706" i="9"/>
  <c r="Q705" i="9"/>
  <c r="Q704" i="9"/>
  <c r="Q703" i="9"/>
  <c r="Q702" i="9"/>
  <c r="Q701" i="9"/>
  <c r="Q700" i="9"/>
  <c r="Q699" i="9"/>
  <c r="Q698" i="9"/>
  <c r="Q697" i="9"/>
  <c r="Q696" i="9"/>
  <c r="Q695" i="9"/>
  <c r="Q694" i="9"/>
  <c r="Q693" i="9"/>
  <c r="Q692" i="9"/>
  <c r="Q691" i="9"/>
  <c r="Q690" i="9"/>
  <c r="Q689" i="9"/>
  <c r="Q688" i="9"/>
  <c r="Q687" i="9"/>
  <c r="Q686" i="9"/>
  <c r="Q685" i="9"/>
  <c r="Q684" i="9"/>
  <c r="Q683" i="9"/>
  <c r="Q682" i="9"/>
  <c r="Q681" i="9"/>
  <c r="Q680" i="9"/>
  <c r="Q679" i="9"/>
  <c r="Q678" i="9"/>
  <c r="Q677" i="9"/>
  <c r="Q676" i="9"/>
  <c r="Q675" i="9"/>
  <c r="Q674" i="9"/>
  <c r="Q673" i="9"/>
  <c r="Q672" i="9"/>
  <c r="Q671" i="9"/>
  <c r="Q670" i="9"/>
  <c r="Q669" i="9"/>
  <c r="Q668" i="9"/>
  <c r="Q667" i="9"/>
  <c r="Q666" i="9"/>
  <c r="Q665" i="9"/>
  <c r="Q664" i="9"/>
  <c r="Q663" i="9"/>
  <c r="Q662" i="9"/>
  <c r="Q661" i="9"/>
  <c r="Q660" i="9"/>
  <c r="Q659" i="9"/>
  <c r="Q658" i="9"/>
  <c r="Q657" i="9"/>
  <c r="Q656" i="9"/>
  <c r="Q655" i="9"/>
  <c r="Q654" i="9"/>
  <c r="Q653" i="9"/>
  <c r="Q652" i="9"/>
  <c r="Q651" i="9"/>
  <c r="Q650" i="9"/>
  <c r="Q649" i="9"/>
  <c r="Q648" i="9"/>
  <c r="Q647" i="9"/>
  <c r="Q646" i="9"/>
  <c r="Q645" i="9"/>
  <c r="Q644" i="9"/>
  <c r="Q643" i="9"/>
  <c r="Q642" i="9"/>
  <c r="Q641" i="9"/>
  <c r="Q640" i="9"/>
  <c r="Q639" i="9"/>
  <c r="Q638" i="9"/>
  <c r="Q637" i="9"/>
  <c r="Q636" i="9"/>
  <c r="Q635" i="9"/>
  <c r="Q634" i="9"/>
  <c r="Q633" i="9"/>
  <c r="Q632" i="9"/>
  <c r="Q631" i="9"/>
  <c r="Q630" i="9"/>
  <c r="Q629" i="9"/>
  <c r="Q628" i="9"/>
  <c r="Q627" i="9"/>
  <c r="Q626" i="9"/>
  <c r="Q625" i="9"/>
  <c r="Q624" i="9"/>
  <c r="Q623" i="9"/>
  <c r="Q622" i="9"/>
  <c r="Q621" i="9"/>
  <c r="Q620" i="9"/>
  <c r="Q619" i="9"/>
  <c r="Q618" i="9"/>
  <c r="Q617" i="9"/>
  <c r="Q616" i="9"/>
  <c r="Q615" i="9"/>
  <c r="Q614" i="9"/>
  <c r="Q613" i="9"/>
  <c r="Q612" i="9"/>
  <c r="Q611" i="9"/>
  <c r="Q610" i="9"/>
  <c r="Q609" i="9"/>
  <c r="Q608" i="9"/>
  <c r="Q607" i="9"/>
  <c r="Q606" i="9"/>
  <c r="Q605" i="9"/>
  <c r="Q604" i="9"/>
  <c r="Q603" i="9"/>
  <c r="Q602" i="9"/>
  <c r="Q601" i="9"/>
  <c r="Q600" i="9"/>
  <c r="Q599" i="9"/>
  <c r="Q598" i="9"/>
  <c r="Q597" i="9"/>
  <c r="Q596" i="9"/>
  <c r="Q595" i="9"/>
  <c r="Q594" i="9"/>
  <c r="Q593" i="9"/>
  <c r="Q592" i="9"/>
  <c r="Q591" i="9"/>
  <c r="Q590" i="9"/>
  <c r="Q589" i="9"/>
  <c r="Q588" i="9"/>
  <c r="Q587" i="9"/>
  <c r="Q586" i="9"/>
  <c r="Q585" i="9"/>
  <c r="Q584" i="9"/>
  <c r="Q583" i="9"/>
  <c r="Q582" i="9"/>
  <c r="Q581" i="9"/>
  <c r="Q580" i="9"/>
  <c r="Q579" i="9"/>
  <c r="Q578" i="9"/>
  <c r="Q577" i="9"/>
  <c r="Q576" i="9"/>
  <c r="Q575" i="9"/>
  <c r="Q574" i="9"/>
  <c r="Q573" i="9"/>
  <c r="Q572" i="9"/>
  <c r="Q571" i="9"/>
  <c r="Q570" i="9"/>
  <c r="Q569" i="9"/>
  <c r="Q568" i="9"/>
  <c r="Q567" i="9"/>
  <c r="Q566" i="9"/>
  <c r="Q565" i="9"/>
  <c r="Q564" i="9"/>
  <c r="Q563" i="9"/>
  <c r="Q562" i="9"/>
  <c r="Q561" i="9"/>
  <c r="Q560" i="9"/>
  <c r="Q559" i="9"/>
  <c r="Q558" i="9"/>
  <c r="Q557" i="9"/>
  <c r="Q556" i="9"/>
  <c r="Q555" i="9"/>
  <c r="Q554" i="9"/>
  <c r="Q553" i="9"/>
  <c r="Q552" i="9"/>
  <c r="Q551" i="9"/>
  <c r="Q550" i="9"/>
  <c r="Q549" i="9"/>
  <c r="Q548" i="9"/>
  <c r="Q547" i="9"/>
  <c r="Q546" i="9"/>
  <c r="Q545" i="9"/>
  <c r="Q544" i="9"/>
  <c r="Q543" i="9"/>
  <c r="Q542" i="9"/>
  <c r="Q541" i="9"/>
  <c r="Q540" i="9"/>
  <c r="Q539" i="9"/>
  <c r="Q538" i="9"/>
  <c r="Q537" i="9"/>
  <c r="Q536" i="9"/>
  <c r="Q535" i="9"/>
  <c r="Q534" i="9"/>
  <c r="Q533" i="9"/>
  <c r="Q532" i="9"/>
  <c r="Q531" i="9"/>
  <c r="Q530" i="9"/>
  <c r="Q529" i="9"/>
  <c r="Q528" i="9"/>
  <c r="Q527" i="9"/>
  <c r="Q526" i="9"/>
  <c r="Q525" i="9"/>
  <c r="Q524" i="9"/>
  <c r="Q523" i="9"/>
  <c r="Q522" i="9"/>
  <c r="Q521" i="9"/>
  <c r="Q520" i="9"/>
  <c r="Q519" i="9"/>
  <c r="Q518" i="9"/>
  <c r="Q517" i="9"/>
  <c r="Q516" i="9"/>
  <c r="Q515" i="9"/>
  <c r="Q514" i="9"/>
  <c r="Q513" i="9"/>
  <c r="Q512" i="9"/>
  <c r="Q511" i="9"/>
  <c r="Q510" i="9"/>
  <c r="Q509" i="9"/>
  <c r="Q508" i="9"/>
  <c r="Q507" i="9"/>
  <c r="Q506" i="9"/>
  <c r="Q505" i="9"/>
  <c r="Q504" i="9"/>
  <c r="Q503" i="9"/>
  <c r="Q502" i="9"/>
  <c r="Q501" i="9"/>
  <c r="Q500" i="9"/>
  <c r="Q499" i="9"/>
  <c r="Q498" i="9"/>
  <c r="Q497" i="9"/>
  <c r="Q496" i="9"/>
  <c r="Q495" i="9"/>
  <c r="Q494" i="9"/>
  <c r="Q493" i="9"/>
  <c r="Q492" i="9"/>
  <c r="Q491" i="9"/>
  <c r="Q490" i="9"/>
  <c r="Q489" i="9"/>
  <c r="Q488" i="9"/>
  <c r="Q487" i="9"/>
  <c r="Q486" i="9"/>
  <c r="Q485" i="9"/>
  <c r="Q484" i="9"/>
  <c r="Q483" i="9"/>
  <c r="Q482" i="9"/>
  <c r="Q481" i="9"/>
  <c r="Q480" i="9"/>
  <c r="Q479" i="9"/>
  <c r="Q478" i="9"/>
  <c r="Q477" i="9"/>
  <c r="Q476" i="9"/>
  <c r="Q475" i="9"/>
  <c r="Q474" i="9"/>
  <c r="Q473" i="9"/>
  <c r="Q472" i="9"/>
  <c r="Q471" i="9"/>
  <c r="Q470" i="9"/>
  <c r="Q469" i="9"/>
  <c r="Q468" i="9"/>
  <c r="Q467" i="9"/>
  <c r="Q466" i="9"/>
  <c r="Q465" i="9"/>
  <c r="Q464" i="9"/>
  <c r="Q463" i="9"/>
  <c r="Q462" i="9"/>
  <c r="Q461" i="9"/>
  <c r="Q460" i="9"/>
  <c r="Q459" i="9"/>
  <c r="Q458" i="9"/>
  <c r="Q457" i="9"/>
  <c r="Q456" i="9"/>
  <c r="Q455" i="9"/>
  <c r="Q454" i="9"/>
  <c r="Q453" i="9"/>
  <c r="Q452" i="9"/>
  <c r="Q451" i="9"/>
  <c r="Q450" i="9"/>
  <c r="Q449" i="9"/>
  <c r="Q448" i="9"/>
  <c r="Q447" i="9"/>
  <c r="Q446" i="9"/>
  <c r="Q445" i="9"/>
  <c r="Q444" i="9"/>
  <c r="Q443" i="9"/>
  <c r="Q442" i="9"/>
  <c r="Q441" i="9"/>
  <c r="Q440" i="9"/>
  <c r="Q439" i="9"/>
  <c r="Q438" i="9"/>
  <c r="Q437" i="9"/>
  <c r="Q436" i="9"/>
  <c r="Q435" i="9"/>
  <c r="Q434" i="9"/>
  <c r="Q433" i="9"/>
  <c r="Q432" i="9"/>
  <c r="Q431" i="9"/>
  <c r="Q430" i="9"/>
  <c r="Q429" i="9"/>
  <c r="Q428" i="9"/>
  <c r="Q427" i="9"/>
  <c r="Q426" i="9"/>
  <c r="Q425" i="9"/>
  <c r="Q424" i="9"/>
  <c r="Q423" i="9"/>
  <c r="Q422" i="9"/>
  <c r="Q421" i="9"/>
  <c r="Q420" i="9"/>
  <c r="Q419" i="9"/>
  <c r="Q418" i="9"/>
  <c r="Q417" i="9"/>
  <c r="Q416" i="9"/>
  <c r="Q415" i="9"/>
  <c r="Q414" i="9"/>
  <c r="Q413" i="9"/>
  <c r="Q412" i="9"/>
  <c r="Q411" i="9"/>
  <c r="Q410" i="9"/>
  <c r="Q409" i="9"/>
  <c r="Q408" i="9"/>
  <c r="Q407" i="9"/>
  <c r="Q406" i="9"/>
  <c r="Q405" i="9"/>
  <c r="Q404" i="9"/>
  <c r="Q403" i="9"/>
  <c r="Q402" i="9"/>
  <c r="Q401" i="9"/>
  <c r="Q400" i="9"/>
  <c r="Q399" i="9"/>
  <c r="Q398" i="9"/>
  <c r="Q397" i="9"/>
  <c r="Q396" i="9"/>
  <c r="Q395" i="9"/>
  <c r="Q394" i="9"/>
  <c r="Q393" i="9"/>
  <c r="Q392" i="9"/>
  <c r="Q391" i="9"/>
  <c r="Q390" i="9"/>
  <c r="Q389" i="9"/>
  <c r="Q388" i="9"/>
  <c r="Q387" i="9"/>
  <c r="Q386" i="9"/>
  <c r="Q385" i="9"/>
  <c r="Q384" i="9"/>
  <c r="Q383" i="9"/>
  <c r="Q382" i="9"/>
  <c r="Q381" i="9"/>
  <c r="Q380" i="9"/>
  <c r="Q379" i="9"/>
  <c r="Q378" i="9"/>
  <c r="Q377" i="9"/>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Q260" i="9"/>
  <c r="Q259" i="9"/>
  <c r="Q258" i="9"/>
  <c r="Q257" i="9"/>
  <c r="Q256" i="9"/>
  <c r="Q255" i="9"/>
  <c r="Q254" i="9"/>
  <c r="Q253" i="9"/>
  <c r="Q252" i="9"/>
  <c r="Q251" i="9"/>
  <c r="Q250" i="9"/>
  <c r="Q249" i="9"/>
  <c r="Q248" i="9"/>
  <c r="Q247" i="9"/>
  <c r="Q246" i="9"/>
  <c r="Q245" i="9"/>
  <c r="Q244" i="9"/>
  <c r="Q243" i="9"/>
  <c r="Q242" i="9"/>
  <c r="Q241" i="9"/>
  <c r="Q240" i="9"/>
  <c r="Q239" i="9"/>
  <c r="Q238" i="9"/>
  <c r="Q237" i="9"/>
  <c r="Q236" i="9"/>
  <c r="Q235" i="9"/>
  <c r="Q234" i="9"/>
  <c r="Q233" i="9"/>
  <c r="Q232" i="9"/>
  <c r="Q231" i="9"/>
  <c r="Q230" i="9"/>
  <c r="Q229" i="9"/>
  <c r="Q228" i="9"/>
  <c r="Q227" i="9"/>
  <c r="Q226" i="9"/>
  <c r="Q225" i="9"/>
  <c r="Q224" i="9"/>
  <c r="Q223" i="9"/>
  <c r="Q222" i="9"/>
  <c r="Q221" i="9"/>
  <c r="Q220" i="9"/>
  <c r="Q219" i="9"/>
  <c r="Q218" i="9"/>
  <c r="Q217" i="9"/>
  <c r="Q216" i="9"/>
  <c r="Q215" i="9"/>
  <c r="Q214" i="9"/>
  <c r="Q213" i="9"/>
  <c r="Q212" i="9"/>
  <c r="Q211" i="9"/>
  <c r="Q210" i="9"/>
  <c r="Q209" i="9"/>
  <c r="Q208" i="9"/>
  <c r="Q207" i="9"/>
  <c r="Q206" i="9"/>
  <c r="Q205" i="9"/>
  <c r="Q204" i="9"/>
  <c r="Q203" i="9"/>
  <c r="Q202" i="9"/>
  <c r="Q201" i="9"/>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Q157" i="9"/>
  <c r="Q156" i="9"/>
  <c r="Q155" i="9"/>
  <c r="Q154" i="9"/>
  <c r="Q153" i="9"/>
  <c r="Q152" i="9"/>
  <c r="Q151" i="9"/>
  <c r="Q150" i="9"/>
  <c r="Q149" i="9"/>
  <c r="Q148" i="9"/>
  <c r="Q147" i="9"/>
  <c r="Q146" i="9"/>
  <c r="Q145" i="9"/>
  <c r="Q144" i="9"/>
  <c r="Q143" i="9"/>
  <c r="Q142" i="9"/>
  <c r="Q141" i="9"/>
  <c r="Q140" i="9"/>
  <c r="Q139" i="9"/>
  <c r="Q138" i="9"/>
  <c r="Q137" i="9"/>
  <c r="Q136" i="9"/>
  <c r="Q135" i="9"/>
  <c r="Q134" i="9"/>
  <c r="Q133" i="9"/>
  <c r="Q132" i="9"/>
  <c r="Q131" i="9"/>
  <c r="Q130" i="9"/>
  <c r="Q129" i="9"/>
  <c r="Q128" i="9"/>
  <c r="Q127" i="9"/>
  <c r="Q126" i="9"/>
  <c r="Q125" i="9"/>
  <c r="Q124" i="9"/>
  <c r="Q123" i="9"/>
  <c r="Q122" i="9"/>
  <c r="Q121" i="9"/>
  <c r="Q120" i="9"/>
  <c r="Q119" i="9"/>
  <c r="Q118" i="9"/>
  <c r="Q117" i="9"/>
  <c r="Q116" i="9"/>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R74" i="9" s="1"/>
  <c r="Q73" i="9"/>
  <c r="R73" i="9" s="1"/>
  <c r="Q72" i="9"/>
  <c r="R72" i="9" s="1"/>
  <c r="Q71" i="9"/>
  <c r="R71" i="9" s="1"/>
  <c r="Q70" i="9"/>
  <c r="R70" i="9" s="1"/>
  <c r="Q69" i="9"/>
  <c r="R69" i="9" s="1"/>
  <c r="Q68" i="9"/>
  <c r="R68" i="9" s="1"/>
  <c r="Q67" i="9"/>
  <c r="R67" i="9" s="1"/>
  <c r="Q66" i="9"/>
  <c r="R66" i="9" s="1"/>
  <c r="Q65" i="9"/>
  <c r="R65" i="9" s="1"/>
  <c r="Q64" i="9"/>
  <c r="R64" i="9" s="1"/>
  <c r="Q63" i="9"/>
  <c r="R63" i="9" s="1"/>
  <c r="Q62" i="9"/>
  <c r="R62" i="9" s="1"/>
  <c r="Q61" i="9"/>
  <c r="R61" i="9" s="1"/>
  <c r="Q60" i="9"/>
  <c r="R60" i="9" s="1"/>
  <c r="Q59" i="9"/>
  <c r="R59" i="9" s="1"/>
  <c r="Q58" i="9"/>
  <c r="R58" i="9" s="1"/>
  <c r="Q57" i="9"/>
  <c r="R57" i="9" s="1"/>
  <c r="Q56" i="9"/>
  <c r="R56" i="9" s="1"/>
  <c r="Q55" i="9"/>
  <c r="R55" i="9" s="1"/>
  <c r="Q54" i="9"/>
  <c r="R54" i="9" s="1"/>
  <c r="Q53" i="9"/>
  <c r="R53" i="9" s="1"/>
  <c r="Q52" i="9"/>
  <c r="R52" i="9" s="1"/>
  <c r="Q51" i="9"/>
  <c r="R51" i="9" s="1"/>
  <c r="Q50" i="9"/>
  <c r="R50" i="9" s="1"/>
  <c r="Q49" i="9"/>
  <c r="R49" i="9" s="1"/>
  <c r="Q48" i="9"/>
  <c r="R48" i="9" s="1"/>
  <c r="Q47" i="9"/>
  <c r="R47" i="9" s="1"/>
  <c r="Q46" i="9"/>
  <c r="R46" i="9" s="1"/>
  <c r="Q45" i="9"/>
  <c r="R45" i="9" s="1"/>
  <c r="Q44" i="9"/>
  <c r="R44" i="9" s="1"/>
  <c r="Q43" i="9"/>
  <c r="R43" i="9" s="1"/>
  <c r="Q42" i="9"/>
  <c r="R42" i="9" s="1"/>
  <c r="Q41" i="9"/>
  <c r="R41" i="9" s="1"/>
  <c r="Q40" i="9"/>
  <c r="R40" i="9" s="1"/>
  <c r="Q39" i="9"/>
  <c r="R39" i="9" s="1"/>
  <c r="Q38" i="9"/>
  <c r="R38" i="9" s="1"/>
  <c r="Q37" i="9"/>
  <c r="R37" i="9" s="1"/>
  <c r="Q36" i="9"/>
  <c r="R36" i="9" s="1"/>
  <c r="Q35" i="9"/>
  <c r="R35" i="9" s="1"/>
  <c r="Q34" i="9"/>
  <c r="R34" i="9" s="1"/>
  <c r="Q33" i="9"/>
  <c r="R33" i="9" s="1"/>
  <c r="Q32" i="9"/>
  <c r="R32" i="9" s="1"/>
  <c r="Q31" i="9"/>
  <c r="R31" i="9" s="1"/>
  <c r="Q30" i="9"/>
  <c r="R30" i="9" s="1"/>
  <c r="Q29" i="9"/>
  <c r="R29" i="9" s="1"/>
  <c r="Q28" i="9"/>
  <c r="Q27" i="9"/>
  <c r="R27" i="9" s="1"/>
  <c r="Q26" i="9"/>
  <c r="R26" i="9" s="1"/>
  <c r="Q25" i="9"/>
  <c r="Q24" i="9"/>
  <c r="Q23" i="9"/>
  <c r="Q22" i="9"/>
  <c r="Q21" i="9"/>
  <c r="Q20" i="9"/>
  <c r="Q19" i="9"/>
  <c r="Q18" i="9"/>
  <c r="Q17" i="9"/>
  <c r="R17" i="9" s="1"/>
  <c r="Q16" i="9"/>
  <c r="Q15" i="9"/>
  <c r="R15" i="9" s="1"/>
  <c r="Q14" i="9"/>
  <c r="R14" i="9" s="1"/>
  <c r="Q13" i="9"/>
  <c r="R13" i="9" s="1"/>
  <c r="Q12" i="9"/>
  <c r="R12" i="9" s="1"/>
  <c r="Q11" i="9"/>
  <c r="Q10" i="9"/>
  <c r="Q9" i="9"/>
  <c r="R9" i="9" s="1"/>
  <c r="Q8" i="9"/>
  <c r="R8" i="9" s="1"/>
  <c r="Q7" i="9"/>
  <c r="R7" i="9" s="1"/>
  <c r="Q6" i="9"/>
  <c r="R6" i="9" s="1"/>
  <c r="Q5" i="9"/>
  <c r="R5" i="9" s="1"/>
  <c r="Q4" i="9"/>
  <c r="R4" i="9" s="1"/>
  <c r="X5" i="2"/>
  <c r="Y5" i="2" s="1"/>
  <c r="X6" i="2"/>
  <c r="Y6" i="2" s="1"/>
  <c r="X7" i="2"/>
  <c r="Y7" i="2" s="1"/>
  <c r="X8" i="2"/>
  <c r="Y8" i="2" s="1"/>
  <c r="X9" i="2"/>
  <c r="Y9" i="2" s="1"/>
  <c r="X10" i="2"/>
  <c r="Y10" i="2" s="1"/>
  <c r="X11" i="2"/>
  <c r="Y11" i="2" s="1"/>
  <c r="X12" i="2"/>
  <c r="Y12" i="2" s="1"/>
  <c r="X13" i="2"/>
  <c r="Y13" i="2" s="1"/>
  <c r="X14" i="2"/>
  <c r="Y14" i="2" s="1"/>
  <c r="X15" i="2"/>
  <c r="Y15" i="2" s="1"/>
  <c r="X16" i="2"/>
  <c r="Y16" i="2" s="1"/>
  <c r="X17" i="2"/>
  <c r="Y17" i="2" s="1"/>
  <c r="X18" i="2"/>
  <c r="Y18" i="2" s="1"/>
  <c r="X19" i="2"/>
  <c r="Y19" i="2" s="1"/>
  <c r="X20" i="2"/>
  <c r="Y20" i="2" s="1"/>
  <c r="X21" i="2"/>
  <c r="Y21" i="2" s="1"/>
  <c r="X22" i="2"/>
  <c r="Y22" i="2" s="1"/>
  <c r="X23" i="2"/>
  <c r="Y23" i="2" s="1"/>
  <c r="X24" i="2"/>
  <c r="Y24" i="2" s="1"/>
  <c r="X25" i="2"/>
  <c r="Y25" i="2" s="1"/>
  <c r="X26" i="2"/>
  <c r="Y26" i="2" s="1"/>
  <c r="X27" i="2"/>
  <c r="Y27" i="2" s="1"/>
  <c r="X28" i="2"/>
  <c r="Y28" i="2" s="1"/>
  <c r="X29" i="2"/>
  <c r="Y29" i="2" s="1"/>
  <c r="X30" i="2"/>
  <c r="Y30" i="2" s="1"/>
  <c r="X31" i="2"/>
  <c r="Y31" i="2" s="1"/>
  <c r="X32" i="2"/>
  <c r="Y32" i="2" s="1"/>
  <c r="X33" i="2"/>
  <c r="Y33" i="2" s="1"/>
  <c r="X34" i="2"/>
  <c r="Y34" i="2" s="1"/>
  <c r="X35" i="2"/>
  <c r="Y35" i="2" s="1"/>
  <c r="X36" i="2"/>
  <c r="Y36" i="2" s="1"/>
  <c r="X37" i="2"/>
  <c r="Y37" i="2" s="1"/>
  <c r="X38" i="2"/>
  <c r="Y38" i="2" s="1"/>
  <c r="X39" i="2"/>
  <c r="Y39" i="2" s="1"/>
  <c r="X40" i="2"/>
  <c r="Y40" i="2" s="1"/>
  <c r="X41" i="2"/>
  <c r="Y41" i="2" s="1"/>
  <c r="X42" i="2"/>
  <c r="Y42" i="2" s="1"/>
  <c r="X43" i="2"/>
  <c r="Y43" i="2" s="1"/>
  <c r="X44" i="2"/>
  <c r="Y44" i="2" s="1"/>
  <c r="X45" i="2"/>
  <c r="Y45" i="2" s="1"/>
  <c r="X46" i="2"/>
  <c r="Y46" i="2" s="1"/>
  <c r="X47" i="2"/>
  <c r="Y47" i="2" s="1"/>
  <c r="X48" i="2"/>
  <c r="Y48" i="2" s="1"/>
  <c r="X49" i="2"/>
  <c r="Y49" i="2" s="1"/>
  <c r="X50" i="2"/>
  <c r="Y50" i="2" s="1"/>
  <c r="X51" i="2"/>
  <c r="Y51" i="2" s="1"/>
  <c r="X52" i="2"/>
  <c r="Y52" i="2" s="1"/>
  <c r="X53" i="2"/>
  <c r="Y53" i="2" s="1"/>
  <c r="X54" i="2"/>
  <c r="Y54" i="2" s="1"/>
  <c r="X55" i="2"/>
  <c r="Y55" i="2" s="1"/>
  <c r="X56" i="2"/>
  <c r="Y56" i="2" s="1"/>
  <c r="X57" i="2"/>
  <c r="Y57" i="2" s="1"/>
  <c r="X58" i="2"/>
  <c r="Y58" i="2" s="1"/>
  <c r="X59" i="2"/>
  <c r="Y59" i="2" s="1"/>
  <c r="X60" i="2"/>
  <c r="Y60" i="2" s="1"/>
  <c r="X61" i="2"/>
  <c r="Y61" i="2" s="1"/>
  <c r="X62" i="2"/>
  <c r="Y62" i="2" s="1"/>
  <c r="X63" i="2"/>
  <c r="Y63" i="2" s="1"/>
  <c r="X64" i="2"/>
  <c r="Y64" i="2" s="1"/>
  <c r="X65" i="2"/>
  <c r="Y65" i="2" s="1"/>
  <c r="X66" i="2"/>
  <c r="Y66" i="2" s="1"/>
  <c r="X67" i="2"/>
  <c r="Y67" i="2" s="1"/>
  <c r="X68" i="2"/>
  <c r="Y68" i="2" s="1"/>
  <c r="X69" i="2"/>
  <c r="Y69" i="2" s="1"/>
  <c r="X70" i="2"/>
  <c r="Y70" i="2" s="1"/>
  <c r="X71" i="2"/>
  <c r="Y71" i="2" s="1"/>
  <c r="X72" i="2"/>
  <c r="Y72" i="2" s="1"/>
  <c r="X73" i="2"/>
  <c r="Y73" i="2" s="1"/>
  <c r="X74" i="2"/>
  <c r="Y74" i="2" s="1"/>
  <c r="X75" i="2"/>
  <c r="Y75" i="2" s="1"/>
  <c r="X76" i="2"/>
  <c r="Y76" i="2" s="1"/>
  <c r="X77" i="2"/>
  <c r="Y77" i="2" s="1"/>
  <c r="X78" i="2"/>
  <c r="Y78" i="2" s="1"/>
  <c r="X79" i="2"/>
  <c r="Y79" i="2" s="1"/>
  <c r="X80" i="2"/>
  <c r="Y80" i="2" s="1"/>
  <c r="X81" i="2"/>
  <c r="Y81" i="2" s="1"/>
  <c r="X82" i="2"/>
  <c r="X83" i="2"/>
  <c r="Y83" i="2" s="1"/>
  <c r="X84" i="2"/>
  <c r="X85" i="2"/>
  <c r="X86" i="2"/>
  <c r="X87" i="2"/>
  <c r="X88" i="2"/>
  <c r="Y88" i="2" s="1"/>
  <c r="X89" i="2"/>
  <c r="X90" i="2"/>
  <c r="X91" i="2"/>
  <c r="Y91" i="2" s="1"/>
  <c r="X92" i="2"/>
  <c r="X93" i="2"/>
  <c r="X94" i="2"/>
  <c r="X95" i="2"/>
  <c r="X96" i="2"/>
  <c r="Y96" i="2" s="1"/>
  <c r="X97" i="2"/>
  <c r="X98" i="2"/>
  <c r="X99" i="2"/>
  <c r="X100" i="2"/>
  <c r="Y100" i="2" s="1"/>
  <c r="X101" i="2"/>
  <c r="X102" i="2"/>
  <c r="X103" i="2"/>
  <c r="X104" i="2"/>
  <c r="X105" i="2"/>
  <c r="X106" i="2"/>
  <c r="X107" i="2"/>
  <c r="X108" i="2"/>
  <c r="Y108" i="2" s="1"/>
  <c r="X109" i="2"/>
  <c r="X110" i="2"/>
  <c r="X111" i="2"/>
  <c r="X112" i="2"/>
  <c r="Y112" i="2" s="1"/>
  <c r="X113" i="2"/>
  <c r="X114" i="2"/>
  <c r="X115" i="2"/>
  <c r="X116" i="2"/>
  <c r="X117" i="2"/>
  <c r="X118" i="2"/>
  <c r="X119" i="2"/>
  <c r="X120" i="2"/>
  <c r="Y120" i="2" s="1"/>
  <c r="X121" i="2"/>
  <c r="X122" i="2"/>
  <c r="X123" i="2"/>
  <c r="X124" i="2"/>
  <c r="X125" i="2"/>
  <c r="Y125" i="2" s="1"/>
  <c r="X126" i="2"/>
  <c r="X127" i="2"/>
  <c r="X128" i="2"/>
  <c r="X129" i="2"/>
  <c r="X130" i="2"/>
  <c r="X131" i="2"/>
  <c r="X132" i="2"/>
  <c r="X133" i="2"/>
  <c r="X134" i="2"/>
  <c r="X135" i="2"/>
  <c r="X136" i="2"/>
  <c r="X137" i="2"/>
  <c r="Y137" i="2" s="1"/>
  <c r="X138" i="2"/>
  <c r="X139" i="2"/>
  <c r="X140" i="2"/>
  <c r="X141" i="2"/>
  <c r="X142" i="2"/>
  <c r="X143" i="2"/>
  <c r="X144" i="2"/>
  <c r="X145" i="2"/>
  <c r="X146" i="2"/>
  <c r="X147" i="2"/>
  <c r="X148" i="2"/>
  <c r="X149" i="2"/>
  <c r="Y149" i="2" s="1"/>
  <c r="X150" i="2"/>
  <c r="X151" i="2"/>
  <c r="Y151" i="2" s="1"/>
  <c r="X152" i="2"/>
  <c r="X153" i="2"/>
  <c r="Y153" i="2" s="1"/>
  <c r="X154" i="2"/>
  <c r="Y154" i="2" s="1"/>
  <c r="X155" i="2"/>
  <c r="Y155" i="2" s="1"/>
  <c r="X156" i="2"/>
  <c r="Y156" i="2" s="1"/>
  <c r="X157" i="2"/>
  <c r="X158" i="2"/>
  <c r="Y158" i="2" s="1"/>
  <c r="X159" i="2"/>
  <c r="Y159" i="2" s="1"/>
  <c r="X160" i="2"/>
  <c r="Y160" i="2" s="1"/>
  <c r="X161" i="2"/>
  <c r="X162" i="2"/>
  <c r="X163" i="2"/>
  <c r="X164" i="2"/>
  <c r="X165" i="2"/>
  <c r="X166" i="2"/>
  <c r="X167" i="2"/>
  <c r="X168" i="2"/>
  <c r="Y168" i="2" s="1"/>
  <c r="X169" i="2"/>
  <c r="X170" i="2"/>
  <c r="X171" i="2"/>
  <c r="X172" i="2"/>
  <c r="Y172" i="2" s="1"/>
  <c r="X173" i="2"/>
  <c r="Y173" i="2" s="1"/>
  <c r="X174" i="2"/>
  <c r="Y174" i="2" s="1"/>
  <c r="X175" i="2"/>
  <c r="X176" i="2"/>
  <c r="X177" i="2"/>
  <c r="X178" i="2"/>
  <c r="X179" i="2"/>
  <c r="X180" i="2"/>
  <c r="Y180" i="2" s="1"/>
  <c r="X181" i="2"/>
  <c r="X182" i="2"/>
  <c r="X183" i="2"/>
  <c r="X184" i="2"/>
  <c r="X185" i="2"/>
  <c r="Y185" i="2" s="1"/>
  <c r="X186" i="2"/>
  <c r="Y186" i="2" s="1"/>
  <c r="X187" i="2"/>
  <c r="Y187" i="2" s="1"/>
  <c r="X188" i="2"/>
  <c r="Y188" i="2" s="1"/>
  <c r="X189" i="2"/>
  <c r="Y189" i="2" s="1"/>
  <c r="X190" i="2"/>
  <c r="Y190" i="2" s="1"/>
  <c r="X191" i="2"/>
  <c r="Y191" i="2" s="1"/>
  <c r="X192" i="2"/>
  <c r="Y192" i="2" s="1"/>
  <c r="X193" i="2"/>
  <c r="Y193" i="2" s="1"/>
  <c r="X194" i="2"/>
  <c r="Y194" i="2" s="1"/>
  <c r="X195" i="2"/>
  <c r="Y195" i="2" s="1"/>
  <c r="X196" i="2"/>
  <c r="Y196" i="2" s="1"/>
  <c r="X197" i="2"/>
  <c r="Y197" i="2" s="1"/>
  <c r="X198" i="2"/>
  <c r="Y198" i="2" s="1"/>
  <c r="X199" i="2"/>
  <c r="Y199" i="2" s="1"/>
  <c r="X200" i="2"/>
  <c r="Y200" i="2" s="1"/>
  <c r="X201" i="2"/>
  <c r="Y201" i="2" s="1"/>
  <c r="X202" i="2"/>
  <c r="Y202" i="2" s="1"/>
  <c r="X203" i="2"/>
  <c r="Y203" i="2" s="1"/>
  <c r="X204" i="2"/>
  <c r="Y204" i="2" s="1"/>
  <c r="X205" i="2"/>
  <c r="Y205" i="2" s="1"/>
  <c r="X206" i="2"/>
  <c r="Y206" i="2" s="1"/>
  <c r="X207" i="2"/>
  <c r="Y207" i="2" s="1"/>
  <c r="X208" i="2"/>
  <c r="Y208" i="2" s="1"/>
  <c r="X209" i="2"/>
  <c r="Y209" i="2" s="1"/>
  <c r="X210" i="2"/>
  <c r="Y210" i="2" s="1"/>
  <c r="X211" i="2"/>
  <c r="Y211" i="2" s="1"/>
  <c r="X212" i="2"/>
  <c r="Y212" i="2" s="1"/>
  <c r="X213" i="2"/>
  <c r="Y213" i="2" s="1"/>
  <c r="X214" i="2"/>
  <c r="Y214" i="2" s="1"/>
  <c r="X215" i="2"/>
  <c r="Y215" i="2" s="1"/>
  <c r="X216" i="2"/>
  <c r="Y216" i="2" s="1"/>
  <c r="X217" i="2"/>
  <c r="Y217" i="2" s="1"/>
  <c r="X218" i="2"/>
  <c r="Y218" i="2" s="1"/>
  <c r="X219" i="2"/>
  <c r="Y219" i="2" s="1"/>
  <c r="X220" i="2"/>
  <c r="Y220" i="2" s="1"/>
  <c r="X221" i="2"/>
  <c r="Y221" i="2" s="1"/>
  <c r="X222" i="2"/>
  <c r="Y222" i="2" s="1"/>
  <c r="X223" i="2"/>
  <c r="Y223" i="2" s="1"/>
  <c r="X224" i="2"/>
  <c r="Y224" i="2" s="1"/>
  <c r="X225" i="2"/>
  <c r="Y225" i="2" s="1"/>
  <c r="X226" i="2"/>
  <c r="Y226" i="2" s="1"/>
  <c r="X227" i="2"/>
  <c r="Y227" i="2" s="1"/>
  <c r="X228" i="2"/>
  <c r="Y228" i="2" s="1"/>
  <c r="X229" i="2"/>
  <c r="Y229" i="2" s="1"/>
  <c r="X230" i="2"/>
  <c r="Y230" i="2" s="1"/>
  <c r="X231" i="2"/>
  <c r="Y231" i="2" s="1"/>
  <c r="X232" i="2"/>
  <c r="Y232" i="2" s="1"/>
  <c r="X233" i="2"/>
  <c r="Y233" i="2" s="1"/>
  <c r="X234" i="2"/>
  <c r="Y234" i="2" s="1"/>
  <c r="X235" i="2"/>
  <c r="Y235" i="2" s="1"/>
  <c r="X236" i="2"/>
  <c r="Y236" i="2" s="1"/>
  <c r="X237" i="2"/>
  <c r="Y237" i="2" s="1"/>
  <c r="X238" i="2"/>
  <c r="Y238" i="2" s="1"/>
  <c r="X239" i="2"/>
  <c r="Y239" i="2" s="1"/>
  <c r="X240" i="2"/>
  <c r="Y240" i="2" s="1"/>
  <c r="X241" i="2"/>
  <c r="Y241" i="2" s="1"/>
  <c r="X242" i="2"/>
  <c r="Y242" i="2" s="1"/>
  <c r="X243" i="2"/>
  <c r="Y243" i="2" s="1"/>
  <c r="X244" i="2"/>
  <c r="Y244" i="2" s="1"/>
  <c r="X245" i="2"/>
  <c r="Y245" i="2" s="1"/>
  <c r="X246" i="2"/>
  <c r="Y246" i="2" s="1"/>
  <c r="X247" i="2"/>
  <c r="Y247" i="2" s="1"/>
  <c r="X248" i="2"/>
  <c r="Y248" i="2" s="1"/>
  <c r="X249" i="2"/>
  <c r="Y249" i="2" s="1"/>
  <c r="X250" i="2"/>
  <c r="Y250" i="2" s="1"/>
  <c r="X251" i="2"/>
  <c r="Y251" i="2" s="1"/>
  <c r="X252" i="2"/>
  <c r="Y252" i="2" s="1"/>
  <c r="X253" i="2"/>
  <c r="Y253" i="2" s="1"/>
  <c r="X254" i="2"/>
  <c r="Y254" i="2" s="1"/>
  <c r="X255" i="2"/>
  <c r="Y255" i="2" s="1"/>
  <c r="X256" i="2"/>
  <c r="Y256" i="2" s="1"/>
  <c r="X257" i="2"/>
  <c r="Y257" i="2" s="1"/>
  <c r="X258" i="2"/>
  <c r="Y258" i="2" s="1"/>
  <c r="X259" i="2"/>
  <c r="Y259" i="2" s="1"/>
  <c r="X260" i="2"/>
  <c r="Y260" i="2" s="1"/>
  <c r="X261" i="2"/>
  <c r="Y261" i="2" s="1"/>
  <c r="X262" i="2"/>
  <c r="Y262" i="2" s="1"/>
  <c r="X263" i="2"/>
  <c r="Y263" i="2" s="1"/>
  <c r="X264" i="2"/>
  <c r="Y264" i="2" s="1"/>
  <c r="X265" i="2"/>
  <c r="Y265" i="2" s="1"/>
  <c r="X266" i="2"/>
  <c r="Y266" i="2" s="1"/>
  <c r="X267" i="2"/>
  <c r="Y267" i="2" s="1"/>
  <c r="X268" i="2"/>
  <c r="Y268" i="2" s="1"/>
  <c r="X269" i="2"/>
  <c r="Y269" i="2" s="1"/>
  <c r="X270" i="2"/>
  <c r="Y270" i="2" s="1"/>
  <c r="X271" i="2"/>
  <c r="Y271" i="2" s="1"/>
  <c r="X272" i="2"/>
  <c r="Y272" i="2" s="1"/>
  <c r="X273" i="2"/>
  <c r="Y273" i="2" s="1"/>
  <c r="X274" i="2"/>
  <c r="Y274" i="2" s="1"/>
  <c r="X275" i="2"/>
  <c r="Y275" i="2" s="1"/>
  <c r="X276" i="2"/>
  <c r="Y276" i="2" s="1"/>
  <c r="X277" i="2"/>
  <c r="Y277" i="2" s="1"/>
  <c r="X278" i="2"/>
  <c r="Y278" i="2" s="1"/>
  <c r="X279" i="2"/>
  <c r="Y279" i="2" s="1"/>
  <c r="X280" i="2"/>
  <c r="Y280" i="2" s="1"/>
  <c r="X281" i="2"/>
  <c r="Y281" i="2" s="1"/>
  <c r="X282" i="2"/>
  <c r="Y282" i="2" s="1"/>
  <c r="X283" i="2"/>
  <c r="Y283" i="2" s="1"/>
  <c r="X284" i="2"/>
  <c r="Y284" i="2" s="1"/>
  <c r="X285" i="2"/>
  <c r="Y285" i="2" s="1"/>
  <c r="X286" i="2"/>
  <c r="Y286" i="2" s="1"/>
  <c r="X287" i="2"/>
  <c r="Y287" i="2" s="1"/>
  <c r="X288" i="2"/>
  <c r="Y288" i="2" s="1"/>
  <c r="X289" i="2"/>
  <c r="Y289" i="2" s="1"/>
  <c r="X290" i="2"/>
  <c r="Y290" i="2" s="1"/>
  <c r="X291" i="2"/>
  <c r="Y291" i="2" s="1"/>
  <c r="X292" i="2"/>
  <c r="Y292" i="2" s="1"/>
  <c r="X293" i="2"/>
  <c r="Y293" i="2" s="1"/>
  <c r="X294" i="2"/>
  <c r="Y294" i="2" s="1"/>
  <c r="X295" i="2"/>
  <c r="Y295" i="2" s="1"/>
  <c r="X296" i="2"/>
  <c r="Y296" i="2" s="1"/>
  <c r="X297" i="2"/>
  <c r="Y297" i="2" s="1"/>
  <c r="X298" i="2"/>
  <c r="Y298" i="2" s="1"/>
  <c r="X299" i="2"/>
  <c r="Y299" i="2" s="1"/>
  <c r="X300" i="2"/>
  <c r="Y300" i="2" s="1"/>
  <c r="X301" i="2"/>
  <c r="Y301" i="2" s="1"/>
  <c r="X302" i="2"/>
  <c r="Y302" i="2" s="1"/>
  <c r="X303" i="2"/>
  <c r="Y303" i="2" s="1"/>
  <c r="X304" i="2"/>
  <c r="Y304" i="2" s="1"/>
  <c r="X305" i="2"/>
  <c r="Y305" i="2" s="1"/>
  <c r="X306" i="2"/>
  <c r="Y306" i="2" s="1"/>
  <c r="X307" i="2"/>
  <c r="Y307" i="2" s="1"/>
  <c r="X308" i="2"/>
  <c r="Y308" i="2" s="1"/>
  <c r="X309" i="2"/>
  <c r="Y309" i="2" s="1"/>
  <c r="X310" i="2"/>
  <c r="Y310" i="2" s="1"/>
  <c r="X311" i="2"/>
  <c r="Y311" i="2" s="1"/>
  <c r="X312" i="2"/>
  <c r="Y312" i="2" s="1"/>
  <c r="X313" i="2"/>
  <c r="Y313" i="2" s="1"/>
  <c r="X314" i="2"/>
  <c r="Y314" i="2" s="1"/>
  <c r="X315" i="2"/>
  <c r="Y315" i="2" s="1"/>
  <c r="X316" i="2"/>
  <c r="Y316" i="2" s="1"/>
  <c r="X317" i="2"/>
  <c r="Y317" i="2" s="1"/>
  <c r="X318" i="2"/>
  <c r="Y318" i="2" s="1"/>
  <c r="X319" i="2"/>
  <c r="Y319" i="2" s="1"/>
  <c r="X320" i="2"/>
  <c r="Y320" i="2" s="1"/>
  <c r="X321" i="2"/>
  <c r="Y321" i="2" s="1"/>
  <c r="X322" i="2"/>
  <c r="Y322" i="2" s="1"/>
  <c r="X323" i="2"/>
  <c r="Y323" i="2" s="1"/>
  <c r="X324" i="2"/>
  <c r="Y324" i="2" s="1"/>
  <c r="X325" i="2"/>
  <c r="Y325" i="2" s="1"/>
  <c r="X326" i="2"/>
  <c r="Y326" i="2" s="1"/>
  <c r="X327" i="2"/>
  <c r="Y327" i="2" s="1"/>
  <c r="X328" i="2"/>
  <c r="Y328" i="2" s="1"/>
  <c r="X329" i="2"/>
  <c r="Y329" i="2" s="1"/>
  <c r="X330" i="2"/>
  <c r="Y330" i="2" s="1"/>
  <c r="X331" i="2"/>
  <c r="Y331" i="2" s="1"/>
  <c r="X332" i="2"/>
  <c r="Y332" i="2" s="1"/>
  <c r="X333" i="2"/>
  <c r="Y333" i="2" s="1"/>
  <c r="X334" i="2"/>
  <c r="Y334" i="2" s="1"/>
  <c r="X335" i="2"/>
  <c r="Y335" i="2" s="1"/>
  <c r="X336" i="2"/>
  <c r="Y336" i="2" s="1"/>
  <c r="X337" i="2"/>
  <c r="Y337" i="2" s="1"/>
  <c r="X338" i="2"/>
  <c r="Y338" i="2" s="1"/>
  <c r="X339" i="2"/>
  <c r="Y339" i="2" s="1"/>
  <c r="X340" i="2"/>
  <c r="Y340" i="2" s="1"/>
  <c r="X341" i="2"/>
  <c r="Y341" i="2" s="1"/>
  <c r="X342" i="2"/>
  <c r="Y342" i="2" s="1"/>
  <c r="X343" i="2"/>
  <c r="Y343" i="2" s="1"/>
  <c r="X344" i="2"/>
  <c r="Y344" i="2" s="1"/>
  <c r="X345" i="2"/>
  <c r="Y345" i="2" s="1"/>
  <c r="X346" i="2"/>
  <c r="Y346" i="2" s="1"/>
  <c r="X347" i="2"/>
  <c r="Y347" i="2" s="1"/>
  <c r="X348" i="2"/>
  <c r="Y348" i="2" s="1"/>
  <c r="X349" i="2"/>
  <c r="Y349" i="2" s="1"/>
  <c r="X350" i="2"/>
  <c r="Y350" i="2" s="1"/>
  <c r="X351" i="2"/>
  <c r="Y351" i="2" s="1"/>
  <c r="X352" i="2"/>
  <c r="Y352" i="2" s="1"/>
  <c r="X353" i="2"/>
  <c r="Y353" i="2" s="1"/>
  <c r="X354" i="2"/>
  <c r="Y354" i="2" s="1"/>
  <c r="X355" i="2"/>
  <c r="Y355" i="2" s="1"/>
  <c r="X356" i="2"/>
  <c r="Y356" i="2" s="1"/>
  <c r="X357" i="2"/>
  <c r="Y357" i="2" s="1"/>
  <c r="X358" i="2"/>
  <c r="Y358" i="2" s="1"/>
  <c r="X359" i="2"/>
  <c r="Y359" i="2" s="1"/>
  <c r="X360" i="2"/>
  <c r="Y360" i="2" s="1"/>
  <c r="X361" i="2"/>
  <c r="Y361" i="2" s="1"/>
  <c r="X362" i="2"/>
  <c r="Y362" i="2" s="1"/>
  <c r="X363" i="2"/>
  <c r="Y363" i="2" s="1"/>
  <c r="X364" i="2"/>
  <c r="Y364" i="2" s="1"/>
  <c r="X365" i="2"/>
  <c r="Y365" i="2" s="1"/>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501" i="2"/>
  <c r="X502" i="2"/>
  <c r="X503" i="2"/>
  <c r="X504" i="2"/>
  <c r="X505" i="2"/>
  <c r="X506" i="2"/>
  <c r="X507" i="2"/>
  <c r="X508" i="2"/>
  <c r="X509" i="2"/>
  <c r="X510" i="2"/>
  <c r="X511" i="2"/>
  <c r="X512" i="2"/>
  <c r="X513" i="2"/>
  <c r="X514" i="2"/>
  <c r="X515" i="2"/>
  <c r="X516" i="2"/>
  <c r="X517" i="2"/>
  <c r="X518" i="2"/>
  <c r="X519" i="2"/>
  <c r="X520" i="2"/>
  <c r="X521" i="2"/>
  <c r="X522" i="2"/>
  <c r="X523" i="2"/>
  <c r="X524" i="2"/>
  <c r="X525" i="2"/>
  <c r="X526" i="2"/>
  <c r="X527" i="2"/>
  <c r="X528" i="2"/>
  <c r="X529" i="2"/>
  <c r="X530" i="2"/>
  <c r="X531" i="2"/>
  <c r="X532" i="2"/>
  <c r="X533" i="2"/>
  <c r="X534" i="2"/>
  <c r="X535" i="2"/>
  <c r="X536" i="2"/>
  <c r="X537" i="2"/>
  <c r="X538" i="2"/>
  <c r="X539" i="2"/>
  <c r="X540" i="2"/>
  <c r="X541" i="2"/>
  <c r="X542" i="2"/>
  <c r="X543" i="2"/>
  <c r="X544" i="2"/>
  <c r="X545" i="2"/>
  <c r="X546" i="2"/>
  <c r="X547" i="2"/>
  <c r="X548" i="2"/>
  <c r="X549" i="2"/>
  <c r="X550" i="2"/>
  <c r="X551" i="2"/>
  <c r="X552" i="2"/>
  <c r="X553" i="2"/>
  <c r="X554" i="2"/>
  <c r="X555" i="2"/>
  <c r="X556" i="2"/>
  <c r="X557" i="2"/>
  <c r="X558" i="2"/>
  <c r="X559" i="2"/>
  <c r="X560" i="2"/>
  <c r="X561" i="2"/>
  <c r="X562" i="2"/>
  <c r="X563" i="2"/>
  <c r="X564" i="2"/>
  <c r="X565" i="2"/>
  <c r="X566" i="2"/>
  <c r="X567" i="2"/>
  <c r="X568" i="2"/>
  <c r="X569" i="2"/>
  <c r="X570" i="2"/>
  <c r="X571" i="2"/>
  <c r="X572" i="2"/>
  <c r="X573" i="2"/>
  <c r="X574" i="2"/>
  <c r="X575" i="2"/>
  <c r="X576" i="2"/>
  <c r="X577" i="2"/>
  <c r="X578" i="2"/>
  <c r="X579" i="2"/>
  <c r="X580" i="2"/>
  <c r="X581" i="2"/>
  <c r="X582" i="2"/>
  <c r="X583" i="2"/>
  <c r="X584" i="2"/>
  <c r="X585" i="2"/>
  <c r="X586" i="2"/>
  <c r="X587" i="2"/>
  <c r="X588" i="2"/>
  <c r="X589" i="2"/>
  <c r="X590" i="2"/>
  <c r="X591" i="2"/>
  <c r="X592" i="2"/>
  <c r="X593" i="2"/>
  <c r="X594" i="2"/>
  <c r="X595" i="2"/>
  <c r="X596" i="2"/>
  <c r="X597" i="2"/>
  <c r="X598" i="2"/>
  <c r="X599" i="2"/>
  <c r="X600" i="2"/>
  <c r="X601" i="2"/>
  <c r="X602" i="2"/>
  <c r="X603" i="2"/>
  <c r="X604" i="2"/>
  <c r="X605" i="2"/>
  <c r="X606" i="2"/>
  <c r="X607" i="2"/>
  <c r="X608" i="2"/>
  <c r="X609" i="2"/>
  <c r="X610" i="2"/>
  <c r="X611" i="2"/>
  <c r="X612" i="2"/>
  <c r="X613" i="2"/>
  <c r="X614" i="2"/>
  <c r="X615" i="2"/>
  <c r="X616" i="2"/>
  <c r="X617" i="2"/>
  <c r="X618" i="2"/>
  <c r="X619" i="2"/>
  <c r="X620" i="2"/>
  <c r="X621" i="2"/>
  <c r="X622" i="2"/>
  <c r="X623" i="2"/>
  <c r="X624" i="2"/>
  <c r="X625" i="2"/>
  <c r="X626" i="2"/>
  <c r="X627" i="2"/>
  <c r="X628" i="2"/>
  <c r="X629" i="2"/>
  <c r="X630" i="2"/>
  <c r="X631" i="2"/>
  <c r="X632" i="2"/>
  <c r="X633" i="2"/>
  <c r="X634" i="2"/>
  <c r="X635" i="2"/>
  <c r="X636" i="2"/>
  <c r="X637" i="2"/>
  <c r="X638" i="2"/>
  <c r="X639" i="2"/>
  <c r="X640" i="2"/>
  <c r="X641" i="2"/>
  <c r="X642" i="2"/>
  <c r="X643" i="2"/>
  <c r="X644" i="2"/>
  <c r="X645" i="2"/>
  <c r="X646" i="2"/>
  <c r="X647" i="2"/>
  <c r="X648" i="2"/>
  <c r="X649" i="2"/>
  <c r="X650" i="2"/>
  <c r="X651" i="2"/>
  <c r="X652" i="2"/>
  <c r="X653" i="2"/>
  <c r="X654" i="2"/>
  <c r="X655" i="2"/>
  <c r="X656" i="2"/>
  <c r="X657" i="2"/>
  <c r="X658" i="2"/>
  <c r="X659" i="2"/>
  <c r="X660" i="2"/>
  <c r="X661" i="2"/>
  <c r="X662" i="2"/>
  <c r="X663" i="2"/>
  <c r="X664" i="2"/>
  <c r="X665" i="2"/>
  <c r="X666" i="2"/>
  <c r="X667" i="2"/>
  <c r="X668" i="2"/>
  <c r="X669" i="2"/>
  <c r="X670" i="2"/>
  <c r="X671" i="2"/>
  <c r="X672" i="2"/>
  <c r="X673" i="2"/>
  <c r="X674" i="2"/>
  <c r="X675" i="2"/>
  <c r="X676" i="2"/>
  <c r="X677" i="2"/>
  <c r="X678" i="2"/>
  <c r="X679" i="2"/>
  <c r="X680" i="2"/>
  <c r="X681" i="2"/>
  <c r="X682" i="2"/>
  <c r="X683" i="2"/>
  <c r="X684" i="2"/>
  <c r="X685" i="2"/>
  <c r="X686" i="2"/>
  <c r="X687" i="2"/>
  <c r="X688" i="2"/>
  <c r="X689" i="2"/>
  <c r="X690" i="2"/>
  <c r="X691" i="2"/>
  <c r="X692" i="2"/>
  <c r="X693" i="2"/>
  <c r="X694" i="2"/>
  <c r="X695" i="2"/>
  <c r="X696" i="2"/>
  <c r="X697" i="2"/>
  <c r="X698" i="2"/>
  <c r="X699" i="2"/>
  <c r="X700" i="2"/>
  <c r="X701" i="2"/>
  <c r="X702" i="2"/>
  <c r="X703" i="2"/>
  <c r="X704" i="2"/>
  <c r="X705" i="2"/>
  <c r="X706" i="2"/>
  <c r="X707" i="2"/>
  <c r="X708" i="2"/>
  <c r="X709" i="2"/>
  <c r="X710" i="2"/>
  <c r="X711" i="2"/>
  <c r="X712" i="2"/>
  <c r="X713" i="2"/>
  <c r="X714" i="2"/>
  <c r="X715" i="2"/>
  <c r="X716" i="2"/>
  <c r="X717" i="2"/>
  <c r="X718" i="2"/>
  <c r="X719" i="2"/>
  <c r="X720" i="2"/>
  <c r="X721" i="2"/>
  <c r="X722" i="2"/>
  <c r="X723" i="2"/>
  <c r="X724" i="2"/>
  <c r="X725" i="2"/>
  <c r="X726" i="2"/>
  <c r="X727" i="2"/>
  <c r="X728" i="2"/>
  <c r="X729" i="2"/>
  <c r="X730" i="2"/>
  <c r="X731" i="2"/>
  <c r="X732" i="2"/>
  <c r="X733" i="2"/>
  <c r="X734" i="2"/>
  <c r="X735" i="2"/>
  <c r="X736" i="2"/>
  <c r="X737" i="2"/>
  <c r="X738" i="2"/>
  <c r="X739" i="2"/>
  <c r="X740" i="2"/>
  <c r="X741" i="2"/>
  <c r="X742" i="2"/>
  <c r="X743" i="2"/>
  <c r="X744" i="2"/>
  <c r="X745" i="2"/>
  <c r="X746" i="2"/>
  <c r="X747" i="2"/>
  <c r="X748" i="2"/>
  <c r="X749" i="2"/>
  <c r="X750" i="2"/>
  <c r="X751" i="2"/>
  <c r="X752" i="2"/>
  <c r="X753" i="2"/>
  <c r="X754" i="2"/>
  <c r="X755" i="2"/>
  <c r="X756" i="2"/>
  <c r="X757" i="2"/>
  <c r="X758" i="2"/>
  <c r="X759" i="2"/>
  <c r="X760" i="2"/>
  <c r="X761" i="2"/>
  <c r="X762" i="2"/>
  <c r="X763" i="2"/>
  <c r="X764" i="2"/>
  <c r="X765" i="2"/>
  <c r="X766" i="2"/>
  <c r="X767" i="2"/>
  <c r="X768" i="2"/>
  <c r="X769" i="2"/>
  <c r="X770" i="2"/>
  <c r="X771" i="2"/>
  <c r="X772" i="2"/>
  <c r="X773" i="2"/>
  <c r="X774" i="2"/>
  <c r="X775" i="2"/>
  <c r="X776" i="2"/>
  <c r="X777" i="2"/>
  <c r="X778" i="2"/>
  <c r="X779" i="2"/>
  <c r="X780" i="2"/>
  <c r="X781" i="2"/>
  <c r="X782" i="2"/>
  <c r="X783" i="2"/>
  <c r="X784" i="2"/>
  <c r="X785" i="2"/>
  <c r="X786" i="2"/>
  <c r="X787" i="2"/>
  <c r="X788" i="2"/>
  <c r="X789" i="2"/>
  <c r="X790" i="2"/>
  <c r="X791" i="2"/>
  <c r="X792" i="2"/>
  <c r="X793" i="2"/>
  <c r="X794" i="2"/>
  <c r="X795" i="2"/>
  <c r="X796" i="2"/>
  <c r="X797" i="2"/>
  <c r="X798" i="2"/>
  <c r="X799" i="2"/>
  <c r="X800" i="2"/>
  <c r="X801" i="2"/>
  <c r="X802" i="2"/>
  <c r="X803" i="2"/>
  <c r="X804" i="2"/>
  <c r="X805" i="2"/>
  <c r="X806" i="2"/>
  <c r="X807" i="2"/>
  <c r="X808" i="2"/>
  <c r="X809" i="2"/>
  <c r="X810" i="2"/>
  <c r="X811" i="2"/>
  <c r="X812" i="2"/>
  <c r="X813" i="2"/>
  <c r="X814" i="2"/>
  <c r="X815" i="2"/>
  <c r="X816" i="2"/>
  <c r="X817" i="2"/>
  <c r="X818" i="2"/>
  <c r="X819" i="2"/>
  <c r="X820" i="2"/>
  <c r="X821" i="2"/>
  <c r="X822" i="2"/>
  <c r="X823" i="2"/>
  <c r="X824" i="2"/>
  <c r="X825" i="2"/>
  <c r="X826" i="2"/>
  <c r="X827" i="2"/>
  <c r="X828" i="2"/>
  <c r="X829" i="2"/>
  <c r="X830" i="2"/>
  <c r="X831" i="2"/>
  <c r="X832" i="2"/>
  <c r="X833" i="2"/>
  <c r="X834" i="2"/>
  <c r="X835" i="2"/>
  <c r="X836" i="2"/>
  <c r="X837" i="2"/>
  <c r="X838" i="2"/>
  <c r="X839" i="2"/>
  <c r="X840" i="2"/>
  <c r="X841" i="2"/>
  <c r="X842" i="2"/>
  <c r="X843" i="2"/>
  <c r="X844" i="2"/>
  <c r="X845" i="2"/>
  <c r="X846" i="2"/>
  <c r="X847" i="2"/>
  <c r="X848" i="2"/>
  <c r="X849" i="2"/>
  <c r="X850" i="2"/>
  <c r="X851" i="2"/>
  <c r="X852" i="2"/>
  <c r="X853" i="2"/>
  <c r="X854" i="2"/>
  <c r="X855" i="2"/>
  <c r="X856" i="2"/>
  <c r="X857" i="2"/>
  <c r="X858" i="2"/>
  <c r="X859" i="2"/>
  <c r="X860" i="2"/>
  <c r="X861" i="2"/>
  <c r="X862" i="2"/>
  <c r="X863" i="2"/>
  <c r="X864" i="2"/>
  <c r="X865" i="2"/>
  <c r="X866" i="2"/>
  <c r="X867" i="2"/>
  <c r="X868" i="2"/>
  <c r="X869" i="2"/>
  <c r="X870" i="2"/>
  <c r="X871" i="2"/>
  <c r="X872" i="2"/>
  <c r="X873" i="2"/>
  <c r="X874" i="2"/>
  <c r="X875" i="2"/>
  <c r="X876" i="2"/>
  <c r="X877" i="2"/>
  <c r="X878" i="2"/>
  <c r="X879" i="2"/>
  <c r="X880" i="2"/>
  <c r="X881" i="2"/>
  <c r="X882" i="2"/>
  <c r="X883" i="2"/>
  <c r="X884" i="2"/>
  <c r="X885" i="2"/>
  <c r="X886" i="2"/>
  <c r="X887" i="2"/>
  <c r="X888" i="2"/>
  <c r="X889" i="2"/>
  <c r="X890" i="2"/>
  <c r="X891" i="2"/>
  <c r="X892" i="2"/>
  <c r="X893" i="2"/>
  <c r="X894" i="2"/>
  <c r="X895" i="2"/>
  <c r="X896" i="2"/>
  <c r="X897" i="2"/>
  <c r="X898" i="2"/>
  <c r="X899" i="2"/>
  <c r="X900" i="2"/>
  <c r="X901" i="2"/>
  <c r="X902" i="2"/>
  <c r="X903" i="2"/>
  <c r="X904" i="2"/>
  <c r="X905" i="2"/>
  <c r="X906" i="2"/>
  <c r="X907" i="2"/>
  <c r="X908" i="2"/>
  <c r="X909" i="2"/>
  <c r="X910" i="2"/>
  <c r="X911" i="2"/>
  <c r="X912" i="2"/>
  <c r="X913" i="2"/>
  <c r="X914" i="2"/>
  <c r="X915" i="2"/>
  <c r="X916" i="2"/>
  <c r="X917" i="2"/>
  <c r="X918" i="2"/>
  <c r="X919" i="2"/>
  <c r="X920" i="2"/>
  <c r="X921" i="2"/>
  <c r="X922" i="2"/>
  <c r="X923" i="2"/>
  <c r="X924" i="2"/>
  <c r="X925" i="2"/>
  <c r="X926" i="2"/>
  <c r="X927" i="2"/>
  <c r="X928" i="2"/>
  <c r="X929" i="2"/>
  <c r="X930" i="2"/>
  <c r="X931" i="2"/>
  <c r="X932" i="2"/>
  <c r="X933" i="2"/>
  <c r="X934" i="2"/>
  <c r="X935" i="2"/>
  <c r="X936" i="2"/>
  <c r="X937" i="2"/>
  <c r="X938" i="2"/>
  <c r="X939" i="2"/>
  <c r="X940" i="2"/>
  <c r="X941" i="2"/>
  <c r="X942" i="2"/>
  <c r="X943" i="2"/>
  <c r="X944" i="2"/>
  <c r="X945" i="2"/>
  <c r="X946" i="2"/>
  <c r="X947" i="2"/>
  <c r="X948" i="2"/>
  <c r="X949" i="2"/>
  <c r="X950" i="2"/>
  <c r="X951" i="2"/>
  <c r="X952" i="2"/>
  <c r="X953" i="2"/>
  <c r="X954" i="2"/>
  <c r="X955" i="2"/>
  <c r="X956" i="2"/>
  <c r="X957" i="2"/>
  <c r="X958" i="2"/>
  <c r="X959" i="2"/>
  <c r="X960" i="2"/>
  <c r="X961" i="2"/>
  <c r="X962" i="2"/>
  <c r="X963" i="2"/>
  <c r="X964" i="2"/>
  <c r="X965" i="2"/>
  <c r="X966" i="2"/>
  <c r="X967" i="2"/>
  <c r="X968" i="2"/>
  <c r="X969" i="2"/>
  <c r="X970" i="2"/>
  <c r="X971" i="2"/>
  <c r="X972" i="2"/>
  <c r="X973" i="2"/>
  <c r="X974" i="2"/>
  <c r="X975" i="2"/>
  <c r="X976" i="2"/>
  <c r="X977" i="2"/>
  <c r="X978" i="2"/>
  <c r="X979" i="2"/>
  <c r="X980" i="2"/>
  <c r="X981" i="2"/>
  <c r="X982" i="2"/>
  <c r="X983" i="2"/>
  <c r="X984" i="2"/>
  <c r="X985" i="2"/>
  <c r="X986" i="2"/>
  <c r="X987" i="2"/>
  <c r="X988" i="2"/>
  <c r="X989" i="2"/>
  <c r="X990" i="2"/>
  <c r="X991" i="2"/>
  <c r="X992" i="2"/>
  <c r="X993" i="2"/>
  <c r="X994" i="2"/>
  <c r="X995" i="2"/>
  <c r="X996" i="2"/>
  <c r="X997" i="2"/>
  <c r="X998" i="2"/>
  <c r="X999" i="2"/>
  <c r="X1000" i="2"/>
  <c r="G3" i="4" l="1"/>
  <c r="H3" i="4"/>
  <c r="G4" i="4"/>
  <c r="G5" i="4"/>
  <c r="H5" i="4"/>
  <c r="G6" i="4"/>
  <c r="H6" i="4"/>
  <c r="G7" i="4"/>
  <c r="H7" i="4"/>
  <c r="G8" i="4"/>
  <c r="H8" i="4"/>
  <c r="G10" i="4"/>
  <c r="H10" i="4"/>
  <c r="G11" i="4"/>
  <c r="H11" i="4"/>
  <c r="G12" i="4"/>
  <c r="H12" i="4"/>
  <c r="G13" i="4"/>
  <c r="H13" i="4"/>
  <c r="G14" i="4"/>
  <c r="H14" i="4"/>
  <c r="G15" i="4"/>
  <c r="H15" i="4"/>
  <c r="G16" i="4"/>
  <c r="H16" i="4"/>
  <c r="G17" i="4"/>
  <c r="H17" i="4"/>
  <c r="G18" i="4"/>
  <c r="H18" i="4"/>
  <c r="G19" i="4"/>
  <c r="H19" i="4"/>
  <c r="G20" i="4"/>
  <c r="H20" i="4"/>
  <c r="G21" i="4"/>
  <c r="H21" i="4"/>
  <c r="G22" i="4"/>
  <c r="G23" i="4"/>
  <c r="H23" i="4"/>
  <c r="G24" i="4"/>
  <c r="H24" i="4"/>
  <c r="G25" i="4"/>
  <c r="H25" i="4"/>
  <c r="G26" i="4"/>
  <c r="G27" i="4"/>
  <c r="H27" i="4"/>
  <c r="G28" i="4"/>
  <c r="H28" i="4"/>
  <c r="G29" i="4"/>
  <c r="H29" i="4"/>
  <c r="G30" i="4"/>
  <c r="G31" i="4"/>
  <c r="H31" i="4"/>
  <c r="G32" i="4"/>
  <c r="H32" i="4"/>
  <c r="G33" i="4"/>
  <c r="G34" i="4"/>
  <c r="H34" i="4"/>
  <c r="G35" i="4"/>
  <c r="H35" i="4"/>
  <c r="G36" i="4"/>
  <c r="H36" i="4"/>
  <c r="G37" i="4"/>
  <c r="G38" i="4"/>
  <c r="H38" i="4"/>
  <c r="G39" i="4"/>
  <c r="H39" i="4"/>
  <c r="G40" i="4"/>
  <c r="H40" i="4"/>
  <c r="G41" i="4"/>
  <c r="H41" i="4"/>
  <c r="G42" i="4"/>
  <c r="H42" i="4"/>
  <c r="G43" i="4"/>
  <c r="G44" i="4"/>
  <c r="H44" i="4"/>
  <c r="G45" i="4"/>
  <c r="H45" i="4"/>
  <c r="G46" i="4"/>
  <c r="G47" i="4"/>
  <c r="H47" i="4"/>
  <c r="G48" i="4"/>
  <c r="H48" i="4"/>
  <c r="G49" i="4"/>
  <c r="H49" i="4"/>
  <c r="G50" i="4"/>
  <c r="H50" i="4"/>
  <c r="G51" i="4"/>
  <c r="H51" i="4"/>
  <c r="G52" i="4"/>
  <c r="H52" i="4"/>
  <c r="G53" i="4"/>
  <c r="H53" i="4"/>
  <c r="G54" i="4"/>
  <c r="H54" i="4"/>
  <c r="G55" i="4"/>
  <c r="H55" i="4"/>
  <c r="G56" i="4"/>
  <c r="H56" i="4"/>
  <c r="G57" i="4"/>
  <c r="H57" i="4"/>
  <c r="G58" i="4"/>
  <c r="H58" i="4"/>
  <c r="G59" i="4"/>
  <c r="H59" i="4"/>
  <c r="G60" i="4"/>
  <c r="H60" i="4"/>
  <c r="G2" i="4"/>
  <c r="Z5" i="2" l="1"/>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H60" i="13" l="1"/>
  <c r="G60" i="13"/>
  <c r="H59" i="13"/>
  <c r="G59" i="13"/>
  <c r="H58" i="13"/>
  <c r="G58" i="13"/>
  <c r="H57" i="13"/>
  <c r="G57" i="13"/>
  <c r="H56" i="13"/>
  <c r="G56" i="13"/>
  <c r="H55" i="13"/>
  <c r="G55" i="13"/>
  <c r="H54" i="13"/>
  <c r="G54" i="13"/>
  <c r="H53" i="13"/>
  <c r="G53" i="13"/>
  <c r="H52" i="13"/>
  <c r="G52" i="13"/>
  <c r="H51" i="13"/>
  <c r="G51" i="13"/>
  <c r="H50" i="13"/>
  <c r="G50" i="13"/>
  <c r="H49" i="13"/>
  <c r="G49" i="13"/>
  <c r="H48" i="13"/>
  <c r="G48" i="13"/>
  <c r="H47" i="13"/>
  <c r="G47" i="13"/>
  <c r="H46" i="13"/>
  <c r="G46" i="13"/>
  <c r="H45" i="13"/>
  <c r="G45" i="13"/>
  <c r="H44" i="13"/>
  <c r="G44" i="13"/>
  <c r="H43" i="13"/>
  <c r="G43" i="13"/>
  <c r="H42" i="13"/>
  <c r="G42" i="13"/>
  <c r="H41" i="13"/>
  <c r="G41" i="13"/>
  <c r="H40" i="13"/>
  <c r="G40" i="13"/>
  <c r="H39" i="13"/>
  <c r="G39" i="13"/>
  <c r="H38" i="13"/>
  <c r="G38" i="13"/>
  <c r="H37" i="13"/>
  <c r="G37" i="13"/>
  <c r="H36" i="13"/>
  <c r="G36" i="13"/>
  <c r="H35" i="13"/>
  <c r="G35" i="13"/>
  <c r="H34" i="13"/>
  <c r="G34" i="13"/>
  <c r="H33" i="13"/>
  <c r="G33" i="13"/>
  <c r="H32" i="13"/>
  <c r="G32" i="13"/>
  <c r="H31" i="13"/>
  <c r="G31" i="13"/>
  <c r="H30" i="13"/>
  <c r="G30" i="13"/>
  <c r="H29" i="13"/>
  <c r="G29" i="13"/>
  <c r="H28" i="13"/>
  <c r="G28" i="13"/>
  <c r="H27" i="13"/>
  <c r="G27" i="13"/>
  <c r="H26" i="13"/>
  <c r="G26" i="13"/>
  <c r="H25" i="13"/>
  <c r="G25" i="13"/>
  <c r="H24" i="13"/>
  <c r="G24" i="13"/>
  <c r="H23" i="13"/>
  <c r="G23" i="13"/>
  <c r="H22" i="13"/>
  <c r="G22" i="13"/>
  <c r="H21" i="13"/>
  <c r="G21" i="13"/>
  <c r="H20" i="13"/>
  <c r="G20" i="13"/>
  <c r="H19" i="13"/>
  <c r="G19" i="13"/>
  <c r="H18" i="13"/>
  <c r="G18" i="13"/>
  <c r="H17" i="13"/>
  <c r="G17" i="13"/>
  <c r="H16" i="13"/>
  <c r="G16" i="13"/>
  <c r="H15" i="13"/>
  <c r="G15" i="13"/>
  <c r="H14" i="13"/>
  <c r="G14" i="13"/>
  <c r="H13" i="13"/>
  <c r="G13" i="13"/>
  <c r="H12" i="13"/>
  <c r="G12" i="13"/>
  <c r="H11" i="13"/>
  <c r="G11" i="13"/>
  <c r="H10" i="13"/>
  <c r="G10" i="13"/>
  <c r="H8" i="13"/>
  <c r="G8" i="13"/>
  <c r="H7" i="13"/>
  <c r="G7" i="13"/>
  <c r="H6" i="13"/>
  <c r="G6" i="13"/>
  <c r="H5" i="13"/>
  <c r="G5" i="13"/>
  <c r="H4" i="13"/>
  <c r="G4" i="13"/>
  <c r="H3" i="13"/>
  <c r="G3" i="13"/>
  <c r="H2" i="13"/>
  <c r="G2" i="13"/>
  <c r="C4" i="8"/>
  <c r="C5" i="8"/>
  <c r="C6" i="8"/>
  <c r="C7" i="8"/>
  <c r="C8" i="8"/>
  <c r="C9"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3" i="8"/>
  <c r="D31" i="13"/>
  <c r="E31" i="13"/>
  <c r="F31" i="13"/>
  <c r="J31" i="13"/>
  <c r="K31" i="13"/>
  <c r="D27" i="13"/>
  <c r="E27" i="13"/>
  <c r="F27" i="13"/>
  <c r="J27" i="13"/>
  <c r="K27" i="13"/>
  <c r="D27" i="4"/>
  <c r="E27" i="4"/>
  <c r="F27" i="4"/>
  <c r="J27" i="4"/>
  <c r="K27" i="4"/>
  <c r="D31" i="4"/>
  <c r="E31" i="4"/>
  <c r="F31" i="4"/>
  <c r="J31" i="4"/>
  <c r="K31" i="4"/>
  <c r="I31" i="13" l="1"/>
  <c r="L31" i="13" s="1"/>
  <c r="I27" i="4"/>
  <c r="L27" i="4" s="1"/>
  <c r="I31" i="4"/>
  <c r="L31" i="4" s="1"/>
  <c r="I27" i="13"/>
  <c r="L27" i="13" s="1"/>
  <c r="K3" i="13"/>
  <c r="K4" i="13"/>
  <c r="K7" i="13"/>
  <c r="K8" i="13"/>
  <c r="K10" i="13"/>
  <c r="K11" i="13"/>
  <c r="K12" i="13"/>
  <c r="K13" i="13"/>
  <c r="K15" i="13"/>
  <c r="K17" i="13"/>
  <c r="K19" i="13"/>
  <c r="K21" i="13"/>
  <c r="K22" i="13"/>
  <c r="K23" i="13"/>
  <c r="K25" i="13"/>
  <c r="K26" i="13"/>
  <c r="K30" i="13"/>
  <c r="K33" i="13"/>
  <c r="K36" i="13"/>
  <c r="K37" i="13"/>
  <c r="K39" i="13"/>
  <c r="K43" i="13"/>
  <c r="K46" i="13"/>
  <c r="K49" i="13"/>
  <c r="K50" i="13"/>
  <c r="K51" i="13"/>
  <c r="K52" i="13"/>
  <c r="K53" i="13"/>
  <c r="K54" i="13"/>
  <c r="K55" i="13"/>
  <c r="K59" i="13"/>
  <c r="K60" i="13"/>
  <c r="J4" i="13"/>
  <c r="J5" i="13"/>
  <c r="J6" i="13"/>
  <c r="J7" i="13"/>
  <c r="J8" i="13"/>
  <c r="J10" i="13"/>
  <c r="J12" i="13"/>
  <c r="J13" i="13"/>
  <c r="J15" i="13"/>
  <c r="J17" i="13"/>
  <c r="J19" i="13"/>
  <c r="J22" i="13"/>
  <c r="J23" i="13"/>
  <c r="J25" i="13"/>
  <c r="J26" i="13"/>
  <c r="J28" i="13"/>
  <c r="J33" i="13"/>
  <c r="J36" i="13"/>
  <c r="J37" i="13"/>
  <c r="J40" i="13"/>
  <c r="J42" i="13"/>
  <c r="J43" i="13"/>
  <c r="J45" i="13"/>
  <c r="J46" i="13"/>
  <c r="J49" i="13"/>
  <c r="J51" i="13"/>
  <c r="J52" i="13"/>
  <c r="J53" i="13"/>
  <c r="J58" i="13"/>
  <c r="J60" i="13"/>
  <c r="K3" i="4"/>
  <c r="K4" i="4"/>
  <c r="K7" i="4"/>
  <c r="K8" i="4"/>
  <c r="K10" i="4"/>
  <c r="K12" i="4"/>
  <c r="K13" i="4"/>
  <c r="K15" i="4"/>
  <c r="K17" i="4"/>
  <c r="K19" i="4"/>
  <c r="K21" i="4"/>
  <c r="K22" i="4"/>
  <c r="K23" i="4"/>
  <c r="K25" i="4"/>
  <c r="K26" i="4"/>
  <c r="K30" i="4"/>
  <c r="K33" i="4"/>
  <c r="K36" i="4"/>
  <c r="K37" i="4"/>
  <c r="K43" i="4"/>
  <c r="K46" i="4"/>
  <c r="K49" i="4"/>
  <c r="K51" i="4"/>
  <c r="K53" i="4"/>
  <c r="K59" i="4"/>
  <c r="K60" i="4"/>
  <c r="J60" i="4"/>
  <c r="J58" i="4"/>
  <c r="J53" i="4"/>
  <c r="J52" i="4"/>
  <c r="J51" i="4"/>
  <c r="J49" i="4"/>
  <c r="J46" i="4"/>
  <c r="J45" i="4"/>
  <c r="J43" i="4"/>
  <c r="J42" i="4"/>
  <c r="J40" i="4"/>
  <c r="J37" i="4"/>
  <c r="J36" i="4"/>
  <c r="J33" i="4"/>
  <c r="J28" i="4"/>
  <c r="J26" i="4"/>
  <c r="J25" i="4"/>
  <c r="J23" i="4"/>
  <c r="J22" i="4"/>
  <c r="J19" i="4"/>
  <c r="J17" i="4"/>
  <c r="J15" i="4"/>
  <c r="J13" i="4"/>
  <c r="J12" i="4"/>
  <c r="J10" i="4"/>
  <c r="J8" i="4"/>
  <c r="J7" i="4"/>
  <c r="J6" i="4"/>
  <c r="J5" i="4"/>
  <c r="J4" i="4"/>
  <c r="D3" i="13"/>
  <c r="D4" i="13"/>
  <c r="D5" i="13"/>
  <c r="D6" i="13"/>
  <c r="D7" i="13"/>
  <c r="D8" i="13"/>
  <c r="D10" i="13"/>
  <c r="D11" i="13"/>
  <c r="D12" i="13"/>
  <c r="D13" i="13"/>
  <c r="D14" i="13"/>
  <c r="D15" i="13"/>
  <c r="D16" i="13"/>
  <c r="D17" i="13"/>
  <c r="D18" i="13"/>
  <c r="D19" i="13"/>
  <c r="D20" i="13"/>
  <c r="D21" i="13"/>
  <c r="D22" i="13"/>
  <c r="D23" i="13"/>
  <c r="D24" i="13"/>
  <c r="D25" i="13"/>
  <c r="D26" i="13"/>
  <c r="D28" i="13"/>
  <c r="D29" i="13"/>
  <c r="D30"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2" i="13"/>
  <c r="C216" i="8" l="1"/>
  <c r="F60" i="13"/>
  <c r="E60" i="13"/>
  <c r="I60" i="13"/>
  <c r="L60" i="13" s="1"/>
  <c r="I59" i="13"/>
  <c r="F59" i="13"/>
  <c r="E59" i="13"/>
  <c r="F58" i="13"/>
  <c r="E58" i="13"/>
  <c r="I58" i="13"/>
  <c r="I57" i="13"/>
  <c r="F57" i="13"/>
  <c r="E57" i="13"/>
  <c r="F56" i="13"/>
  <c r="E56" i="13"/>
  <c r="I56" i="13"/>
  <c r="I55" i="13"/>
  <c r="F55" i="13"/>
  <c r="E55" i="13"/>
  <c r="F54" i="13"/>
  <c r="E54" i="13"/>
  <c r="I54" i="13"/>
  <c r="I53" i="13"/>
  <c r="L53" i="13" s="1"/>
  <c r="F53" i="13"/>
  <c r="E53" i="13"/>
  <c r="F52" i="13"/>
  <c r="E52" i="13"/>
  <c r="I52" i="13"/>
  <c r="L52" i="13" s="1"/>
  <c r="I51" i="13"/>
  <c r="L51" i="13" s="1"/>
  <c r="F51" i="13"/>
  <c r="E51" i="13"/>
  <c r="F50" i="13"/>
  <c r="E50" i="13"/>
  <c r="I50" i="13"/>
  <c r="I49" i="13"/>
  <c r="L49" i="13" s="1"/>
  <c r="F49" i="13"/>
  <c r="E49" i="13"/>
  <c r="F48" i="13"/>
  <c r="E48" i="13"/>
  <c r="I48" i="13"/>
  <c r="I47" i="13"/>
  <c r="F47" i="13"/>
  <c r="E47" i="13"/>
  <c r="F46" i="13"/>
  <c r="E46" i="13"/>
  <c r="I46" i="13"/>
  <c r="L46" i="13" s="1"/>
  <c r="I45" i="13"/>
  <c r="F45" i="13"/>
  <c r="E45" i="13"/>
  <c r="F44" i="13"/>
  <c r="E44" i="13"/>
  <c r="I44" i="13"/>
  <c r="I43" i="13"/>
  <c r="L43" i="13" s="1"/>
  <c r="F43" i="13"/>
  <c r="E43" i="13"/>
  <c r="F42" i="13"/>
  <c r="E42" i="13"/>
  <c r="I42" i="13"/>
  <c r="I41" i="13"/>
  <c r="F41" i="13"/>
  <c r="E41" i="13"/>
  <c r="F40" i="13"/>
  <c r="E40" i="13"/>
  <c r="I40" i="13"/>
  <c r="I39" i="13"/>
  <c r="F39" i="13"/>
  <c r="E39" i="13"/>
  <c r="F38" i="13"/>
  <c r="E38" i="13"/>
  <c r="I38" i="13"/>
  <c r="I37" i="13"/>
  <c r="L37" i="13" s="1"/>
  <c r="F37" i="13"/>
  <c r="E37" i="13"/>
  <c r="F36" i="13"/>
  <c r="E36" i="13"/>
  <c r="I36" i="13"/>
  <c r="L36" i="13" s="1"/>
  <c r="I35" i="13"/>
  <c r="F35" i="13"/>
  <c r="E35" i="13"/>
  <c r="F34" i="13"/>
  <c r="E34" i="13"/>
  <c r="I34" i="13"/>
  <c r="I33" i="13"/>
  <c r="L33" i="13" s="1"/>
  <c r="F33" i="13"/>
  <c r="E33" i="13"/>
  <c r="F32" i="13"/>
  <c r="E32" i="13"/>
  <c r="I32" i="13"/>
  <c r="I30" i="13"/>
  <c r="F30" i="13"/>
  <c r="E30" i="13"/>
  <c r="F29" i="13"/>
  <c r="E29" i="13"/>
  <c r="I29" i="13"/>
  <c r="I28" i="13"/>
  <c r="F28" i="13"/>
  <c r="E28" i="13"/>
  <c r="F26" i="13"/>
  <c r="E26" i="13"/>
  <c r="I26" i="13"/>
  <c r="L26" i="13" s="1"/>
  <c r="I25" i="13"/>
  <c r="L25" i="13" s="1"/>
  <c r="F25" i="13"/>
  <c r="E25" i="13"/>
  <c r="F24" i="13"/>
  <c r="E24" i="13"/>
  <c r="I24" i="13"/>
  <c r="I23" i="13"/>
  <c r="L23" i="13" s="1"/>
  <c r="F23" i="13"/>
  <c r="E23" i="13"/>
  <c r="F22" i="13"/>
  <c r="E22" i="13"/>
  <c r="I22" i="13"/>
  <c r="L22" i="13" s="1"/>
  <c r="I21" i="13"/>
  <c r="F21" i="13"/>
  <c r="E21" i="13"/>
  <c r="F20" i="13"/>
  <c r="E20" i="13"/>
  <c r="I20" i="13"/>
  <c r="I19" i="13"/>
  <c r="L19" i="13" s="1"/>
  <c r="F19" i="13"/>
  <c r="E19" i="13"/>
  <c r="F18" i="13"/>
  <c r="E18" i="13"/>
  <c r="I18" i="13"/>
  <c r="I17" i="13"/>
  <c r="L17" i="13" s="1"/>
  <c r="F17" i="13"/>
  <c r="E17" i="13"/>
  <c r="F16" i="13"/>
  <c r="E16" i="13"/>
  <c r="I16" i="13"/>
  <c r="I15" i="13"/>
  <c r="L15" i="13" s="1"/>
  <c r="F15" i="13"/>
  <c r="E15" i="13"/>
  <c r="F14" i="13"/>
  <c r="E14" i="13"/>
  <c r="I14" i="13"/>
  <c r="I13" i="13"/>
  <c r="L13" i="13" s="1"/>
  <c r="F13" i="13"/>
  <c r="E13" i="13"/>
  <c r="F12" i="13"/>
  <c r="E12" i="13"/>
  <c r="I12" i="13"/>
  <c r="L12" i="13" s="1"/>
  <c r="I11" i="13"/>
  <c r="F11" i="13"/>
  <c r="E11" i="13"/>
  <c r="F10" i="13"/>
  <c r="E10" i="13"/>
  <c r="I10" i="13"/>
  <c r="L10" i="13" s="1"/>
  <c r="I8" i="13"/>
  <c r="L8" i="13" s="1"/>
  <c r="F8" i="13"/>
  <c r="E8" i="13"/>
  <c r="F7" i="13"/>
  <c r="E7" i="13"/>
  <c r="I7" i="13"/>
  <c r="L7" i="13" s="1"/>
  <c r="I6" i="13"/>
  <c r="F6" i="13"/>
  <c r="E6" i="13"/>
  <c r="F5" i="13"/>
  <c r="E5" i="13"/>
  <c r="I5" i="13"/>
  <c r="I4" i="13"/>
  <c r="L4" i="13" s="1"/>
  <c r="F4" i="13"/>
  <c r="E4" i="13"/>
  <c r="F3" i="13"/>
  <c r="E3" i="13"/>
  <c r="I3" i="13"/>
  <c r="H61" i="13"/>
  <c r="G61" i="13"/>
  <c r="F2" i="13"/>
  <c r="E2" i="13"/>
  <c r="E62" i="13" l="1"/>
  <c r="F62" i="13"/>
  <c r="D61" i="13"/>
  <c r="E61" i="13"/>
  <c r="I2" i="13"/>
  <c r="F61" i="13"/>
  <c r="H61" i="4"/>
  <c r="G61" i="4"/>
  <c r="D24" i="4"/>
  <c r="E24" i="4"/>
  <c r="F24" i="4"/>
  <c r="D25" i="4"/>
  <c r="E25" i="4"/>
  <c r="F25" i="4"/>
  <c r="D26" i="4"/>
  <c r="E26" i="4"/>
  <c r="F26" i="4"/>
  <c r="D28" i="4"/>
  <c r="E28" i="4"/>
  <c r="F28" i="4"/>
  <c r="D29" i="4"/>
  <c r="E29" i="4"/>
  <c r="F29" i="4"/>
  <c r="D30" i="4"/>
  <c r="E30" i="4"/>
  <c r="F30" i="4"/>
  <c r="D32" i="4"/>
  <c r="E32" i="4"/>
  <c r="F32" i="4"/>
  <c r="D33" i="4"/>
  <c r="E33" i="4"/>
  <c r="F33" i="4"/>
  <c r="D34" i="4"/>
  <c r="E34" i="4"/>
  <c r="F34" i="4"/>
  <c r="D35" i="4"/>
  <c r="E35" i="4"/>
  <c r="F35" i="4"/>
  <c r="D36" i="4"/>
  <c r="E36" i="4"/>
  <c r="F36" i="4"/>
  <c r="D37" i="4"/>
  <c r="E37" i="4"/>
  <c r="F37" i="4"/>
  <c r="D38" i="4"/>
  <c r="E38" i="4"/>
  <c r="F38" i="4"/>
  <c r="D39" i="4"/>
  <c r="E39" i="4"/>
  <c r="F39" i="4"/>
  <c r="D40" i="4"/>
  <c r="E40" i="4"/>
  <c r="F40" i="4"/>
  <c r="D41" i="4"/>
  <c r="E41" i="4"/>
  <c r="F41" i="4"/>
  <c r="D42" i="4"/>
  <c r="E42" i="4"/>
  <c r="F42" i="4"/>
  <c r="D43" i="4"/>
  <c r="E43" i="4"/>
  <c r="F43" i="4"/>
  <c r="D44" i="4"/>
  <c r="E44" i="4"/>
  <c r="F44" i="4"/>
  <c r="D45" i="4"/>
  <c r="E45" i="4"/>
  <c r="F45" i="4"/>
  <c r="D46" i="4"/>
  <c r="E46" i="4"/>
  <c r="F46" i="4"/>
  <c r="D47" i="4"/>
  <c r="I47" i="4" s="1"/>
  <c r="E47" i="4"/>
  <c r="F47" i="4"/>
  <c r="D48" i="4"/>
  <c r="I48" i="4" s="1"/>
  <c r="E48" i="4"/>
  <c r="F48" i="4"/>
  <c r="D49" i="4"/>
  <c r="I49" i="4" s="1"/>
  <c r="L49" i="4" s="1"/>
  <c r="E49" i="4"/>
  <c r="F49" i="4"/>
  <c r="D50" i="4"/>
  <c r="I50" i="4" s="1"/>
  <c r="E50" i="4"/>
  <c r="F50" i="4"/>
  <c r="D51" i="4"/>
  <c r="I51" i="4" s="1"/>
  <c r="L51" i="4" s="1"/>
  <c r="E51" i="4"/>
  <c r="F51" i="4"/>
  <c r="D52" i="4"/>
  <c r="I52" i="4" s="1"/>
  <c r="E52" i="4"/>
  <c r="F52" i="4"/>
  <c r="D53" i="4"/>
  <c r="I53" i="4" s="1"/>
  <c r="L53" i="4" s="1"/>
  <c r="E53" i="4"/>
  <c r="F53" i="4"/>
  <c r="D54" i="4"/>
  <c r="I54" i="4" s="1"/>
  <c r="E54" i="4"/>
  <c r="F54" i="4"/>
  <c r="D55" i="4"/>
  <c r="I55" i="4" s="1"/>
  <c r="E55" i="4"/>
  <c r="F55" i="4"/>
  <c r="D56" i="4"/>
  <c r="I56" i="4" s="1"/>
  <c r="E56" i="4"/>
  <c r="F56" i="4"/>
  <c r="D57" i="4"/>
  <c r="I57" i="4" s="1"/>
  <c r="E57" i="4"/>
  <c r="F57" i="4"/>
  <c r="D58" i="4"/>
  <c r="I58" i="4" s="1"/>
  <c r="E58" i="4"/>
  <c r="F58" i="4"/>
  <c r="D59" i="4"/>
  <c r="I59" i="4" s="1"/>
  <c r="E59" i="4"/>
  <c r="F59" i="4"/>
  <c r="D60" i="4"/>
  <c r="E60" i="4"/>
  <c r="F60" i="4"/>
  <c r="D3" i="4"/>
  <c r="E3" i="4"/>
  <c r="F3" i="4"/>
  <c r="D4" i="4"/>
  <c r="E4" i="4"/>
  <c r="F4" i="4"/>
  <c r="D5" i="4"/>
  <c r="E5" i="4"/>
  <c r="F5" i="4"/>
  <c r="D6" i="4"/>
  <c r="E6" i="4"/>
  <c r="F6" i="4"/>
  <c r="D7" i="4"/>
  <c r="E7" i="4"/>
  <c r="F7" i="4"/>
  <c r="D8" i="4"/>
  <c r="E8" i="4"/>
  <c r="F8" i="4"/>
  <c r="D10" i="4"/>
  <c r="E10" i="4"/>
  <c r="F10" i="4"/>
  <c r="D11" i="4"/>
  <c r="E11" i="4"/>
  <c r="F11" i="4"/>
  <c r="D12" i="4"/>
  <c r="E12" i="4"/>
  <c r="F12" i="4"/>
  <c r="D13" i="4"/>
  <c r="E13" i="4"/>
  <c r="F13" i="4"/>
  <c r="D14" i="4"/>
  <c r="E14" i="4"/>
  <c r="F14" i="4"/>
  <c r="D15" i="4"/>
  <c r="E15" i="4"/>
  <c r="F15" i="4"/>
  <c r="D16" i="4"/>
  <c r="E16" i="4"/>
  <c r="F16" i="4"/>
  <c r="D17" i="4"/>
  <c r="E17" i="4"/>
  <c r="F17" i="4"/>
  <c r="D18" i="4"/>
  <c r="E18" i="4"/>
  <c r="F18" i="4"/>
  <c r="D19" i="4"/>
  <c r="E19" i="4"/>
  <c r="F19" i="4"/>
  <c r="D20" i="4"/>
  <c r="E20" i="4"/>
  <c r="F20" i="4"/>
  <c r="D21" i="4"/>
  <c r="E21" i="4"/>
  <c r="F21" i="4"/>
  <c r="D22" i="4"/>
  <c r="E22" i="4"/>
  <c r="F22" i="4"/>
  <c r="D23" i="4"/>
  <c r="E23" i="4"/>
  <c r="F23" i="4"/>
  <c r="F2" i="4"/>
  <c r="E2" i="4"/>
  <c r="D2" i="4"/>
  <c r="G5" i="10"/>
  <c r="H5" i="10"/>
  <c r="G6" i="10"/>
  <c r="H6" i="10"/>
  <c r="G7" i="10"/>
  <c r="H7" i="10"/>
  <c r="G8" i="10"/>
  <c r="H8" i="10"/>
  <c r="G9" i="10"/>
  <c r="H9" i="10"/>
  <c r="G10" i="10"/>
  <c r="H10" i="10"/>
  <c r="G11" i="10"/>
  <c r="H11" i="10"/>
  <c r="G12" i="10"/>
  <c r="H12" i="10"/>
  <c r="G13" i="10"/>
  <c r="H13" i="10"/>
  <c r="G14" i="10"/>
  <c r="H14" i="10"/>
  <c r="G15" i="10"/>
  <c r="H15" i="10"/>
  <c r="G16" i="10"/>
  <c r="H16" i="10"/>
  <c r="G17" i="10"/>
  <c r="H17" i="10"/>
  <c r="G18" i="10"/>
  <c r="H18" i="10"/>
  <c r="G19" i="10"/>
  <c r="H19" i="10"/>
  <c r="G20" i="10"/>
  <c r="H20" i="10"/>
  <c r="G21" i="10"/>
  <c r="H21" i="10"/>
  <c r="G22" i="10"/>
  <c r="H22" i="10"/>
  <c r="G23" i="10"/>
  <c r="H23" i="10"/>
  <c r="G24" i="10"/>
  <c r="H24" i="10"/>
  <c r="G25" i="10"/>
  <c r="H25" i="10"/>
  <c r="G26" i="10"/>
  <c r="H26" i="10"/>
  <c r="G27" i="10"/>
  <c r="H27" i="10"/>
  <c r="G28" i="10"/>
  <c r="H28" i="10"/>
  <c r="G29" i="10"/>
  <c r="H29" i="10"/>
  <c r="G30" i="10"/>
  <c r="H30" i="10"/>
  <c r="G31" i="10"/>
  <c r="H31" i="10"/>
  <c r="G32" i="10"/>
  <c r="H32" i="10"/>
  <c r="G33" i="10"/>
  <c r="H33" i="10"/>
  <c r="G34" i="10"/>
  <c r="H34" i="10"/>
  <c r="G35" i="10"/>
  <c r="H35" i="10"/>
  <c r="G36" i="10"/>
  <c r="H36" i="10"/>
  <c r="G37" i="10"/>
  <c r="H37" i="10"/>
  <c r="G38" i="10"/>
  <c r="H38" i="10"/>
  <c r="G39" i="10"/>
  <c r="H39" i="10"/>
  <c r="G40" i="10"/>
  <c r="H40" i="10"/>
  <c r="G41" i="10"/>
  <c r="H41" i="10"/>
  <c r="G42" i="10"/>
  <c r="H42" i="10"/>
  <c r="G43" i="10"/>
  <c r="H43" i="10"/>
  <c r="G44" i="10"/>
  <c r="H44" i="10"/>
  <c r="G45" i="10"/>
  <c r="H45" i="10"/>
  <c r="G46" i="10"/>
  <c r="H46" i="10"/>
  <c r="G47" i="10"/>
  <c r="H47" i="10"/>
  <c r="G48" i="10"/>
  <c r="H48" i="10"/>
  <c r="G49" i="10"/>
  <c r="H49" i="10"/>
  <c r="G50" i="10"/>
  <c r="H50" i="10"/>
  <c r="G51" i="10"/>
  <c r="H51" i="10"/>
  <c r="G52" i="10"/>
  <c r="H52" i="10"/>
  <c r="G53" i="10"/>
  <c r="H53" i="10"/>
  <c r="G54" i="10"/>
  <c r="H54" i="10"/>
  <c r="G55" i="10"/>
  <c r="H55" i="10"/>
  <c r="G56" i="10"/>
  <c r="H56" i="10"/>
  <c r="G57" i="10"/>
  <c r="H57" i="10"/>
  <c r="G58" i="10"/>
  <c r="H58" i="10"/>
  <c r="G59" i="10"/>
  <c r="H59" i="10"/>
  <c r="G60" i="10"/>
  <c r="H60" i="10"/>
  <c r="G61" i="10"/>
  <c r="H61" i="10"/>
  <c r="G62" i="10"/>
  <c r="H62" i="10"/>
  <c r="G63" i="10"/>
  <c r="H63" i="10"/>
  <c r="G64" i="10"/>
  <c r="H64" i="10"/>
  <c r="G65" i="10"/>
  <c r="H65" i="10"/>
  <c r="G66" i="10"/>
  <c r="H66" i="10"/>
  <c r="G67" i="10"/>
  <c r="H67" i="10"/>
  <c r="G68" i="10"/>
  <c r="H68" i="10"/>
  <c r="G69" i="10"/>
  <c r="H69" i="10"/>
  <c r="G70" i="10"/>
  <c r="H70" i="10"/>
  <c r="G71" i="10"/>
  <c r="H71" i="10"/>
  <c r="G72" i="10"/>
  <c r="H72" i="10"/>
  <c r="G73" i="10"/>
  <c r="H73" i="10"/>
  <c r="G74" i="10"/>
  <c r="H74" i="10"/>
  <c r="G75" i="10"/>
  <c r="H75" i="10"/>
  <c r="G76" i="10"/>
  <c r="H76" i="10"/>
  <c r="G77" i="10"/>
  <c r="H77" i="10"/>
  <c r="G78" i="10"/>
  <c r="H78" i="10"/>
  <c r="G79" i="10"/>
  <c r="H79" i="10"/>
  <c r="G80" i="10"/>
  <c r="H80" i="10"/>
  <c r="G81" i="10"/>
  <c r="H81" i="10"/>
  <c r="G82" i="10"/>
  <c r="H82" i="10"/>
  <c r="G83" i="10"/>
  <c r="H83" i="10"/>
  <c r="G84" i="10"/>
  <c r="H84" i="10"/>
  <c r="G85" i="10"/>
  <c r="H85" i="10"/>
  <c r="G86" i="10"/>
  <c r="H86" i="10"/>
  <c r="G87" i="10"/>
  <c r="H87" i="10"/>
  <c r="G88" i="10"/>
  <c r="H88" i="10"/>
  <c r="G89" i="10"/>
  <c r="H89" i="10"/>
  <c r="G90" i="10"/>
  <c r="H90" i="10"/>
  <c r="G91" i="10"/>
  <c r="H91" i="10"/>
  <c r="G92" i="10"/>
  <c r="H92" i="10"/>
  <c r="G93" i="10"/>
  <c r="H93" i="10"/>
  <c r="G94" i="10"/>
  <c r="H94" i="10"/>
  <c r="G95" i="10"/>
  <c r="H95" i="10"/>
  <c r="G96" i="10"/>
  <c r="H96" i="10"/>
  <c r="G97" i="10"/>
  <c r="H97" i="10"/>
  <c r="G98" i="10"/>
  <c r="H98" i="10"/>
  <c r="G99" i="10"/>
  <c r="H99" i="10"/>
  <c r="G100" i="10"/>
  <c r="H100" i="10"/>
  <c r="G101" i="10"/>
  <c r="H101" i="10"/>
  <c r="G102" i="10"/>
  <c r="H102" i="10"/>
  <c r="G103" i="10"/>
  <c r="H103" i="10"/>
  <c r="G104" i="10"/>
  <c r="H104" i="10"/>
  <c r="G105" i="10"/>
  <c r="H105" i="10"/>
  <c r="G106" i="10"/>
  <c r="H106" i="10"/>
  <c r="G107" i="10"/>
  <c r="H107" i="10"/>
  <c r="G108" i="10"/>
  <c r="H108" i="10"/>
  <c r="G109" i="10"/>
  <c r="H109" i="10"/>
  <c r="G110" i="10"/>
  <c r="H110" i="10"/>
  <c r="G111" i="10"/>
  <c r="H111" i="10"/>
  <c r="G112" i="10"/>
  <c r="H112" i="10"/>
  <c r="G113" i="10"/>
  <c r="H113" i="10"/>
  <c r="G114" i="10"/>
  <c r="H114" i="10"/>
  <c r="G115" i="10"/>
  <c r="H115" i="10"/>
  <c r="G116" i="10"/>
  <c r="H116" i="10"/>
  <c r="G117" i="10"/>
  <c r="H117" i="10"/>
  <c r="G118" i="10"/>
  <c r="H118" i="10"/>
  <c r="G119" i="10"/>
  <c r="H119" i="10"/>
  <c r="G120" i="10"/>
  <c r="H120" i="10"/>
  <c r="G121" i="10"/>
  <c r="H121" i="10"/>
  <c r="G122" i="10"/>
  <c r="H122" i="10"/>
  <c r="G123" i="10"/>
  <c r="H123" i="10"/>
  <c r="G124" i="10"/>
  <c r="H124" i="10"/>
  <c r="G125" i="10"/>
  <c r="H125" i="10"/>
  <c r="G126" i="10"/>
  <c r="H126" i="10"/>
  <c r="G127" i="10"/>
  <c r="H127" i="10"/>
  <c r="G128" i="10"/>
  <c r="H128" i="10"/>
  <c r="G129" i="10"/>
  <c r="H129" i="10"/>
  <c r="G130" i="10"/>
  <c r="H130" i="10"/>
  <c r="G131" i="10"/>
  <c r="H131" i="10"/>
  <c r="G132" i="10"/>
  <c r="H132" i="10"/>
  <c r="G133" i="10"/>
  <c r="H133" i="10"/>
  <c r="G134" i="10"/>
  <c r="H134" i="10"/>
  <c r="G135" i="10"/>
  <c r="H135" i="10"/>
  <c r="G136" i="10"/>
  <c r="H136" i="10"/>
  <c r="G137" i="10"/>
  <c r="H137" i="10"/>
  <c r="G138" i="10"/>
  <c r="H138" i="10"/>
  <c r="G139" i="10"/>
  <c r="H139" i="10"/>
  <c r="G140" i="10"/>
  <c r="H140" i="10"/>
  <c r="G141" i="10"/>
  <c r="H141" i="10"/>
  <c r="G142" i="10"/>
  <c r="H142" i="10"/>
  <c r="G143" i="10"/>
  <c r="H143" i="10"/>
  <c r="G144" i="10"/>
  <c r="H144" i="10"/>
  <c r="G145" i="10"/>
  <c r="H145" i="10"/>
  <c r="G146" i="10"/>
  <c r="H146" i="10"/>
  <c r="G147" i="10"/>
  <c r="H147" i="10"/>
  <c r="G148" i="10"/>
  <c r="H148" i="10"/>
  <c r="G149" i="10"/>
  <c r="H149" i="10"/>
  <c r="G150" i="10"/>
  <c r="H150" i="10"/>
  <c r="G151" i="10"/>
  <c r="H151" i="10"/>
  <c r="G152" i="10"/>
  <c r="H152" i="10"/>
  <c r="G153" i="10"/>
  <c r="H153" i="10"/>
  <c r="G154" i="10"/>
  <c r="H154" i="10"/>
  <c r="G155" i="10"/>
  <c r="H155" i="10"/>
  <c r="G156" i="10"/>
  <c r="H156" i="10"/>
  <c r="G157" i="10"/>
  <c r="H157" i="10"/>
  <c r="G158" i="10"/>
  <c r="H158" i="10"/>
  <c r="G159" i="10"/>
  <c r="H159" i="10"/>
  <c r="G160" i="10"/>
  <c r="H160" i="10"/>
  <c r="G161" i="10"/>
  <c r="H161" i="10"/>
  <c r="G162" i="10"/>
  <c r="H162" i="10"/>
  <c r="G163" i="10"/>
  <c r="H163" i="10"/>
  <c r="G164" i="10"/>
  <c r="H164" i="10"/>
  <c r="G165" i="10"/>
  <c r="H165" i="10"/>
  <c r="G166" i="10"/>
  <c r="H166" i="10"/>
  <c r="G167" i="10"/>
  <c r="H167" i="10"/>
  <c r="G168" i="10"/>
  <c r="H168" i="10"/>
  <c r="G169" i="10"/>
  <c r="H169" i="10"/>
  <c r="G170" i="10"/>
  <c r="H170" i="10"/>
  <c r="G171" i="10"/>
  <c r="H171" i="10"/>
  <c r="G172" i="10"/>
  <c r="H172" i="10"/>
  <c r="G173" i="10"/>
  <c r="H173" i="10"/>
  <c r="G174" i="10"/>
  <c r="H174" i="10"/>
  <c r="G175" i="10"/>
  <c r="H175" i="10"/>
  <c r="G176" i="10"/>
  <c r="H176" i="10"/>
  <c r="G177" i="10"/>
  <c r="H177" i="10"/>
  <c r="G178" i="10"/>
  <c r="H178" i="10"/>
  <c r="G179" i="10"/>
  <c r="H179" i="10"/>
  <c r="G180" i="10"/>
  <c r="H180" i="10"/>
  <c r="G181" i="10"/>
  <c r="H181" i="10"/>
  <c r="G182" i="10"/>
  <c r="H182" i="10"/>
  <c r="G183" i="10"/>
  <c r="H183" i="10"/>
  <c r="G184" i="10"/>
  <c r="H184" i="10"/>
  <c r="G185" i="10"/>
  <c r="H185" i="10"/>
  <c r="G186" i="10"/>
  <c r="H186" i="10"/>
  <c r="G187" i="10"/>
  <c r="H187" i="10"/>
  <c r="G188" i="10"/>
  <c r="H188" i="10"/>
  <c r="G189" i="10"/>
  <c r="H189" i="10"/>
  <c r="G190" i="10"/>
  <c r="H190" i="10"/>
  <c r="G191" i="10"/>
  <c r="H191" i="10"/>
  <c r="G192" i="10"/>
  <c r="H192" i="10"/>
  <c r="G193" i="10"/>
  <c r="H193" i="10"/>
  <c r="G194" i="10"/>
  <c r="H194" i="10"/>
  <c r="G195" i="10"/>
  <c r="H195" i="10"/>
  <c r="G196" i="10"/>
  <c r="H196" i="10"/>
  <c r="G197" i="10"/>
  <c r="H197" i="10"/>
  <c r="G198" i="10"/>
  <c r="H198" i="10"/>
  <c r="G199" i="10"/>
  <c r="H199" i="10"/>
  <c r="G200" i="10"/>
  <c r="H200" i="10"/>
  <c r="G201" i="10"/>
  <c r="H201" i="10"/>
  <c r="G202" i="10"/>
  <c r="H202" i="10"/>
  <c r="G203" i="10"/>
  <c r="H203" i="10"/>
  <c r="G204" i="10"/>
  <c r="H204" i="10"/>
  <c r="G205" i="10"/>
  <c r="H205" i="10"/>
  <c r="G206" i="10"/>
  <c r="H206" i="10"/>
  <c r="G207" i="10"/>
  <c r="H207" i="10"/>
  <c r="G208" i="10"/>
  <c r="H208" i="10"/>
  <c r="G209" i="10"/>
  <c r="H209" i="10"/>
  <c r="G210" i="10"/>
  <c r="H210" i="10"/>
  <c r="G211" i="10"/>
  <c r="H211" i="10"/>
  <c r="G212" i="10"/>
  <c r="H212" i="10"/>
  <c r="G213" i="10"/>
  <c r="H213" i="10"/>
  <c r="G214" i="10"/>
  <c r="H214" i="10"/>
  <c r="G215" i="10"/>
  <c r="H215" i="10"/>
  <c r="G216" i="10"/>
  <c r="H216" i="10"/>
  <c r="G217" i="10"/>
  <c r="H217" i="10"/>
  <c r="G218" i="10"/>
  <c r="H218" i="10"/>
  <c r="G219" i="10"/>
  <c r="H219" i="10"/>
  <c r="G220" i="10"/>
  <c r="H220" i="10"/>
  <c r="G221" i="10"/>
  <c r="H221" i="10"/>
  <c r="G222" i="10"/>
  <c r="H222" i="10"/>
  <c r="G223" i="10"/>
  <c r="H223" i="10"/>
  <c r="G224" i="10"/>
  <c r="H224" i="10"/>
  <c r="G225" i="10"/>
  <c r="H225" i="10"/>
  <c r="G226" i="10"/>
  <c r="H226" i="10"/>
  <c r="G227" i="10"/>
  <c r="H227" i="10"/>
  <c r="G228" i="10"/>
  <c r="H228" i="10"/>
  <c r="G229" i="10"/>
  <c r="H229" i="10"/>
  <c r="G230" i="10"/>
  <c r="H230" i="10"/>
  <c r="G231" i="10"/>
  <c r="H231" i="10"/>
  <c r="G232" i="10"/>
  <c r="H232" i="10"/>
  <c r="G233" i="10"/>
  <c r="H233" i="10"/>
  <c r="G234" i="10"/>
  <c r="H234" i="10"/>
  <c r="G235" i="10"/>
  <c r="H235" i="10"/>
  <c r="G236" i="10"/>
  <c r="H236" i="10"/>
  <c r="G237" i="10"/>
  <c r="H237" i="10"/>
  <c r="G238" i="10"/>
  <c r="H238" i="10"/>
  <c r="G239" i="10"/>
  <c r="H239" i="10"/>
  <c r="G240" i="10"/>
  <c r="H240" i="10"/>
  <c r="G241" i="10"/>
  <c r="H241" i="10"/>
  <c r="G242" i="10"/>
  <c r="H242" i="10"/>
  <c r="G243" i="10"/>
  <c r="H243" i="10"/>
  <c r="G244" i="10"/>
  <c r="H244" i="10"/>
  <c r="G245" i="10"/>
  <c r="H245" i="10"/>
  <c r="G246" i="10"/>
  <c r="H246" i="10"/>
  <c r="G247" i="10"/>
  <c r="H247" i="10"/>
  <c r="G248" i="10"/>
  <c r="H248" i="10"/>
  <c r="G249" i="10"/>
  <c r="H249" i="10"/>
  <c r="G250" i="10"/>
  <c r="H250" i="10"/>
  <c r="G251" i="10"/>
  <c r="H251" i="10"/>
  <c r="G252" i="10"/>
  <c r="H252" i="10"/>
  <c r="G253" i="10"/>
  <c r="H253" i="10"/>
  <c r="G254" i="10"/>
  <c r="H254" i="10"/>
  <c r="G255" i="10"/>
  <c r="H255" i="10"/>
  <c r="G256" i="10"/>
  <c r="H256" i="10"/>
  <c r="G257" i="10"/>
  <c r="H257" i="10"/>
  <c r="G258" i="10"/>
  <c r="H258" i="10"/>
  <c r="G259" i="10"/>
  <c r="H259" i="10"/>
  <c r="G260" i="10"/>
  <c r="H260" i="10"/>
  <c r="G261" i="10"/>
  <c r="H261" i="10"/>
  <c r="G262" i="10"/>
  <c r="H262" i="10"/>
  <c r="G263" i="10"/>
  <c r="H263" i="10"/>
  <c r="G264" i="10"/>
  <c r="H264" i="10"/>
  <c r="G265" i="10"/>
  <c r="H265" i="10"/>
  <c r="G266" i="10"/>
  <c r="H266" i="10"/>
  <c r="G267" i="10"/>
  <c r="H267" i="10"/>
  <c r="G268" i="10"/>
  <c r="H268" i="10"/>
  <c r="G269" i="10"/>
  <c r="H269" i="10"/>
  <c r="G270" i="10"/>
  <c r="H270" i="10"/>
  <c r="G271" i="10"/>
  <c r="H271" i="10"/>
  <c r="G272" i="10"/>
  <c r="H272" i="10"/>
  <c r="G273" i="10"/>
  <c r="H273" i="10"/>
  <c r="G274" i="10"/>
  <c r="H274" i="10"/>
  <c r="G275" i="10"/>
  <c r="H275" i="10"/>
  <c r="G276" i="10"/>
  <c r="H276" i="10"/>
  <c r="G277" i="10"/>
  <c r="H277" i="10"/>
  <c r="G278" i="10"/>
  <c r="H278" i="10"/>
  <c r="G279" i="10"/>
  <c r="H279" i="10"/>
  <c r="G280" i="10"/>
  <c r="H280" i="10"/>
  <c r="G281" i="10"/>
  <c r="H281" i="10"/>
  <c r="G282" i="10"/>
  <c r="H282" i="10"/>
  <c r="G283" i="10"/>
  <c r="H283" i="10"/>
  <c r="G284" i="10"/>
  <c r="H284" i="10"/>
  <c r="G285" i="10"/>
  <c r="H285" i="10"/>
  <c r="G286" i="10"/>
  <c r="H286" i="10"/>
  <c r="G287" i="10"/>
  <c r="H287" i="10"/>
  <c r="G288" i="10"/>
  <c r="H288" i="10"/>
  <c r="G289" i="10"/>
  <c r="H289" i="10"/>
  <c r="G290" i="10"/>
  <c r="H290" i="10"/>
  <c r="G291" i="10"/>
  <c r="H291" i="10"/>
  <c r="G292" i="10"/>
  <c r="H292" i="10"/>
  <c r="G293" i="10"/>
  <c r="H293" i="10"/>
  <c r="G294" i="10"/>
  <c r="H294" i="10"/>
  <c r="G295" i="10"/>
  <c r="H295" i="10"/>
  <c r="G296" i="10"/>
  <c r="H296" i="10"/>
  <c r="G297" i="10"/>
  <c r="H297" i="10"/>
  <c r="G298" i="10"/>
  <c r="H298" i="10"/>
  <c r="G299" i="10"/>
  <c r="H299" i="10"/>
  <c r="G300" i="10"/>
  <c r="H300" i="10"/>
  <c r="G301" i="10"/>
  <c r="H301" i="10"/>
  <c r="G302" i="10"/>
  <c r="H302" i="10"/>
  <c r="G303" i="10"/>
  <c r="H303" i="10"/>
  <c r="G304" i="10"/>
  <c r="H304" i="10"/>
  <c r="G305" i="10"/>
  <c r="H305" i="10"/>
  <c r="G306" i="10"/>
  <c r="H306" i="10"/>
  <c r="G307" i="10"/>
  <c r="H307" i="10"/>
  <c r="G308" i="10"/>
  <c r="H308" i="10"/>
  <c r="G309" i="10"/>
  <c r="H309" i="10"/>
  <c r="G310" i="10"/>
  <c r="H310" i="10"/>
  <c r="G311" i="10"/>
  <c r="H311" i="10"/>
  <c r="G312" i="10"/>
  <c r="H312" i="10"/>
  <c r="G313" i="10"/>
  <c r="H313" i="10"/>
  <c r="G314" i="10"/>
  <c r="H314" i="10"/>
  <c r="G315" i="10"/>
  <c r="H315" i="10"/>
  <c r="G316" i="10"/>
  <c r="H316" i="10"/>
  <c r="G317" i="10"/>
  <c r="H317" i="10"/>
  <c r="G318" i="10"/>
  <c r="H318" i="10"/>
  <c r="G319" i="10"/>
  <c r="H319" i="10"/>
  <c r="G320" i="10"/>
  <c r="H320" i="10"/>
  <c r="G321" i="10"/>
  <c r="H321" i="10"/>
  <c r="G322" i="10"/>
  <c r="H322" i="10"/>
  <c r="G323" i="10"/>
  <c r="H323" i="10"/>
  <c r="G324" i="10"/>
  <c r="H324" i="10"/>
  <c r="G325" i="10"/>
  <c r="H325" i="10"/>
  <c r="G326" i="10"/>
  <c r="H326" i="10"/>
  <c r="G327" i="10"/>
  <c r="H327" i="10"/>
  <c r="G328" i="10"/>
  <c r="H328" i="10"/>
  <c r="G329" i="10"/>
  <c r="H329" i="10"/>
  <c r="G330" i="10"/>
  <c r="H330" i="10"/>
  <c r="G331" i="10"/>
  <c r="H331" i="10"/>
  <c r="G332" i="10"/>
  <c r="H332" i="10"/>
  <c r="G333" i="10"/>
  <c r="H333" i="10"/>
  <c r="G334" i="10"/>
  <c r="H334" i="10"/>
  <c r="G335" i="10"/>
  <c r="H335" i="10"/>
  <c r="G336" i="10"/>
  <c r="H336" i="10"/>
  <c r="G337" i="10"/>
  <c r="H337" i="10"/>
  <c r="G338" i="10"/>
  <c r="H338" i="10"/>
  <c r="G339" i="10"/>
  <c r="H339" i="10"/>
  <c r="G340" i="10"/>
  <c r="H340" i="10"/>
  <c r="G341" i="10"/>
  <c r="H341" i="10"/>
  <c r="G342" i="10"/>
  <c r="H342" i="10"/>
  <c r="G343" i="10"/>
  <c r="H343" i="10"/>
  <c r="G344" i="10"/>
  <c r="H344" i="10"/>
  <c r="G345" i="10"/>
  <c r="H345" i="10"/>
  <c r="G346" i="10"/>
  <c r="H346" i="10"/>
  <c r="G347" i="10"/>
  <c r="H347" i="10"/>
  <c r="G348" i="10"/>
  <c r="H348" i="10"/>
  <c r="G349" i="10"/>
  <c r="H349" i="10"/>
  <c r="G350" i="10"/>
  <c r="H350" i="10"/>
  <c r="G351" i="10"/>
  <c r="H351" i="10"/>
  <c r="G352" i="10"/>
  <c r="H352" i="10"/>
  <c r="G353" i="10"/>
  <c r="H353" i="10"/>
  <c r="G354" i="10"/>
  <c r="H354" i="10"/>
  <c r="G355" i="10"/>
  <c r="H355" i="10"/>
  <c r="G356" i="10"/>
  <c r="H356" i="10"/>
  <c r="G357" i="10"/>
  <c r="H357" i="10"/>
  <c r="G358" i="10"/>
  <c r="H358" i="10"/>
  <c r="G359" i="10"/>
  <c r="H359" i="10"/>
  <c r="G360" i="10"/>
  <c r="H360" i="10"/>
  <c r="G361" i="10"/>
  <c r="H361" i="10"/>
  <c r="G362" i="10"/>
  <c r="H362" i="10"/>
  <c r="G363" i="10"/>
  <c r="H363" i="10"/>
  <c r="G364" i="10"/>
  <c r="H364" i="10"/>
  <c r="G365" i="10"/>
  <c r="H365" i="10"/>
  <c r="G366" i="10"/>
  <c r="H366" i="10"/>
  <c r="G367" i="10"/>
  <c r="H367" i="10"/>
  <c r="G368" i="10"/>
  <c r="H368" i="10"/>
  <c r="G369" i="10"/>
  <c r="H369" i="10"/>
  <c r="G370" i="10"/>
  <c r="H370" i="10"/>
  <c r="G371" i="10"/>
  <c r="H371" i="10"/>
  <c r="G372" i="10"/>
  <c r="H372" i="10"/>
  <c r="G373" i="10"/>
  <c r="H373" i="10"/>
  <c r="G374" i="10"/>
  <c r="H374" i="10"/>
  <c r="G375" i="10"/>
  <c r="H375" i="10"/>
  <c r="G376" i="10"/>
  <c r="H376" i="10"/>
  <c r="G377" i="10"/>
  <c r="H377" i="10"/>
  <c r="G378" i="10"/>
  <c r="H378" i="10"/>
  <c r="G379" i="10"/>
  <c r="H379" i="10"/>
  <c r="G380" i="10"/>
  <c r="H380" i="10"/>
  <c r="G381" i="10"/>
  <c r="H381" i="10"/>
  <c r="G382" i="10"/>
  <c r="H382" i="10"/>
  <c r="G383" i="10"/>
  <c r="H383" i="10"/>
  <c r="G384" i="10"/>
  <c r="H384" i="10"/>
  <c r="G385" i="10"/>
  <c r="H385" i="10"/>
  <c r="G386" i="10"/>
  <c r="H386" i="10"/>
  <c r="G387" i="10"/>
  <c r="H387" i="10"/>
  <c r="G388" i="10"/>
  <c r="H388" i="10"/>
  <c r="G389" i="10"/>
  <c r="H389" i="10"/>
  <c r="G390" i="10"/>
  <c r="H390" i="10"/>
  <c r="G391" i="10"/>
  <c r="H391" i="10"/>
  <c r="G392" i="10"/>
  <c r="H392" i="10"/>
  <c r="G393" i="10"/>
  <c r="H393" i="10"/>
  <c r="G394" i="10"/>
  <c r="H394" i="10"/>
  <c r="G395" i="10"/>
  <c r="H395" i="10"/>
  <c r="G396" i="10"/>
  <c r="H396" i="10"/>
  <c r="G397" i="10"/>
  <c r="H397" i="10"/>
  <c r="G398" i="10"/>
  <c r="H398" i="10"/>
  <c r="G399" i="10"/>
  <c r="H399" i="10"/>
  <c r="G400" i="10"/>
  <c r="H400" i="10"/>
  <c r="G401" i="10"/>
  <c r="H401" i="10"/>
  <c r="G402" i="10"/>
  <c r="H402" i="10"/>
  <c r="G403" i="10"/>
  <c r="H403" i="10"/>
  <c r="G404" i="10"/>
  <c r="H404" i="10"/>
  <c r="G405" i="10"/>
  <c r="H405" i="10"/>
  <c r="G406" i="10"/>
  <c r="H406" i="10"/>
  <c r="G407" i="10"/>
  <c r="H407" i="10"/>
  <c r="G408" i="10"/>
  <c r="H408" i="10"/>
  <c r="G409" i="10"/>
  <c r="H409" i="10"/>
  <c r="G410" i="10"/>
  <c r="H410" i="10"/>
  <c r="G411" i="10"/>
  <c r="H411" i="10"/>
  <c r="G412" i="10"/>
  <c r="H412" i="10"/>
  <c r="G413" i="10"/>
  <c r="H413" i="10"/>
  <c r="G414" i="10"/>
  <c r="H414" i="10"/>
  <c r="G415" i="10"/>
  <c r="H415" i="10"/>
  <c r="G416" i="10"/>
  <c r="H416" i="10"/>
  <c r="G417" i="10"/>
  <c r="H417" i="10"/>
  <c r="G418" i="10"/>
  <c r="H418" i="10"/>
  <c r="G419" i="10"/>
  <c r="H419" i="10"/>
  <c r="G420" i="10"/>
  <c r="H420" i="10"/>
  <c r="G421" i="10"/>
  <c r="H421" i="10"/>
  <c r="G422" i="10"/>
  <c r="H422" i="10"/>
  <c r="G423" i="10"/>
  <c r="H423" i="10"/>
  <c r="G424" i="10"/>
  <c r="H424" i="10"/>
  <c r="G425" i="10"/>
  <c r="H425" i="10"/>
  <c r="G426" i="10"/>
  <c r="H426" i="10"/>
  <c r="G427" i="10"/>
  <c r="H427" i="10"/>
  <c r="G428" i="10"/>
  <c r="H428" i="10"/>
  <c r="G429" i="10"/>
  <c r="H429" i="10"/>
  <c r="G430" i="10"/>
  <c r="H430" i="10"/>
  <c r="G431" i="10"/>
  <c r="H431" i="10"/>
  <c r="G432" i="10"/>
  <c r="H432" i="10"/>
  <c r="G433" i="10"/>
  <c r="H433" i="10"/>
  <c r="G434" i="10"/>
  <c r="H434" i="10"/>
  <c r="G435" i="10"/>
  <c r="H435" i="10"/>
  <c r="G436" i="10"/>
  <c r="H436" i="10"/>
  <c r="G437" i="10"/>
  <c r="H437" i="10"/>
  <c r="G438" i="10"/>
  <c r="H438" i="10"/>
  <c r="G439" i="10"/>
  <c r="H439" i="10"/>
  <c r="G440" i="10"/>
  <c r="H440" i="10"/>
  <c r="G441" i="10"/>
  <c r="H441" i="10"/>
  <c r="G442" i="10"/>
  <c r="H442" i="10"/>
  <c r="G443" i="10"/>
  <c r="H443" i="10"/>
  <c r="G444" i="10"/>
  <c r="H444" i="10"/>
  <c r="G445" i="10"/>
  <c r="H445" i="10"/>
  <c r="G446" i="10"/>
  <c r="H446" i="10"/>
  <c r="G447" i="10"/>
  <c r="H447" i="10"/>
  <c r="G448" i="10"/>
  <c r="H448" i="10"/>
  <c r="G449" i="10"/>
  <c r="H449" i="10"/>
  <c r="G450" i="10"/>
  <c r="H450" i="10"/>
  <c r="G451" i="10"/>
  <c r="H451" i="10"/>
  <c r="G452" i="10"/>
  <c r="H452" i="10"/>
  <c r="G453" i="10"/>
  <c r="H453" i="10"/>
  <c r="G454" i="10"/>
  <c r="H454" i="10"/>
  <c r="G455" i="10"/>
  <c r="H455" i="10"/>
  <c r="G456" i="10"/>
  <c r="H456" i="10"/>
  <c r="G457" i="10"/>
  <c r="H457" i="10"/>
  <c r="G458" i="10"/>
  <c r="H458" i="10"/>
  <c r="G459" i="10"/>
  <c r="H459" i="10"/>
  <c r="G460" i="10"/>
  <c r="H460" i="10"/>
  <c r="G461" i="10"/>
  <c r="H461" i="10"/>
  <c r="G462" i="10"/>
  <c r="H462" i="10"/>
  <c r="G463" i="10"/>
  <c r="H463" i="10"/>
  <c r="G464" i="10"/>
  <c r="H464" i="10"/>
  <c r="G465" i="10"/>
  <c r="H465" i="10"/>
  <c r="G466" i="10"/>
  <c r="H466" i="10"/>
  <c r="G467" i="10"/>
  <c r="H467" i="10"/>
  <c r="G468" i="10"/>
  <c r="H468" i="10"/>
  <c r="G469" i="10"/>
  <c r="H469" i="10"/>
  <c r="G470" i="10"/>
  <c r="H470" i="10"/>
  <c r="G471" i="10"/>
  <c r="H471" i="10"/>
  <c r="G472" i="10"/>
  <c r="H472" i="10"/>
  <c r="G473" i="10"/>
  <c r="H473" i="10"/>
  <c r="G474" i="10"/>
  <c r="H474" i="10"/>
  <c r="G475" i="10"/>
  <c r="H475" i="10"/>
  <c r="G476" i="10"/>
  <c r="H476" i="10"/>
  <c r="G477" i="10"/>
  <c r="H477" i="10"/>
  <c r="G478" i="10"/>
  <c r="H478" i="10"/>
  <c r="G479" i="10"/>
  <c r="H479" i="10"/>
  <c r="G480" i="10"/>
  <c r="H480" i="10"/>
  <c r="G481" i="10"/>
  <c r="H481" i="10"/>
  <c r="G482" i="10"/>
  <c r="H482" i="10"/>
  <c r="G483" i="10"/>
  <c r="H483" i="10"/>
  <c r="G484" i="10"/>
  <c r="H484" i="10"/>
  <c r="G485" i="10"/>
  <c r="H485" i="10"/>
  <c r="G486" i="10"/>
  <c r="H486" i="10"/>
  <c r="G487" i="10"/>
  <c r="H487" i="10"/>
  <c r="G488" i="10"/>
  <c r="H488" i="10"/>
  <c r="G489" i="10"/>
  <c r="H489" i="10"/>
  <c r="G490" i="10"/>
  <c r="H490" i="10"/>
  <c r="G491" i="10"/>
  <c r="H491" i="10"/>
  <c r="G492" i="10"/>
  <c r="H492" i="10"/>
  <c r="G493" i="10"/>
  <c r="H493" i="10"/>
  <c r="G494" i="10"/>
  <c r="H494" i="10"/>
  <c r="G495" i="10"/>
  <c r="H495" i="10"/>
  <c r="G496" i="10"/>
  <c r="H496" i="10"/>
  <c r="G497" i="10"/>
  <c r="H497" i="10"/>
  <c r="G498" i="10"/>
  <c r="H498" i="10"/>
  <c r="G499" i="10"/>
  <c r="H499" i="10"/>
  <c r="G500" i="10"/>
  <c r="H500" i="10"/>
  <c r="G501" i="10"/>
  <c r="H501" i="10"/>
  <c r="G502" i="10"/>
  <c r="H502" i="10"/>
  <c r="G503" i="10"/>
  <c r="H503" i="10"/>
  <c r="G504" i="10"/>
  <c r="H504" i="10"/>
  <c r="G505" i="10"/>
  <c r="H505" i="10"/>
  <c r="G506" i="10"/>
  <c r="H506" i="10"/>
  <c r="G507" i="10"/>
  <c r="H507" i="10"/>
  <c r="G508" i="10"/>
  <c r="H508" i="10"/>
  <c r="G509" i="10"/>
  <c r="H509" i="10"/>
  <c r="G510" i="10"/>
  <c r="H510" i="10"/>
  <c r="G511" i="10"/>
  <c r="H511" i="10"/>
  <c r="G512" i="10"/>
  <c r="H512" i="10"/>
  <c r="G513" i="10"/>
  <c r="H513" i="10"/>
  <c r="G514" i="10"/>
  <c r="H514" i="10"/>
  <c r="G515" i="10"/>
  <c r="H515" i="10"/>
  <c r="G516" i="10"/>
  <c r="H516" i="10"/>
  <c r="G517" i="10"/>
  <c r="H517" i="10"/>
  <c r="G518" i="10"/>
  <c r="H518" i="10"/>
  <c r="G519" i="10"/>
  <c r="H519" i="10"/>
  <c r="G520" i="10"/>
  <c r="H520" i="10"/>
  <c r="G521" i="10"/>
  <c r="H521" i="10"/>
  <c r="G522" i="10"/>
  <c r="H522" i="10"/>
  <c r="G523" i="10"/>
  <c r="H523" i="10"/>
  <c r="G524" i="10"/>
  <c r="H524" i="10"/>
  <c r="G525" i="10"/>
  <c r="H525" i="10"/>
  <c r="G526" i="10"/>
  <c r="H526" i="10"/>
  <c r="G527" i="10"/>
  <c r="H527" i="10"/>
  <c r="G528" i="10"/>
  <c r="H528" i="10"/>
  <c r="G529" i="10"/>
  <c r="H529" i="10"/>
  <c r="G530" i="10"/>
  <c r="H530" i="10"/>
  <c r="G531" i="10"/>
  <c r="H531" i="10"/>
  <c r="G532" i="10"/>
  <c r="H532" i="10"/>
  <c r="G533" i="10"/>
  <c r="H533" i="10"/>
  <c r="G534" i="10"/>
  <c r="H534" i="10"/>
  <c r="G535" i="10"/>
  <c r="H535" i="10"/>
  <c r="G536" i="10"/>
  <c r="H536" i="10"/>
  <c r="G537" i="10"/>
  <c r="H537" i="10"/>
  <c r="G538" i="10"/>
  <c r="H538" i="10"/>
  <c r="G539" i="10"/>
  <c r="H539" i="10"/>
  <c r="G540" i="10"/>
  <c r="H540" i="10"/>
  <c r="G541" i="10"/>
  <c r="H541" i="10"/>
  <c r="G542" i="10"/>
  <c r="H542" i="10"/>
  <c r="G543" i="10"/>
  <c r="H543" i="10"/>
  <c r="G544" i="10"/>
  <c r="H544" i="10"/>
  <c r="G545" i="10"/>
  <c r="H545" i="10"/>
  <c r="G546" i="10"/>
  <c r="H546" i="10"/>
  <c r="G547" i="10"/>
  <c r="H547" i="10"/>
  <c r="G548" i="10"/>
  <c r="H548" i="10"/>
  <c r="G549" i="10"/>
  <c r="H549" i="10"/>
  <c r="G550" i="10"/>
  <c r="H550" i="10"/>
  <c r="G551" i="10"/>
  <c r="H551" i="10"/>
  <c r="G552" i="10"/>
  <c r="H552" i="10"/>
  <c r="G553" i="10"/>
  <c r="H553" i="10"/>
  <c r="G554" i="10"/>
  <c r="H554" i="10"/>
  <c r="G555" i="10"/>
  <c r="H555" i="10"/>
  <c r="G556" i="10"/>
  <c r="H556" i="10"/>
  <c r="G557" i="10"/>
  <c r="H557" i="10"/>
  <c r="G558" i="10"/>
  <c r="H558" i="10"/>
  <c r="G559" i="10"/>
  <c r="H559" i="10"/>
  <c r="G560" i="10"/>
  <c r="H560" i="10"/>
  <c r="G561" i="10"/>
  <c r="H561" i="10"/>
  <c r="G562" i="10"/>
  <c r="H562" i="10"/>
  <c r="G563" i="10"/>
  <c r="H563" i="10"/>
  <c r="G564" i="10"/>
  <c r="H564" i="10"/>
  <c r="G565" i="10"/>
  <c r="H565" i="10"/>
  <c r="G566" i="10"/>
  <c r="H566" i="10"/>
  <c r="G567" i="10"/>
  <c r="H567" i="10"/>
  <c r="G568" i="10"/>
  <c r="H568" i="10"/>
  <c r="G569" i="10"/>
  <c r="H569" i="10"/>
  <c r="G570" i="10"/>
  <c r="H570" i="10"/>
  <c r="G571" i="10"/>
  <c r="H571" i="10"/>
  <c r="G572" i="10"/>
  <c r="H572" i="10"/>
  <c r="G573" i="10"/>
  <c r="H573" i="10"/>
  <c r="G574" i="10"/>
  <c r="H574" i="10"/>
  <c r="G575" i="10"/>
  <c r="H575" i="10"/>
  <c r="G576" i="10"/>
  <c r="H576" i="10"/>
  <c r="G577" i="10"/>
  <c r="H577" i="10"/>
  <c r="G578" i="10"/>
  <c r="H578" i="10"/>
  <c r="G579" i="10"/>
  <c r="H579" i="10"/>
  <c r="G580" i="10"/>
  <c r="H580" i="10"/>
  <c r="G581" i="10"/>
  <c r="H581" i="10"/>
  <c r="G582" i="10"/>
  <c r="H582" i="10"/>
  <c r="G583" i="10"/>
  <c r="H583" i="10"/>
  <c r="G584" i="10"/>
  <c r="H584" i="10"/>
  <c r="G585" i="10"/>
  <c r="H585" i="10"/>
  <c r="G586" i="10"/>
  <c r="H586" i="10"/>
  <c r="G587" i="10"/>
  <c r="H587" i="10"/>
  <c r="G588" i="10"/>
  <c r="H588" i="10"/>
  <c r="G589" i="10"/>
  <c r="H589" i="10"/>
  <c r="G590" i="10"/>
  <c r="H590" i="10"/>
  <c r="G591" i="10"/>
  <c r="H591" i="10"/>
  <c r="G592" i="10"/>
  <c r="H592" i="10"/>
  <c r="G593" i="10"/>
  <c r="H593" i="10"/>
  <c r="G594" i="10"/>
  <c r="H594" i="10"/>
  <c r="G595" i="10"/>
  <c r="H595" i="10"/>
  <c r="G596" i="10"/>
  <c r="H596" i="10"/>
  <c r="G597" i="10"/>
  <c r="H597" i="10"/>
  <c r="G598" i="10"/>
  <c r="H598" i="10"/>
  <c r="G599" i="10"/>
  <c r="H599" i="10"/>
  <c r="G600" i="10"/>
  <c r="H600" i="10"/>
  <c r="G601" i="10"/>
  <c r="H601" i="10"/>
  <c r="G602" i="10"/>
  <c r="H602" i="10"/>
  <c r="G603" i="10"/>
  <c r="H603" i="10"/>
  <c r="G604" i="10"/>
  <c r="H604" i="10"/>
  <c r="G605" i="10"/>
  <c r="H605" i="10"/>
  <c r="G606" i="10"/>
  <c r="H606" i="10"/>
  <c r="G607" i="10"/>
  <c r="H607" i="10"/>
  <c r="G608" i="10"/>
  <c r="H608" i="10"/>
  <c r="G609" i="10"/>
  <c r="H609" i="10"/>
  <c r="G610" i="10"/>
  <c r="H610" i="10"/>
  <c r="G611" i="10"/>
  <c r="H611" i="10"/>
  <c r="G612" i="10"/>
  <c r="H612" i="10"/>
  <c r="G613" i="10"/>
  <c r="H613" i="10"/>
  <c r="G614" i="10"/>
  <c r="H614" i="10"/>
  <c r="G615" i="10"/>
  <c r="H615" i="10"/>
  <c r="G616" i="10"/>
  <c r="H616" i="10"/>
  <c r="G617" i="10"/>
  <c r="H617" i="10"/>
  <c r="G618" i="10"/>
  <c r="H618" i="10"/>
  <c r="G619" i="10"/>
  <c r="H619" i="10"/>
  <c r="G620" i="10"/>
  <c r="H620" i="10"/>
  <c r="G621" i="10"/>
  <c r="H621" i="10"/>
  <c r="G622" i="10"/>
  <c r="H622" i="10"/>
  <c r="G623" i="10"/>
  <c r="H623" i="10"/>
  <c r="G624" i="10"/>
  <c r="H624" i="10"/>
  <c r="G625" i="10"/>
  <c r="H625" i="10"/>
  <c r="G626" i="10"/>
  <c r="H626" i="10"/>
  <c r="G627" i="10"/>
  <c r="H627" i="10"/>
  <c r="G628" i="10"/>
  <c r="H628" i="10"/>
  <c r="G629" i="10"/>
  <c r="H629" i="10"/>
  <c r="G630" i="10"/>
  <c r="H630" i="10"/>
  <c r="G631" i="10"/>
  <c r="H631" i="10"/>
  <c r="G632" i="10"/>
  <c r="H632" i="10"/>
  <c r="G633" i="10"/>
  <c r="H633" i="10"/>
  <c r="G634" i="10"/>
  <c r="H634" i="10"/>
  <c r="G635" i="10"/>
  <c r="H635" i="10"/>
  <c r="G636" i="10"/>
  <c r="H636" i="10"/>
  <c r="G637" i="10"/>
  <c r="H637" i="10"/>
  <c r="G638" i="10"/>
  <c r="H638" i="10"/>
  <c r="G639" i="10"/>
  <c r="H639" i="10"/>
  <c r="G640" i="10"/>
  <c r="H640" i="10"/>
  <c r="G641" i="10"/>
  <c r="H641" i="10"/>
  <c r="G642" i="10"/>
  <c r="H642" i="10"/>
  <c r="G643" i="10"/>
  <c r="H643" i="10"/>
  <c r="G644" i="10"/>
  <c r="H644" i="10"/>
  <c r="G645" i="10"/>
  <c r="H645" i="10"/>
  <c r="G646" i="10"/>
  <c r="H646" i="10"/>
  <c r="G647" i="10"/>
  <c r="H647" i="10"/>
  <c r="G648" i="10"/>
  <c r="H648" i="10"/>
  <c r="G649" i="10"/>
  <c r="H649" i="10"/>
  <c r="G650" i="10"/>
  <c r="H650" i="10"/>
  <c r="G651" i="10"/>
  <c r="H651" i="10"/>
  <c r="G652" i="10"/>
  <c r="H652" i="10"/>
  <c r="G653" i="10"/>
  <c r="H653" i="10"/>
  <c r="G654" i="10"/>
  <c r="H654" i="10"/>
  <c r="G655" i="10"/>
  <c r="H655" i="10"/>
  <c r="G656" i="10"/>
  <c r="H656" i="10"/>
  <c r="G657" i="10"/>
  <c r="H657" i="10"/>
  <c r="G658" i="10"/>
  <c r="H658" i="10"/>
  <c r="G659" i="10"/>
  <c r="H659" i="10"/>
  <c r="G660" i="10"/>
  <c r="H660" i="10"/>
  <c r="G661" i="10"/>
  <c r="H661" i="10"/>
  <c r="G662" i="10"/>
  <c r="H662" i="10"/>
  <c r="G663" i="10"/>
  <c r="H663" i="10"/>
  <c r="G664" i="10"/>
  <c r="H664" i="10"/>
  <c r="G665" i="10"/>
  <c r="H665" i="10"/>
  <c r="G666" i="10"/>
  <c r="H666" i="10"/>
  <c r="G667" i="10"/>
  <c r="H667" i="10"/>
  <c r="G668" i="10"/>
  <c r="H668" i="10"/>
  <c r="G669" i="10"/>
  <c r="H669" i="10"/>
  <c r="G670" i="10"/>
  <c r="H670" i="10"/>
  <c r="G671" i="10"/>
  <c r="H671" i="10"/>
  <c r="G672" i="10"/>
  <c r="H672" i="10"/>
  <c r="G673" i="10"/>
  <c r="H673" i="10"/>
  <c r="G674" i="10"/>
  <c r="H674" i="10"/>
  <c r="G675" i="10"/>
  <c r="H675" i="10"/>
  <c r="G676" i="10"/>
  <c r="H676" i="10"/>
  <c r="G677" i="10"/>
  <c r="H677" i="10"/>
  <c r="G678" i="10"/>
  <c r="H678" i="10"/>
  <c r="G679" i="10"/>
  <c r="H679" i="10"/>
  <c r="G680" i="10"/>
  <c r="H680" i="10"/>
  <c r="G681" i="10"/>
  <c r="H681" i="10"/>
  <c r="G682" i="10"/>
  <c r="H682" i="10"/>
  <c r="G683" i="10"/>
  <c r="H683" i="10"/>
  <c r="G684" i="10"/>
  <c r="H684" i="10"/>
  <c r="G685" i="10"/>
  <c r="H685" i="10"/>
  <c r="G686" i="10"/>
  <c r="H686" i="10"/>
  <c r="G687" i="10"/>
  <c r="H687" i="10"/>
  <c r="G688" i="10"/>
  <c r="H688" i="10"/>
  <c r="G689" i="10"/>
  <c r="H689" i="10"/>
  <c r="G690" i="10"/>
  <c r="H690" i="10"/>
  <c r="G691" i="10"/>
  <c r="H691" i="10"/>
  <c r="G692" i="10"/>
  <c r="H692" i="10"/>
  <c r="G693" i="10"/>
  <c r="H693" i="10"/>
  <c r="G694" i="10"/>
  <c r="H694" i="10"/>
  <c r="G695" i="10"/>
  <c r="H695" i="10"/>
  <c r="G696" i="10"/>
  <c r="H696" i="10"/>
  <c r="G697" i="10"/>
  <c r="H697" i="10"/>
  <c r="G698" i="10"/>
  <c r="H698" i="10"/>
  <c r="G699" i="10"/>
  <c r="H699" i="10"/>
  <c r="G700" i="10"/>
  <c r="H700" i="10"/>
  <c r="G701" i="10"/>
  <c r="H701" i="10"/>
  <c r="G702" i="10"/>
  <c r="H702" i="10"/>
  <c r="G703" i="10"/>
  <c r="H703" i="10"/>
  <c r="G704" i="10"/>
  <c r="H704" i="10"/>
  <c r="G705" i="10"/>
  <c r="H705" i="10"/>
  <c r="G706" i="10"/>
  <c r="H706" i="10"/>
  <c r="G707" i="10"/>
  <c r="H707" i="10"/>
  <c r="G708" i="10"/>
  <c r="H708" i="10"/>
  <c r="G709" i="10"/>
  <c r="H709" i="10"/>
  <c r="G710" i="10"/>
  <c r="H710" i="10"/>
  <c r="G711" i="10"/>
  <c r="H711" i="10"/>
  <c r="G712" i="10"/>
  <c r="H712" i="10"/>
  <c r="G713" i="10"/>
  <c r="H713" i="10"/>
  <c r="G714" i="10"/>
  <c r="H714" i="10"/>
  <c r="G715" i="10"/>
  <c r="H715" i="10"/>
  <c r="G716" i="10"/>
  <c r="H716" i="10"/>
  <c r="G717" i="10"/>
  <c r="H717" i="10"/>
  <c r="G718" i="10"/>
  <c r="H718" i="10"/>
  <c r="G719" i="10"/>
  <c r="H719" i="10"/>
  <c r="G720" i="10"/>
  <c r="H720" i="10"/>
  <c r="G721" i="10"/>
  <c r="H721" i="10"/>
  <c r="G722" i="10"/>
  <c r="H722" i="10"/>
  <c r="G723" i="10"/>
  <c r="H723" i="10"/>
  <c r="G724" i="10"/>
  <c r="H724" i="10"/>
  <c r="G725" i="10"/>
  <c r="H725" i="10"/>
  <c r="G726" i="10"/>
  <c r="H726" i="10"/>
  <c r="G727" i="10"/>
  <c r="H727" i="10"/>
  <c r="G728" i="10"/>
  <c r="H728" i="10"/>
  <c r="G729" i="10"/>
  <c r="H729" i="10"/>
  <c r="G730" i="10"/>
  <c r="H730" i="10"/>
  <c r="G731" i="10"/>
  <c r="H731" i="10"/>
  <c r="G732" i="10"/>
  <c r="H732" i="10"/>
  <c r="G733" i="10"/>
  <c r="H733" i="10"/>
  <c r="G734" i="10"/>
  <c r="H734" i="10"/>
  <c r="G735" i="10"/>
  <c r="H735" i="10"/>
  <c r="G736" i="10"/>
  <c r="H736" i="10"/>
  <c r="G737" i="10"/>
  <c r="H737" i="10"/>
  <c r="G738" i="10"/>
  <c r="H738" i="10"/>
  <c r="G739" i="10"/>
  <c r="H739" i="10"/>
  <c r="G740" i="10"/>
  <c r="H740" i="10"/>
  <c r="G741" i="10"/>
  <c r="H741" i="10"/>
  <c r="G742" i="10"/>
  <c r="H742" i="10"/>
  <c r="G743" i="10"/>
  <c r="H743" i="10"/>
  <c r="G744" i="10"/>
  <c r="H744" i="10"/>
  <c r="G745" i="10"/>
  <c r="H745" i="10"/>
  <c r="G746" i="10"/>
  <c r="H746" i="10"/>
  <c r="G747" i="10"/>
  <c r="H747" i="10"/>
  <c r="G748" i="10"/>
  <c r="H748" i="10"/>
  <c r="G749" i="10"/>
  <c r="H749" i="10"/>
  <c r="G750" i="10"/>
  <c r="H750" i="10"/>
  <c r="G751" i="10"/>
  <c r="H751" i="10"/>
  <c r="G752" i="10"/>
  <c r="H752" i="10"/>
  <c r="G753" i="10"/>
  <c r="H753" i="10"/>
  <c r="G754" i="10"/>
  <c r="H754" i="10"/>
  <c r="G755" i="10"/>
  <c r="H755" i="10"/>
  <c r="G756" i="10"/>
  <c r="H756" i="10"/>
  <c r="G757" i="10"/>
  <c r="H757" i="10"/>
  <c r="G758" i="10"/>
  <c r="H758" i="10"/>
  <c r="G759" i="10"/>
  <c r="H759" i="10"/>
  <c r="G760" i="10"/>
  <c r="H760" i="10"/>
  <c r="G761" i="10"/>
  <c r="H761" i="10"/>
  <c r="G762" i="10"/>
  <c r="H762" i="10"/>
  <c r="G763" i="10"/>
  <c r="H763" i="10"/>
  <c r="G764" i="10"/>
  <c r="H764" i="10"/>
  <c r="G765" i="10"/>
  <c r="H765" i="10"/>
  <c r="G766" i="10"/>
  <c r="H766" i="10"/>
  <c r="G767" i="10"/>
  <c r="H767" i="10"/>
  <c r="G768" i="10"/>
  <c r="H768" i="10"/>
  <c r="G769" i="10"/>
  <c r="H769" i="10"/>
  <c r="G770" i="10"/>
  <c r="H770" i="10"/>
  <c r="G771" i="10"/>
  <c r="H771" i="10"/>
  <c r="G772" i="10"/>
  <c r="H772" i="10"/>
  <c r="G773" i="10"/>
  <c r="H773" i="10"/>
  <c r="G774" i="10"/>
  <c r="H774" i="10"/>
  <c r="G775" i="10"/>
  <c r="H775" i="10"/>
  <c r="G776" i="10"/>
  <c r="H776" i="10"/>
  <c r="G777" i="10"/>
  <c r="H777" i="10"/>
  <c r="G778" i="10"/>
  <c r="H778" i="10"/>
  <c r="G779" i="10"/>
  <c r="H779" i="10"/>
  <c r="G780" i="10"/>
  <c r="H780" i="10"/>
  <c r="G781" i="10"/>
  <c r="H781" i="10"/>
  <c r="G782" i="10"/>
  <c r="H782" i="10"/>
  <c r="G783" i="10"/>
  <c r="H783" i="10"/>
  <c r="G784" i="10"/>
  <c r="H784" i="10"/>
  <c r="G785" i="10"/>
  <c r="H785" i="10"/>
  <c r="G786" i="10"/>
  <c r="H786" i="10"/>
  <c r="G787" i="10"/>
  <c r="H787" i="10"/>
  <c r="G788" i="10"/>
  <c r="H788" i="10"/>
  <c r="G789" i="10"/>
  <c r="H789" i="10"/>
  <c r="G790" i="10"/>
  <c r="H790" i="10"/>
  <c r="G791" i="10"/>
  <c r="H791" i="10"/>
  <c r="G792" i="10"/>
  <c r="H792" i="10"/>
  <c r="G793" i="10"/>
  <c r="H793" i="10"/>
  <c r="G794" i="10"/>
  <c r="H794" i="10"/>
  <c r="G795" i="10"/>
  <c r="H795" i="10"/>
  <c r="G796" i="10"/>
  <c r="H796" i="10"/>
  <c r="G797" i="10"/>
  <c r="H797" i="10"/>
  <c r="G798" i="10"/>
  <c r="H798" i="10"/>
  <c r="G799" i="10"/>
  <c r="H799" i="10"/>
  <c r="G800" i="10"/>
  <c r="H800" i="10"/>
  <c r="G801" i="10"/>
  <c r="H801" i="10"/>
  <c r="G802" i="10"/>
  <c r="H802" i="10"/>
  <c r="G803" i="10"/>
  <c r="H803" i="10"/>
  <c r="G804" i="10"/>
  <c r="H804" i="10"/>
  <c r="G805" i="10"/>
  <c r="H805" i="10"/>
  <c r="G806" i="10"/>
  <c r="H806" i="10"/>
  <c r="G807" i="10"/>
  <c r="H807" i="10"/>
  <c r="G808" i="10"/>
  <c r="H808" i="10"/>
  <c r="G809" i="10"/>
  <c r="H809" i="10"/>
  <c r="G810" i="10"/>
  <c r="H810" i="10"/>
  <c r="G811" i="10"/>
  <c r="H811" i="10"/>
  <c r="G812" i="10"/>
  <c r="H812" i="10"/>
  <c r="G813" i="10"/>
  <c r="H813" i="10"/>
  <c r="G814" i="10"/>
  <c r="H814" i="10"/>
  <c r="G815" i="10"/>
  <c r="H815" i="10"/>
  <c r="G816" i="10"/>
  <c r="H816" i="10"/>
  <c r="G817" i="10"/>
  <c r="H817" i="10"/>
  <c r="G818" i="10"/>
  <c r="H818" i="10"/>
  <c r="G819" i="10"/>
  <c r="H819" i="10"/>
  <c r="G820" i="10"/>
  <c r="H820" i="10"/>
  <c r="G821" i="10"/>
  <c r="H821" i="10"/>
  <c r="G822" i="10"/>
  <c r="H822" i="10"/>
  <c r="G823" i="10"/>
  <c r="H823" i="10"/>
  <c r="G824" i="10"/>
  <c r="H824" i="10"/>
  <c r="G825" i="10"/>
  <c r="H825" i="10"/>
  <c r="G826" i="10"/>
  <c r="H826" i="10"/>
  <c r="G827" i="10"/>
  <c r="H827" i="10"/>
  <c r="G828" i="10"/>
  <c r="H828" i="10"/>
  <c r="G829" i="10"/>
  <c r="H829" i="10"/>
  <c r="G830" i="10"/>
  <c r="H830" i="10"/>
  <c r="G831" i="10"/>
  <c r="H831" i="10"/>
  <c r="G832" i="10"/>
  <c r="H832" i="10"/>
  <c r="G833" i="10"/>
  <c r="H833" i="10"/>
  <c r="G834" i="10"/>
  <c r="H834" i="10"/>
  <c r="G835" i="10"/>
  <c r="H835" i="10"/>
  <c r="G836" i="10"/>
  <c r="H836" i="10"/>
  <c r="G837" i="10"/>
  <c r="H837" i="10"/>
  <c r="G838" i="10"/>
  <c r="H838" i="10"/>
  <c r="G839" i="10"/>
  <c r="H839" i="10"/>
  <c r="G840" i="10"/>
  <c r="H840" i="10"/>
  <c r="G841" i="10"/>
  <c r="H841" i="10"/>
  <c r="G842" i="10"/>
  <c r="H842" i="10"/>
  <c r="G843" i="10"/>
  <c r="H843" i="10"/>
  <c r="G844" i="10"/>
  <c r="H844" i="10"/>
  <c r="G845" i="10"/>
  <c r="H845" i="10"/>
  <c r="G846" i="10"/>
  <c r="H846" i="10"/>
  <c r="G847" i="10"/>
  <c r="H847" i="10"/>
  <c r="G848" i="10"/>
  <c r="H848" i="10"/>
  <c r="G849" i="10"/>
  <c r="H849" i="10"/>
  <c r="G850" i="10"/>
  <c r="H850" i="10"/>
  <c r="G851" i="10"/>
  <c r="H851" i="10"/>
  <c r="G852" i="10"/>
  <c r="H852" i="10"/>
  <c r="G853" i="10"/>
  <c r="H853" i="10"/>
  <c r="G854" i="10"/>
  <c r="H854" i="10"/>
  <c r="G855" i="10"/>
  <c r="H855" i="10"/>
  <c r="G856" i="10"/>
  <c r="H856" i="10"/>
  <c r="G857" i="10"/>
  <c r="H857" i="10"/>
  <c r="G858" i="10"/>
  <c r="H858" i="10"/>
  <c r="G859" i="10"/>
  <c r="H859" i="10"/>
  <c r="G860" i="10"/>
  <c r="H860" i="10"/>
  <c r="G861" i="10"/>
  <c r="H861" i="10"/>
  <c r="G862" i="10"/>
  <c r="H862" i="10"/>
  <c r="G863" i="10"/>
  <c r="H863" i="10"/>
  <c r="G864" i="10"/>
  <c r="H864" i="10"/>
  <c r="G865" i="10"/>
  <c r="H865" i="10"/>
  <c r="G866" i="10"/>
  <c r="H866" i="10"/>
  <c r="G867" i="10"/>
  <c r="H867" i="10"/>
  <c r="G868" i="10"/>
  <c r="H868" i="10"/>
  <c r="G869" i="10"/>
  <c r="H869" i="10"/>
  <c r="G870" i="10"/>
  <c r="H870" i="10"/>
  <c r="G871" i="10"/>
  <c r="H871" i="10"/>
  <c r="G872" i="10"/>
  <c r="H872" i="10"/>
  <c r="G873" i="10"/>
  <c r="H873" i="10"/>
  <c r="G874" i="10"/>
  <c r="H874" i="10"/>
  <c r="G875" i="10"/>
  <c r="H875" i="10"/>
  <c r="G876" i="10"/>
  <c r="H876" i="10"/>
  <c r="G877" i="10"/>
  <c r="H877" i="10"/>
  <c r="G878" i="10"/>
  <c r="H878" i="10"/>
  <c r="G879" i="10"/>
  <c r="H879" i="10"/>
  <c r="G880" i="10"/>
  <c r="H880" i="10"/>
  <c r="G881" i="10"/>
  <c r="H881" i="10"/>
  <c r="G882" i="10"/>
  <c r="H882" i="10"/>
  <c r="G883" i="10"/>
  <c r="H883" i="10"/>
  <c r="G884" i="10"/>
  <c r="H884" i="10"/>
  <c r="G885" i="10"/>
  <c r="H885" i="10"/>
  <c r="G886" i="10"/>
  <c r="H886" i="10"/>
  <c r="G887" i="10"/>
  <c r="H887" i="10"/>
  <c r="G888" i="10"/>
  <c r="H888" i="10"/>
  <c r="G889" i="10"/>
  <c r="H889" i="10"/>
  <c r="G890" i="10"/>
  <c r="H890" i="10"/>
  <c r="G891" i="10"/>
  <c r="H891" i="10"/>
  <c r="G892" i="10"/>
  <c r="H892" i="10"/>
  <c r="G893" i="10"/>
  <c r="H893" i="10"/>
  <c r="G894" i="10"/>
  <c r="H894" i="10"/>
  <c r="G895" i="10"/>
  <c r="H895" i="10"/>
  <c r="G896" i="10"/>
  <c r="H896" i="10"/>
  <c r="G897" i="10"/>
  <c r="H897" i="10"/>
  <c r="G898" i="10"/>
  <c r="H898" i="10"/>
  <c r="G899" i="10"/>
  <c r="H899" i="10"/>
  <c r="G900" i="10"/>
  <c r="H900" i="10"/>
  <c r="G901" i="10"/>
  <c r="H901" i="10"/>
  <c r="G902" i="10"/>
  <c r="H902" i="10"/>
  <c r="G903" i="10"/>
  <c r="H903" i="10"/>
  <c r="G904" i="10"/>
  <c r="H904" i="10"/>
  <c r="G905" i="10"/>
  <c r="H905" i="10"/>
  <c r="G906" i="10"/>
  <c r="H906" i="10"/>
  <c r="G907" i="10"/>
  <c r="H907" i="10"/>
  <c r="G908" i="10"/>
  <c r="H908" i="10"/>
  <c r="G909" i="10"/>
  <c r="H909" i="10"/>
  <c r="G910" i="10"/>
  <c r="H910" i="10"/>
  <c r="G911" i="10"/>
  <c r="H911" i="10"/>
  <c r="G912" i="10"/>
  <c r="H912" i="10"/>
  <c r="G913" i="10"/>
  <c r="H913" i="10"/>
  <c r="G914" i="10"/>
  <c r="H914" i="10"/>
  <c r="G915" i="10"/>
  <c r="H915" i="10"/>
  <c r="G916" i="10"/>
  <c r="H916" i="10"/>
  <c r="G917" i="10"/>
  <c r="H917" i="10"/>
  <c r="G918" i="10"/>
  <c r="H918" i="10"/>
  <c r="G919" i="10"/>
  <c r="H919" i="10"/>
  <c r="G920" i="10"/>
  <c r="H920" i="10"/>
  <c r="G921" i="10"/>
  <c r="H921" i="10"/>
  <c r="G922" i="10"/>
  <c r="H922" i="10"/>
  <c r="G923" i="10"/>
  <c r="H923" i="10"/>
  <c r="G924" i="10"/>
  <c r="H924" i="10"/>
  <c r="G925" i="10"/>
  <c r="H925" i="10"/>
  <c r="G926" i="10"/>
  <c r="H926" i="10"/>
  <c r="G927" i="10"/>
  <c r="H927" i="10"/>
  <c r="G928" i="10"/>
  <c r="H928" i="10"/>
  <c r="G929" i="10"/>
  <c r="H929" i="10"/>
  <c r="G930" i="10"/>
  <c r="H930" i="10"/>
  <c r="G931" i="10"/>
  <c r="H931" i="10"/>
  <c r="G932" i="10"/>
  <c r="H932" i="10"/>
  <c r="G933" i="10"/>
  <c r="H933" i="10"/>
  <c r="G934" i="10"/>
  <c r="H934" i="10"/>
  <c r="G935" i="10"/>
  <c r="H935" i="10"/>
  <c r="G936" i="10"/>
  <c r="H936" i="10"/>
  <c r="G937" i="10"/>
  <c r="H937" i="10"/>
  <c r="G938" i="10"/>
  <c r="H938" i="10"/>
  <c r="G939" i="10"/>
  <c r="H939" i="10"/>
  <c r="G940" i="10"/>
  <c r="H940" i="10"/>
  <c r="G941" i="10"/>
  <c r="H941" i="10"/>
  <c r="G942" i="10"/>
  <c r="H942" i="10"/>
  <c r="G943" i="10"/>
  <c r="H943" i="10"/>
  <c r="G944" i="10"/>
  <c r="H944" i="10"/>
  <c r="G945" i="10"/>
  <c r="H945" i="10"/>
  <c r="G946" i="10"/>
  <c r="H946" i="10"/>
  <c r="G947" i="10"/>
  <c r="H947" i="10"/>
  <c r="G948" i="10"/>
  <c r="H948" i="10"/>
  <c r="G949" i="10"/>
  <c r="H949" i="10"/>
  <c r="G950" i="10"/>
  <c r="H950" i="10"/>
  <c r="G951" i="10"/>
  <c r="H951" i="10"/>
  <c r="G952" i="10"/>
  <c r="H952" i="10"/>
  <c r="G953" i="10"/>
  <c r="H953" i="10"/>
  <c r="G954" i="10"/>
  <c r="H954" i="10"/>
  <c r="G955" i="10"/>
  <c r="H955" i="10"/>
  <c r="G956" i="10"/>
  <c r="H956" i="10"/>
  <c r="G957" i="10"/>
  <c r="H957" i="10"/>
  <c r="G958" i="10"/>
  <c r="H958" i="10"/>
  <c r="G959" i="10"/>
  <c r="H959" i="10"/>
  <c r="G960" i="10"/>
  <c r="H960" i="10"/>
  <c r="G961" i="10"/>
  <c r="H961" i="10"/>
  <c r="G962" i="10"/>
  <c r="H962" i="10"/>
  <c r="G963" i="10"/>
  <c r="H963" i="10"/>
  <c r="G964" i="10"/>
  <c r="H964" i="10"/>
  <c r="G965" i="10"/>
  <c r="H965" i="10"/>
  <c r="G966" i="10"/>
  <c r="H966" i="10"/>
  <c r="G967" i="10"/>
  <c r="H967" i="10"/>
  <c r="G968" i="10"/>
  <c r="H968" i="10"/>
  <c r="G969" i="10"/>
  <c r="H969" i="10"/>
  <c r="G970" i="10"/>
  <c r="H970" i="10"/>
  <c r="G971" i="10"/>
  <c r="H971" i="10"/>
  <c r="G972" i="10"/>
  <c r="H972" i="10"/>
  <c r="G973" i="10"/>
  <c r="H973" i="10"/>
  <c r="G974" i="10"/>
  <c r="H974" i="10"/>
  <c r="G975" i="10"/>
  <c r="H975" i="10"/>
  <c r="G976" i="10"/>
  <c r="H976" i="10"/>
  <c r="G977" i="10"/>
  <c r="H977" i="10"/>
  <c r="G978" i="10"/>
  <c r="H978" i="10"/>
  <c r="G979" i="10"/>
  <c r="H979" i="10"/>
  <c r="G980" i="10"/>
  <c r="H980" i="10"/>
  <c r="G981" i="10"/>
  <c r="H981" i="10"/>
  <c r="G982" i="10"/>
  <c r="H982" i="10"/>
  <c r="G983" i="10"/>
  <c r="H983" i="10"/>
  <c r="G984" i="10"/>
  <c r="H984" i="10"/>
  <c r="G985" i="10"/>
  <c r="H985" i="10"/>
  <c r="G986" i="10"/>
  <c r="H986" i="10"/>
  <c r="G987" i="10"/>
  <c r="H987" i="10"/>
  <c r="G988" i="10"/>
  <c r="H988" i="10"/>
  <c r="G989" i="10"/>
  <c r="H989" i="10"/>
  <c r="G990" i="10"/>
  <c r="H990" i="10"/>
  <c r="G991" i="10"/>
  <c r="H991" i="10"/>
  <c r="G992" i="10"/>
  <c r="H992" i="10"/>
  <c r="G993" i="10"/>
  <c r="H993" i="10"/>
  <c r="G994" i="10"/>
  <c r="H994" i="10"/>
  <c r="G995" i="10"/>
  <c r="H995" i="10"/>
  <c r="G996" i="10"/>
  <c r="H996" i="10"/>
  <c r="G997" i="10"/>
  <c r="H997" i="10"/>
  <c r="G998" i="10"/>
  <c r="H998" i="10"/>
  <c r="G999" i="10"/>
  <c r="H999" i="10"/>
  <c r="G1000" i="10"/>
  <c r="H1000" i="10"/>
  <c r="H4" i="10"/>
  <c r="G4" i="10"/>
  <c r="G23" i="2"/>
  <c r="H23" i="2"/>
  <c r="G24" i="2"/>
  <c r="H24" i="2"/>
  <c r="G25" i="2"/>
  <c r="H25" i="2"/>
  <c r="G26" i="2"/>
  <c r="H26" i="2"/>
  <c r="G27" i="2"/>
  <c r="H27" i="2"/>
  <c r="G28" i="2"/>
  <c r="H28" i="2"/>
  <c r="G29" i="2"/>
  <c r="H29" i="2"/>
  <c r="G30" i="2"/>
  <c r="H30" i="2"/>
  <c r="G31" i="2"/>
  <c r="H31" i="2"/>
  <c r="G32" i="2"/>
  <c r="H32" i="2"/>
  <c r="G33"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G88" i="2"/>
  <c r="H88" i="2"/>
  <c r="G89" i="2"/>
  <c r="H89" i="2"/>
  <c r="G90" i="2"/>
  <c r="H90" i="2"/>
  <c r="G91" i="2"/>
  <c r="H91" i="2"/>
  <c r="G92" i="2"/>
  <c r="H92" i="2"/>
  <c r="G93" i="2"/>
  <c r="H93" i="2"/>
  <c r="G94" i="2"/>
  <c r="H94" i="2"/>
  <c r="G95" i="2"/>
  <c r="H95" i="2"/>
  <c r="G96" i="2"/>
  <c r="H96" i="2"/>
  <c r="G97" i="2"/>
  <c r="H97" i="2"/>
  <c r="G98" i="2"/>
  <c r="H98" i="2"/>
  <c r="G99" i="2"/>
  <c r="H99" i="2"/>
  <c r="G100" i="2"/>
  <c r="H100" i="2"/>
  <c r="G101" i="2"/>
  <c r="H101" i="2"/>
  <c r="G102" i="2"/>
  <c r="H102" i="2"/>
  <c r="G103" i="2"/>
  <c r="H103" i="2"/>
  <c r="G104" i="2"/>
  <c r="H104" i="2"/>
  <c r="G105" i="2"/>
  <c r="H105" i="2"/>
  <c r="G106" i="2"/>
  <c r="H106" i="2"/>
  <c r="G107" i="2"/>
  <c r="H107" i="2"/>
  <c r="G108" i="2"/>
  <c r="H108" i="2"/>
  <c r="G109" i="2"/>
  <c r="H109" i="2"/>
  <c r="G110" i="2"/>
  <c r="H110" i="2"/>
  <c r="G111" i="2"/>
  <c r="H111" i="2"/>
  <c r="G112" i="2"/>
  <c r="H112" i="2"/>
  <c r="G113" i="2"/>
  <c r="H113" i="2"/>
  <c r="G114" i="2"/>
  <c r="H114" i="2"/>
  <c r="G115" i="2"/>
  <c r="H115" i="2"/>
  <c r="G116" i="2"/>
  <c r="H116" i="2"/>
  <c r="G117" i="2"/>
  <c r="H117" i="2"/>
  <c r="G118" i="2"/>
  <c r="H118" i="2"/>
  <c r="G119" i="2"/>
  <c r="H119" i="2"/>
  <c r="G120" i="2"/>
  <c r="H120" i="2"/>
  <c r="G121" i="2"/>
  <c r="H121" i="2"/>
  <c r="G122" i="2"/>
  <c r="H122" i="2"/>
  <c r="G123" i="2"/>
  <c r="H123" i="2"/>
  <c r="G124" i="2"/>
  <c r="H124" i="2"/>
  <c r="G125" i="2"/>
  <c r="H125" i="2"/>
  <c r="G126" i="2"/>
  <c r="H126" i="2"/>
  <c r="G127" i="2"/>
  <c r="H127" i="2"/>
  <c r="G128" i="2"/>
  <c r="H128" i="2"/>
  <c r="G129" i="2"/>
  <c r="H129" i="2"/>
  <c r="G130" i="2"/>
  <c r="H130" i="2"/>
  <c r="G131" i="2"/>
  <c r="H131" i="2"/>
  <c r="G132" i="2"/>
  <c r="H132" i="2"/>
  <c r="G133" i="2"/>
  <c r="H133" i="2"/>
  <c r="G134" i="2"/>
  <c r="H134" i="2"/>
  <c r="G135" i="2"/>
  <c r="H135" i="2"/>
  <c r="G136" i="2"/>
  <c r="H136" i="2"/>
  <c r="G137" i="2"/>
  <c r="H137" i="2"/>
  <c r="G138" i="2"/>
  <c r="H138" i="2"/>
  <c r="G139" i="2"/>
  <c r="H139" i="2"/>
  <c r="G140" i="2"/>
  <c r="H140" i="2"/>
  <c r="G141" i="2"/>
  <c r="H141" i="2"/>
  <c r="G142" i="2"/>
  <c r="H142" i="2"/>
  <c r="G143" i="2"/>
  <c r="H143" i="2"/>
  <c r="G144" i="2"/>
  <c r="H144" i="2"/>
  <c r="G145" i="2"/>
  <c r="H145" i="2"/>
  <c r="G146" i="2"/>
  <c r="H146" i="2"/>
  <c r="G147" i="2"/>
  <c r="H147" i="2"/>
  <c r="G148" i="2"/>
  <c r="H148" i="2"/>
  <c r="G149" i="2"/>
  <c r="H149" i="2"/>
  <c r="G150" i="2"/>
  <c r="H150" i="2"/>
  <c r="G151" i="2"/>
  <c r="H151" i="2"/>
  <c r="G152" i="2"/>
  <c r="H152" i="2"/>
  <c r="G153" i="2"/>
  <c r="H153" i="2"/>
  <c r="G154" i="2"/>
  <c r="H154" i="2"/>
  <c r="G155" i="2"/>
  <c r="H155" i="2"/>
  <c r="G156" i="2"/>
  <c r="H156" i="2"/>
  <c r="G157" i="2"/>
  <c r="H157" i="2"/>
  <c r="G158" i="2"/>
  <c r="H158" i="2"/>
  <c r="G159" i="2"/>
  <c r="H159" i="2"/>
  <c r="G160" i="2"/>
  <c r="H160" i="2"/>
  <c r="G161" i="2"/>
  <c r="H161" i="2"/>
  <c r="G162" i="2"/>
  <c r="H162" i="2"/>
  <c r="G163" i="2"/>
  <c r="H163" i="2"/>
  <c r="G164" i="2"/>
  <c r="H164" i="2"/>
  <c r="G165" i="2"/>
  <c r="H165" i="2"/>
  <c r="G166" i="2"/>
  <c r="H166" i="2"/>
  <c r="G167" i="2"/>
  <c r="H167" i="2"/>
  <c r="G168" i="2"/>
  <c r="H168" i="2"/>
  <c r="G169" i="2"/>
  <c r="H169" i="2"/>
  <c r="G170" i="2"/>
  <c r="H170" i="2"/>
  <c r="G171" i="2"/>
  <c r="H171" i="2"/>
  <c r="G172" i="2"/>
  <c r="H172" i="2"/>
  <c r="G173" i="2"/>
  <c r="H173" i="2"/>
  <c r="G174" i="2"/>
  <c r="H174" i="2"/>
  <c r="G175" i="2"/>
  <c r="H175" i="2"/>
  <c r="G176" i="2"/>
  <c r="H176" i="2"/>
  <c r="G177" i="2"/>
  <c r="H177" i="2"/>
  <c r="G178" i="2"/>
  <c r="H178" i="2"/>
  <c r="G179" i="2"/>
  <c r="H179" i="2"/>
  <c r="G180" i="2"/>
  <c r="H180" i="2"/>
  <c r="G181" i="2"/>
  <c r="H181" i="2"/>
  <c r="G182" i="2"/>
  <c r="H182" i="2"/>
  <c r="G183" i="2"/>
  <c r="H183" i="2"/>
  <c r="G184" i="2"/>
  <c r="H184" i="2"/>
  <c r="G185" i="2"/>
  <c r="H185" i="2"/>
  <c r="G186" i="2"/>
  <c r="H186" i="2"/>
  <c r="G187" i="2"/>
  <c r="H187" i="2"/>
  <c r="G188" i="2"/>
  <c r="H188" i="2"/>
  <c r="G189" i="2"/>
  <c r="H189" i="2"/>
  <c r="G190" i="2"/>
  <c r="H190" i="2"/>
  <c r="G191" i="2"/>
  <c r="H191" i="2"/>
  <c r="G192" i="2"/>
  <c r="H192" i="2"/>
  <c r="G193" i="2"/>
  <c r="H193" i="2"/>
  <c r="G194" i="2"/>
  <c r="H194" i="2"/>
  <c r="G195" i="2"/>
  <c r="H195" i="2"/>
  <c r="G196" i="2"/>
  <c r="H196" i="2"/>
  <c r="G197" i="2"/>
  <c r="H197" i="2"/>
  <c r="G198" i="2"/>
  <c r="H198" i="2"/>
  <c r="G199" i="2"/>
  <c r="H199" i="2"/>
  <c r="G200" i="2"/>
  <c r="H200" i="2"/>
  <c r="G201" i="2"/>
  <c r="H201" i="2"/>
  <c r="G202" i="2"/>
  <c r="H202" i="2"/>
  <c r="G203" i="2"/>
  <c r="H203" i="2"/>
  <c r="G204" i="2"/>
  <c r="H204" i="2"/>
  <c r="G205" i="2"/>
  <c r="H205" i="2"/>
  <c r="G206" i="2"/>
  <c r="H206" i="2"/>
  <c r="G207" i="2"/>
  <c r="H207" i="2"/>
  <c r="G208" i="2"/>
  <c r="H208" i="2"/>
  <c r="G209" i="2"/>
  <c r="H209" i="2"/>
  <c r="G210" i="2"/>
  <c r="H210" i="2"/>
  <c r="G211" i="2"/>
  <c r="H211" i="2"/>
  <c r="G212" i="2"/>
  <c r="H212" i="2"/>
  <c r="G213" i="2"/>
  <c r="H213" i="2"/>
  <c r="G214" i="2"/>
  <c r="H214" i="2"/>
  <c r="G215" i="2"/>
  <c r="H215" i="2"/>
  <c r="G216" i="2"/>
  <c r="H216" i="2"/>
  <c r="G217" i="2"/>
  <c r="H217" i="2"/>
  <c r="G218" i="2"/>
  <c r="H218" i="2"/>
  <c r="G219" i="2"/>
  <c r="H219" i="2"/>
  <c r="G220" i="2"/>
  <c r="H220" i="2"/>
  <c r="G221" i="2"/>
  <c r="H221" i="2"/>
  <c r="G222" i="2"/>
  <c r="H222" i="2"/>
  <c r="G223" i="2"/>
  <c r="H223" i="2"/>
  <c r="G224" i="2"/>
  <c r="H224" i="2"/>
  <c r="G225" i="2"/>
  <c r="H225" i="2"/>
  <c r="G226" i="2"/>
  <c r="H226" i="2"/>
  <c r="G227" i="2"/>
  <c r="H227" i="2"/>
  <c r="G228" i="2"/>
  <c r="H228" i="2"/>
  <c r="G229" i="2"/>
  <c r="H229" i="2"/>
  <c r="G230" i="2"/>
  <c r="H230" i="2"/>
  <c r="G231" i="2"/>
  <c r="H231" i="2"/>
  <c r="G232" i="2"/>
  <c r="H232" i="2"/>
  <c r="G233" i="2"/>
  <c r="H233" i="2"/>
  <c r="G234" i="2"/>
  <c r="H234" i="2"/>
  <c r="G235" i="2"/>
  <c r="H235" i="2"/>
  <c r="G236" i="2"/>
  <c r="H236" i="2"/>
  <c r="G237" i="2"/>
  <c r="H237" i="2"/>
  <c r="G238" i="2"/>
  <c r="H238" i="2"/>
  <c r="G239" i="2"/>
  <c r="H239" i="2"/>
  <c r="G240" i="2"/>
  <c r="H240" i="2"/>
  <c r="G241" i="2"/>
  <c r="H241" i="2"/>
  <c r="G242" i="2"/>
  <c r="H242" i="2"/>
  <c r="G243" i="2"/>
  <c r="H243" i="2"/>
  <c r="G244" i="2"/>
  <c r="H244" i="2"/>
  <c r="G245" i="2"/>
  <c r="H245" i="2"/>
  <c r="G246" i="2"/>
  <c r="H246" i="2"/>
  <c r="G247" i="2"/>
  <c r="H247" i="2"/>
  <c r="G248" i="2"/>
  <c r="H248" i="2"/>
  <c r="G249" i="2"/>
  <c r="H249" i="2"/>
  <c r="G250" i="2"/>
  <c r="H250" i="2"/>
  <c r="G251" i="2"/>
  <c r="H251" i="2"/>
  <c r="G252" i="2"/>
  <c r="H252" i="2"/>
  <c r="G253" i="2"/>
  <c r="H253" i="2"/>
  <c r="G254" i="2"/>
  <c r="H254" i="2"/>
  <c r="G255" i="2"/>
  <c r="H255" i="2"/>
  <c r="G256" i="2"/>
  <c r="H256" i="2"/>
  <c r="G257" i="2"/>
  <c r="H257" i="2"/>
  <c r="G258" i="2"/>
  <c r="H258" i="2"/>
  <c r="G259" i="2"/>
  <c r="H259" i="2"/>
  <c r="G260" i="2"/>
  <c r="H260" i="2"/>
  <c r="G261" i="2"/>
  <c r="H261" i="2"/>
  <c r="G262" i="2"/>
  <c r="H262" i="2"/>
  <c r="G263" i="2"/>
  <c r="H263" i="2"/>
  <c r="G264" i="2"/>
  <c r="H264" i="2"/>
  <c r="G265" i="2"/>
  <c r="H265" i="2"/>
  <c r="G266" i="2"/>
  <c r="H266" i="2"/>
  <c r="G267" i="2"/>
  <c r="H267" i="2"/>
  <c r="G268" i="2"/>
  <c r="H268" i="2"/>
  <c r="G269" i="2"/>
  <c r="H269" i="2"/>
  <c r="G270" i="2"/>
  <c r="H270" i="2"/>
  <c r="G271" i="2"/>
  <c r="H271" i="2"/>
  <c r="G272" i="2"/>
  <c r="H272" i="2"/>
  <c r="G273" i="2"/>
  <c r="H273" i="2"/>
  <c r="G274" i="2"/>
  <c r="H274" i="2"/>
  <c r="G275" i="2"/>
  <c r="H275" i="2"/>
  <c r="G276" i="2"/>
  <c r="H276" i="2"/>
  <c r="G277" i="2"/>
  <c r="H277" i="2"/>
  <c r="G278" i="2"/>
  <c r="H278" i="2"/>
  <c r="G279" i="2"/>
  <c r="H279" i="2"/>
  <c r="G280" i="2"/>
  <c r="H280" i="2"/>
  <c r="G281" i="2"/>
  <c r="H281" i="2"/>
  <c r="G282" i="2"/>
  <c r="H282" i="2"/>
  <c r="G283" i="2"/>
  <c r="H283" i="2"/>
  <c r="G284" i="2"/>
  <c r="H284" i="2"/>
  <c r="G285" i="2"/>
  <c r="H285" i="2"/>
  <c r="G286" i="2"/>
  <c r="H286" i="2"/>
  <c r="G287" i="2"/>
  <c r="H287" i="2"/>
  <c r="G288" i="2"/>
  <c r="H288" i="2"/>
  <c r="G289" i="2"/>
  <c r="H289" i="2"/>
  <c r="G290" i="2"/>
  <c r="H290" i="2"/>
  <c r="G291" i="2"/>
  <c r="H291" i="2"/>
  <c r="G292" i="2"/>
  <c r="H292" i="2"/>
  <c r="G293" i="2"/>
  <c r="H293" i="2"/>
  <c r="G294" i="2"/>
  <c r="H294" i="2"/>
  <c r="G295" i="2"/>
  <c r="H295" i="2"/>
  <c r="G296" i="2"/>
  <c r="H296" i="2"/>
  <c r="G297" i="2"/>
  <c r="H297" i="2"/>
  <c r="G298" i="2"/>
  <c r="H298" i="2"/>
  <c r="G299" i="2"/>
  <c r="H299" i="2"/>
  <c r="G300" i="2"/>
  <c r="H300" i="2"/>
  <c r="G301" i="2"/>
  <c r="H301" i="2"/>
  <c r="G302" i="2"/>
  <c r="H302" i="2"/>
  <c r="G303" i="2"/>
  <c r="H303" i="2"/>
  <c r="G304" i="2"/>
  <c r="H304" i="2"/>
  <c r="G305" i="2"/>
  <c r="H305" i="2"/>
  <c r="G306" i="2"/>
  <c r="H306" i="2"/>
  <c r="G307" i="2"/>
  <c r="H307" i="2"/>
  <c r="G308" i="2"/>
  <c r="H308" i="2"/>
  <c r="G309" i="2"/>
  <c r="H309" i="2"/>
  <c r="G310" i="2"/>
  <c r="H310" i="2"/>
  <c r="G311" i="2"/>
  <c r="H311" i="2"/>
  <c r="G312" i="2"/>
  <c r="H312" i="2"/>
  <c r="G313" i="2"/>
  <c r="H313" i="2"/>
  <c r="G314" i="2"/>
  <c r="H314" i="2"/>
  <c r="G315" i="2"/>
  <c r="H315" i="2"/>
  <c r="G316" i="2"/>
  <c r="H316" i="2"/>
  <c r="G317" i="2"/>
  <c r="H317" i="2"/>
  <c r="G318" i="2"/>
  <c r="H318" i="2"/>
  <c r="G319" i="2"/>
  <c r="H319" i="2"/>
  <c r="G320" i="2"/>
  <c r="H320" i="2"/>
  <c r="G321" i="2"/>
  <c r="H321" i="2"/>
  <c r="G322" i="2"/>
  <c r="H322" i="2"/>
  <c r="G323" i="2"/>
  <c r="H323" i="2"/>
  <c r="G324" i="2"/>
  <c r="H324" i="2"/>
  <c r="G325" i="2"/>
  <c r="H325" i="2"/>
  <c r="G326" i="2"/>
  <c r="H326" i="2"/>
  <c r="G327" i="2"/>
  <c r="H327" i="2"/>
  <c r="G328" i="2"/>
  <c r="H328" i="2"/>
  <c r="G329" i="2"/>
  <c r="H329" i="2"/>
  <c r="G330" i="2"/>
  <c r="H330" i="2"/>
  <c r="G331" i="2"/>
  <c r="H331" i="2"/>
  <c r="G332" i="2"/>
  <c r="H332" i="2"/>
  <c r="G333" i="2"/>
  <c r="H333" i="2"/>
  <c r="G334" i="2"/>
  <c r="H334" i="2"/>
  <c r="G335" i="2"/>
  <c r="H335" i="2"/>
  <c r="G336" i="2"/>
  <c r="H336" i="2"/>
  <c r="G337" i="2"/>
  <c r="H337" i="2"/>
  <c r="G338" i="2"/>
  <c r="H338" i="2"/>
  <c r="G339" i="2"/>
  <c r="H339" i="2"/>
  <c r="G340" i="2"/>
  <c r="H340" i="2"/>
  <c r="G341" i="2"/>
  <c r="H341" i="2"/>
  <c r="G342" i="2"/>
  <c r="H342" i="2"/>
  <c r="G343" i="2"/>
  <c r="H343" i="2"/>
  <c r="G344" i="2"/>
  <c r="H344" i="2"/>
  <c r="G345" i="2"/>
  <c r="H345" i="2"/>
  <c r="G346" i="2"/>
  <c r="H346" i="2"/>
  <c r="G347" i="2"/>
  <c r="H347" i="2"/>
  <c r="G348" i="2"/>
  <c r="H348" i="2"/>
  <c r="G349" i="2"/>
  <c r="H349" i="2"/>
  <c r="G350" i="2"/>
  <c r="H350" i="2"/>
  <c r="G351" i="2"/>
  <c r="H351" i="2"/>
  <c r="G352" i="2"/>
  <c r="H352" i="2"/>
  <c r="G353" i="2"/>
  <c r="H353" i="2"/>
  <c r="G354" i="2"/>
  <c r="H354" i="2"/>
  <c r="G355" i="2"/>
  <c r="H355" i="2"/>
  <c r="G356" i="2"/>
  <c r="H356" i="2"/>
  <c r="G357" i="2"/>
  <c r="H357" i="2"/>
  <c r="G358" i="2"/>
  <c r="H358" i="2"/>
  <c r="G359" i="2"/>
  <c r="H359" i="2"/>
  <c r="G360" i="2"/>
  <c r="H360" i="2"/>
  <c r="G361" i="2"/>
  <c r="H361" i="2"/>
  <c r="G362" i="2"/>
  <c r="H362" i="2"/>
  <c r="G363" i="2"/>
  <c r="H363" i="2"/>
  <c r="G364" i="2"/>
  <c r="H364" i="2"/>
  <c r="G365" i="2"/>
  <c r="H365" i="2"/>
  <c r="G366" i="2"/>
  <c r="H366" i="2"/>
  <c r="G367" i="2"/>
  <c r="H367" i="2"/>
  <c r="G368" i="2"/>
  <c r="H368" i="2"/>
  <c r="G369" i="2"/>
  <c r="H369" i="2"/>
  <c r="G370" i="2"/>
  <c r="H370" i="2"/>
  <c r="G371" i="2"/>
  <c r="H371" i="2"/>
  <c r="G372" i="2"/>
  <c r="H372" i="2"/>
  <c r="G373" i="2"/>
  <c r="H373" i="2"/>
  <c r="G374" i="2"/>
  <c r="H374" i="2"/>
  <c r="G375" i="2"/>
  <c r="H375" i="2"/>
  <c r="G376" i="2"/>
  <c r="H376" i="2"/>
  <c r="G377" i="2"/>
  <c r="H377" i="2"/>
  <c r="G378" i="2"/>
  <c r="H378" i="2"/>
  <c r="G379" i="2"/>
  <c r="H379" i="2"/>
  <c r="G380" i="2"/>
  <c r="H380" i="2"/>
  <c r="G381" i="2"/>
  <c r="H381" i="2"/>
  <c r="G382" i="2"/>
  <c r="H382" i="2"/>
  <c r="G383" i="2"/>
  <c r="H383" i="2"/>
  <c r="G384" i="2"/>
  <c r="H384" i="2"/>
  <c r="G385" i="2"/>
  <c r="H385" i="2"/>
  <c r="G386" i="2"/>
  <c r="H386" i="2"/>
  <c r="G387" i="2"/>
  <c r="H387" i="2"/>
  <c r="G388" i="2"/>
  <c r="H388" i="2"/>
  <c r="G389" i="2"/>
  <c r="H389" i="2"/>
  <c r="G390" i="2"/>
  <c r="H390" i="2"/>
  <c r="G391" i="2"/>
  <c r="H391" i="2"/>
  <c r="G392" i="2"/>
  <c r="H392" i="2"/>
  <c r="G393" i="2"/>
  <c r="H393" i="2"/>
  <c r="G394" i="2"/>
  <c r="H394" i="2"/>
  <c r="G395" i="2"/>
  <c r="H395" i="2"/>
  <c r="G396" i="2"/>
  <c r="H396" i="2"/>
  <c r="G397" i="2"/>
  <c r="H397" i="2"/>
  <c r="G398" i="2"/>
  <c r="H398" i="2"/>
  <c r="G399" i="2"/>
  <c r="H399" i="2"/>
  <c r="G400" i="2"/>
  <c r="H400" i="2"/>
  <c r="G401" i="2"/>
  <c r="H401" i="2"/>
  <c r="G402" i="2"/>
  <c r="H402" i="2"/>
  <c r="G403" i="2"/>
  <c r="H403" i="2"/>
  <c r="G404" i="2"/>
  <c r="H404" i="2"/>
  <c r="G405" i="2"/>
  <c r="H405" i="2"/>
  <c r="G406" i="2"/>
  <c r="H406" i="2"/>
  <c r="G407" i="2"/>
  <c r="H407" i="2"/>
  <c r="G408" i="2"/>
  <c r="H408" i="2"/>
  <c r="G409" i="2"/>
  <c r="H409" i="2"/>
  <c r="G410" i="2"/>
  <c r="H410" i="2"/>
  <c r="G411" i="2"/>
  <c r="H411" i="2"/>
  <c r="G412" i="2"/>
  <c r="H412" i="2"/>
  <c r="G413" i="2"/>
  <c r="H413" i="2"/>
  <c r="G414" i="2"/>
  <c r="H414" i="2"/>
  <c r="G415" i="2"/>
  <c r="H415" i="2"/>
  <c r="G416" i="2"/>
  <c r="H416" i="2"/>
  <c r="G417" i="2"/>
  <c r="H417" i="2"/>
  <c r="G418" i="2"/>
  <c r="H418" i="2"/>
  <c r="G419" i="2"/>
  <c r="H419" i="2"/>
  <c r="G420" i="2"/>
  <c r="H420" i="2"/>
  <c r="G421" i="2"/>
  <c r="H421" i="2"/>
  <c r="G422" i="2"/>
  <c r="H422" i="2"/>
  <c r="G423" i="2"/>
  <c r="H423" i="2"/>
  <c r="G424" i="2"/>
  <c r="H424" i="2"/>
  <c r="G425" i="2"/>
  <c r="H425" i="2"/>
  <c r="G426" i="2"/>
  <c r="H426" i="2"/>
  <c r="G427" i="2"/>
  <c r="H427" i="2"/>
  <c r="G428" i="2"/>
  <c r="H428" i="2"/>
  <c r="G429" i="2"/>
  <c r="H429" i="2"/>
  <c r="G430" i="2"/>
  <c r="H430" i="2"/>
  <c r="G431" i="2"/>
  <c r="H431" i="2"/>
  <c r="G432" i="2"/>
  <c r="H432" i="2"/>
  <c r="G433" i="2"/>
  <c r="H433" i="2"/>
  <c r="G434" i="2"/>
  <c r="H434" i="2"/>
  <c r="G435" i="2"/>
  <c r="H435" i="2"/>
  <c r="G436" i="2"/>
  <c r="H436" i="2"/>
  <c r="G437" i="2"/>
  <c r="H437" i="2"/>
  <c r="G438" i="2"/>
  <c r="H438" i="2"/>
  <c r="G439" i="2"/>
  <c r="H439" i="2"/>
  <c r="G440" i="2"/>
  <c r="H440" i="2"/>
  <c r="G441" i="2"/>
  <c r="H441" i="2"/>
  <c r="G442" i="2"/>
  <c r="H442" i="2"/>
  <c r="G443" i="2"/>
  <c r="H443" i="2"/>
  <c r="G444" i="2"/>
  <c r="H444" i="2"/>
  <c r="G445" i="2"/>
  <c r="H445" i="2"/>
  <c r="G446" i="2"/>
  <c r="H446" i="2"/>
  <c r="G447" i="2"/>
  <c r="H447" i="2"/>
  <c r="G448" i="2"/>
  <c r="H448" i="2"/>
  <c r="G449" i="2"/>
  <c r="H449" i="2"/>
  <c r="G450" i="2"/>
  <c r="H450" i="2"/>
  <c r="G451" i="2"/>
  <c r="H451" i="2"/>
  <c r="G452" i="2"/>
  <c r="H452" i="2"/>
  <c r="G453" i="2"/>
  <c r="H453" i="2"/>
  <c r="G454" i="2"/>
  <c r="H454" i="2"/>
  <c r="G455" i="2"/>
  <c r="H455" i="2"/>
  <c r="G456" i="2"/>
  <c r="H456" i="2"/>
  <c r="G457" i="2"/>
  <c r="H457" i="2"/>
  <c r="G458" i="2"/>
  <c r="H458" i="2"/>
  <c r="G459" i="2"/>
  <c r="H459" i="2"/>
  <c r="G460" i="2"/>
  <c r="H460" i="2"/>
  <c r="G461" i="2"/>
  <c r="H461" i="2"/>
  <c r="G462" i="2"/>
  <c r="H462" i="2"/>
  <c r="G463" i="2"/>
  <c r="H463" i="2"/>
  <c r="G464" i="2"/>
  <c r="H464" i="2"/>
  <c r="G465" i="2"/>
  <c r="H465" i="2"/>
  <c r="G466" i="2"/>
  <c r="H466" i="2"/>
  <c r="G467" i="2"/>
  <c r="H467" i="2"/>
  <c r="G468" i="2"/>
  <c r="H468" i="2"/>
  <c r="G469" i="2"/>
  <c r="H469" i="2"/>
  <c r="G470" i="2"/>
  <c r="H470" i="2"/>
  <c r="G471" i="2"/>
  <c r="H471" i="2"/>
  <c r="G472" i="2"/>
  <c r="H472" i="2"/>
  <c r="G473" i="2"/>
  <c r="H473" i="2"/>
  <c r="G474" i="2"/>
  <c r="H474" i="2"/>
  <c r="G475" i="2"/>
  <c r="H475" i="2"/>
  <c r="G476" i="2"/>
  <c r="H476" i="2"/>
  <c r="G477" i="2"/>
  <c r="H477" i="2"/>
  <c r="G478" i="2"/>
  <c r="H478" i="2"/>
  <c r="G479" i="2"/>
  <c r="H479" i="2"/>
  <c r="G480" i="2"/>
  <c r="H480" i="2"/>
  <c r="G481" i="2"/>
  <c r="H481" i="2"/>
  <c r="G482" i="2"/>
  <c r="H482" i="2"/>
  <c r="G483" i="2"/>
  <c r="H483" i="2"/>
  <c r="G484" i="2"/>
  <c r="H484" i="2"/>
  <c r="G485" i="2"/>
  <c r="H485" i="2"/>
  <c r="G486" i="2"/>
  <c r="H486" i="2"/>
  <c r="G487" i="2"/>
  <c r="H487" i="2"/>
  <c r="G488" i="2"/>
  <c r="H488" i="2"/>
  <c r="G489" i="2"/>
  <c r="H489" i="2"/>
  <c r="G490" i="2"/>
  <c r="H490" i="2"/>
  <c r="G491" i="2"/>
  <c r="H491" i="2"/>
  <c r="G492" i="2"/>
  <c r="H492" i="2"/>
  <c r="G493" i="2"/>
  <c r="H493" i="2"/>
  <c r="G494" i="2"/>
  <c r="H494" i="2"/>
  <c r="G495" i="2"/>
  <c r="H495" i="2"/>
  <c r="G496" i="2"/>
  <c r="H496" i="2"/>
  <c r="G497" i="2"/>
  <c r="H497" i="2"/>
  <c r="G498" i="2"/>
  <c r="H498" i="2"/>
  <c r="G499" i="2"/>
  <c r="H499" i="2"/>
  <c r="G500" i="2"/>
  <c r="H500" i="2"/>
  <c r="G501" i="2"/>
  <c r="H501" i="2"/>
  <c r="G502" i="2"/>
  <c r="H502" i="2"/>
  <c r="G503" i="2"/>
  <c r="H503" i="2"/>
  <c r="G504" i="2"/>
  <c r="H504" i="2"/>
  <c r="G505" i="2"/>
  <c r="H505" i="2"/>
  <c r="G506" i="2"/>
  <c r="H506" i="2"/>
  <c r="G507" i="2"/>
  <c r="H507" i="2"/>
  <c r="G508" i="2"/>
  <c r="H508" i="2"/>
  <c r="G509" i="2"/>
  <c r="H509" i="2"/>
  <c r="G510" i="2"/>
  <c r="H510" i="2"/>
  <c r="G511" i="2"/>
  <c r="H511" i="2"/>
  <c r="G512" i="2"/>
  <c r="H512" i="2"/>
  <c r="G513" i="2"/>
  <c r="H513" i="2"/>
  <c r="G514" i="2"/>
  <c r="H514" i="2"/>
  <c r="G515" i="2"/>
  <c r="H515" i="2"/>
  <c r="G516" i="2"/>
  <c r="H516" i="2"/>
  <c r="G517" i="2"/>
  <c r="H517" i="2"/>
  <c r="G518" i="2"/>
  <c r="H518" i="2"/>
  <c r="G519" i="2"/>
  <c r="H519" i="2"/>
  <c r="G520" i="2"/>
  <c r="H520" i="2"/>
  <c r="G521" i="2"/>
  <c r="H521" i="2"/>
  <c r="G522" i="2"/>
  <c r="H522" i="2"/>
  <c r="G523" i="2"/>
  <c r="H523" i="2"/>
  <c r="G524" i="2"/>
  <c r="H524" i="2"/>
  <c r="G525" i="2"/>
  <c r="H525" i="2"/>
  <c r="G526" i="2"/>
  <c r="H526" i="2"/>
  <c r="G527" i="2"/>
  <c r="H527" i="2"/>
  <c r="G528" i="2"/>
  <c r="H528" i="2"/>
  <c r="G529" i="2"/>
  <c r="H529" i="2"/>
  <c r="G530" i="2"/>
  <c r="H530" i="2"/>
  <c r="G531" i="2"/>
  <c r="H531" i="2"/>
  <c r="G532" i="2"/>
  <c r="H532" i="2"/>
  <c r="G533" i="2"/>
  <c r="H533" i="2"/>
  <c r="G534" i="2"/>
  <c r="H534" i="2"/>
  <c r="G535" i="2"/>
  <c r="H535" i="2"/>
  <c r="G536" i="2"/>
  <c r="H536" i="2"/>
  <c r="G537" i="2"/>
  <c r="H537" i="2"/>
  <c r="G538" i="2"/>
  <c r="H538" i="2"/>
  <c r="G539" i="2"/>
  <c r="H539" i="2"/>
  <c r="G540" i="2"/>
  <c r="H540" i="2"/>
  <c r="G541" i="2"/>
  <c r="H541" i="2"/>
  <c r="G542" i="2"/>
  <c r="H542" i="2"/>
  <c r="G543" i="2"/>
  <c r="H543" i="2"/>
  <c r="G544" i="2"/>
  <c r="H544" i="2"/>
  <c r="G545" i="2"/>
  <c r="H545" i="2"/>
  <c r="G546" i="2"/>
  <c r="H546" i="2"/>
  <c r="G547" i="2"/>
  <c r="H547" i="2"/>
  <c r="G548" i="2"/>
  <c r="H548" i="2"/>
  <c r="G549" i="2"/>
  <c r="H549" i="2"/>
  <c r="G550" i="2"/>
  <c r="H550" i="2"/>
  <c r="G551" i="2"/>
  <c r="H551" i="2"/>
  <c r="G552" i="2"/>
  <c r="H552" i="2"/>
  <c r="G553" i="2"/>
  <c r="H553" i="2"/>
  <c r="G554" i="2"/>
  <c r="H554" i="2"/>
  <c r="G555" i="2"/>
  <c r="H555" i="2"/>
  <c r="G556" i="2"/>
  <c r="H556" i="2"/>
  <c r="G557" i="2"/>
  <c r="H557" i="2"/>
  <c r="G558" i="2"/>
  <c r="H558" i="2"/>
  <c r="G559" i="2"/>
  <c r="H559" i="2"/>
  <c r="G560" i="2"/>
  <c r="H560" i="2"/>
  <c r="G561" i="2"/>
  <c r="H561" i="2"/>
  <c r="G562" i="2"/>
  <c r="H562" i="2"/>
  <c r="G563" i="2"/>
  <c r="H563" i="2"/>
  <c r="G564" i="2"/>
  <c r="H564" i="2"/>
  <c r="G565" i="2"/>
  <c r="H565" i="2"/>
  <c r="G566" i="2"/>
  <c r="H566" i="2"/>
  <c r="G567" i="2"/>
  <c r="H567" i="2"/>
  <c r="G568" i="2"/>
  <c r="H568" i="2"/>
  <c r="G569" i="2"/>
  <c r="H569" i="2"/>
  <c r="G570" i="2"/>
  <c r="H570" i="2"/>
  <c r="G571" i="2"/>
  <c r="H571" i="2"/>
  <c r="G572" i="2"/>
  <c r="H572" i="2"/>
  <c r="G573" i="2"/>
  <c r="H573" i="2"/>
  <c r="G574" i="2"/>
  <c r="H574" i="2"/>
  <c r="G575" i="2"/>
  <c r="H575" i="2"/>
  <c r="G576" i="2"/>
  <c r="H576" i="2"/>
  <c r="G577" i="2"/>
  <c r="H577" i="2"/>
  <c r="G578" i="2"/>
  <c r="H578" i="2"/>
  <c r="G579" i="2"/>
  <c r="H579" i="2"/>
  <c r="G580" i="2"/>
  <c r="H580" i="2"/>
  <c r="G581" i="2"/>
  <c r="H581" i="2"/>
  <c r="G582" i="2"/>
  <c r="H582" i="2"/>
  <c r="G583" i="2"/>
  <c r="H583" i="2"/>
  <c r="G584" i="2"/>
  <c r="H584" i="2"/>
  <c r="G585" i="2"/>
  <c r="H585" i="2"/>
  <c r="G586" i="2"/>
  <c r="H586" i="2"/>
  <c r="G587" i="2"/>
  <c r="H587" i="2"/>
  <c r="G588" i="2"/>
  <c r="H588" i="2"/>
  <c r="G589" i="2"/>
  <c r="H589" i="2"/>
  <c r="G590" i="2"/>
  <c r="H590" i="2"/>
  <c r="G591" i="2"/>
  <c r="H591" i="2"/>
  <c r="G592" i="2"/>
  <c r="H592" i="2"/>
  <c r="G593" i="2"/>
  <c r="H593" i="2"/>
  <c r="G594" i="2"/>
  <c r="H594" i="2"/>
  <c r="G595" i="2"/>
  <c r="H595" i="2"/>
  <c r="G596" i="2"/>
  <c r="H596" i="2"/>
  <c r="G597" i="2"/>
  <c r="H597" i="2"/>
  <c r="G598" i="2"/>
  <c r="H598" i="2"/>
  <c r="G599" i="2"/>
  <c r="H599" i="2"/>
  <c r="G600" i="2"/>
  <c r="H600" i="2"/>
  <c r="G601" i="2"/>
  <c r="H601" i="2"/>
  <c r="G602" i="2"/>
  <c r="H602" i="2"/>
  <c r="G603" i="2"/>
  <c r="H603" i="2"/>
  <c r="G604" i="2"/>
  <c r="H604" i="2"/>
  <c r="G605" i="2"/>
  <c r="H605" i="2"/>
  <c r="G606" i="2"/>
  <c r="H606" i="2"/>
  <c r="G607" i="2"/>
  <c r="H607" i="2"/>
  <c r="G608" i="2"/>
  <c r="H608" i="2"/>
  <c r="G609" i="2"/>
  <c r="H609" i="2"/>
  <c r="G610" i="2"/>
  <c r="H610" i="2"/>
  <c r="G611" i="2"/>
  <c r="H611" i="2"/>
  <c r="G612" i="2"/>
  <c r="H612" i="2"/>
  <c r="G613" i="2"/>
  <c r="H613" i="2"/>
  <c r="G614" i="2"/>
  <c r="H614" i="2"/>
  <c r="G615" i="2"/>
  <c r="H615" i="2"/>
  <c r="G616" i="2"/>
  <c r="H616" i="2"/>
  <c r="G617" i="2"/>
  <c r="H617" i="2"/>
  <c r="G618" i="2"/>
  <c r="H618" i="2"/>
  <c r="G619" i="2"/>
  <c r="H619" i="2"/>
  <c r="G620" i="2"/>
  <c r="H620" i="2"/>
  <c r="G621" i="2"/>
  <c r="H621" i="2"/>
  <c r="G622" i="2"/>
  <c r="H622" i="2"/>
  <c r="G623" i="2"/>
  <c r="H623" i="2"/>
  <c r="G624" i="2"/>
  <c r="H624" i="2"/>
  <c r="G625" i="2"/>
  <c r="H625" i="2"/>
  <c r="G626" i="2"/>
  <c r="H626" i="2"/>
  <c r="G627" i="2"/>
  <c r="H627" i="2"/>
  <c r="G628" i="2"/>
  <c r="H628" i="2"/>
  <c r="G629" i="2"/>
  <c r="H629" i="2"/>
  <c r="G630" i="2"/>
  <c r="H630" i="2"/>
  <c r="G631" i="2"/>
  <c r="H631" i="2"/>
  <c r="G632" i="2"/>
  <c r="H632" i="2"/>
  <c r="G633" i="2"/>
  <c r="H633" i="2"/>
  <c r="G634" i="2"/>
  <c r="H634" i="2"/>
  <c r="G635" i="2"/>
  <c r="H635" i="2"/>
  <c r="G636" i="2"/>
  <c r="H636" i="2"/>
  <c r="G637" i="2"/>
  <c r="H637" i="2"/>
  <c r="G638" i="2"/>
  <c r="H638" i="2"/>
  <c r="G639" i="2"/>
  <c r="H639" i="2"/>
  <c r="G640" i="2"/>
  <c r="H640" i="2"/>
  <c r="G641" i="2"/>
  <c r="H641" i="2"/>
  <c r="G642" i="2"/>
  <c r="H642" i="2"/>
  <c r="G643" i="2"/>
  <c r="H643" i="2"/>
  <c r="G644" i="2"/>
  <c r="H644" i="2"/>
  <c r="G645" i="2"/>
  <c r="H645" i="2"/>
  <c r="G646" i="2"/>
  <c r="H646" i="2"/>
  <c r="G647" i="2"/>
  <c r="H647" i="2"/>
  <c r="G648" i="2"/>
  <c r="H648" i="2"/>
  <c r="G649" i="2"/>
  <c r="H649" i="2"/>
  <c r="G650" i="2"/>
  <c r="H650" i="2"/>
  <c r="G651" i="2"/>
  <c r="H651" i="2"/>
  <c r="G652" i="2"/>
  <c r="H652" i="2"/>
  <c r="G653" i="2"/>
  <c r="H653" i="2"/>
  <c r="G654" i="2"/>
  <c r="H654" i="2"/>
  <c r="G655" i="2"/>
  <c r="H655" i="2"/>
  <c r="G656" i="2"/>
  <c r="H656" i="2"/>
  <c r="G657" i="2"/>
  <c r="H657" i="2"/>
  <c r="G658" i="2"/>
  <c r="H658" i="2"/>
  <c r="G659" i="2"/>
  <c r="H659" i="2"/>
  <c r="G660" i="2"/>
  <c r="H660" i="2"/>
  <c r="G661" i="2"/>
  <c r="H661" i="2"/>
  <c r="G662" i="2"/>
  <c r="H662" i="2"/>
  <c r="G663" i="2"/>
  <c r="H663" i="2"/>
  <c r="G664" i="2"/>
  <c r="H664" i="2"/>
  <c r="G665" i="2"/>
  <c r="H665" i="2"/>
  <c r="G666" i="2"/>
  <c r="H666" i="2"/>
  <c r="G667" i="2"/>
  <c r="H667" i="2"/>
  <c r="G668" i="2"/>
  <c r="H668" i="2"/>
  <c r="G669" i="2"/>
  <c r="H669" i="2"/>
  <c r="G670" i="2"/>
  <c r="H670" i="2"/>
  <c r="G671" i="2"/>
  <c r="H671" i="2"/>
  <c r="G672" i="2"/>
  <c r="H672" i="2"/>
  <c r="G673" i="2"/>
  <c r="H673" i="2"/>
  <c r="G674" i="2"/>
  <c r="H674" i="2"/>
  <c r="G675" i="2"/>
  <c r="H675" i="2"/>
  <c r="G676" i="2"/>
  <c r="H676" i="2"/>
  <c r="G677" i="2"/>
  <c r="H677" i="2"/>
  <c r="G678" i="2"/>
  <c r="H678" i="2"/>
  <c r="G679" i="2"/>
  <c r="H679" i="2"/>
  <c r="G680" i="2"/>
  <c r="H680" i="2"/>
  <c r="G681" i="2"/>
  <c r="H681" i="2"/>
  <c r="G682" i="2"/>
  <c r="H682" i="2"/>
  <c r="G683" i="2"/>
  <c r="H683" i="2"/>
  <c r="G684" i="2"/>
  <c r="H684" i="2"/>
  <c r="G685" i="2"/>
  <c r="H685" i="2"/>
  <c r="G686" i="2"/>
  <c r="H686" i="2"/>
  <c r="G687" i="2"/>
  <c r="H687" i="2"/>
  <c r="G688" i="2"/>
  <c r="H688" i="2"/>
  <c r="G689" i="2"/>
  <c r="H689" i="2"/>
  <c r="G690" i="2"/>
  <c r="H690" i="2"/>
  <c r="G691" i="2"/>
  <c r="H691" i="2"/>
  <c r="G692" i="2"/>
  <c r="H692" i="2"/>
  <c r="G693" i="2"/>
  <c r="H693" i="2"/>
  <c r="G694" i="2"/>
  <c r="H694" i="2"/>
  <c r="G695" i="2"/>
  <c r="H695" i="2"/>
  <c r="G696" i="2"/>
  <c r="H696" i="2"/>
  <c r="G697" i="2"/>
  <c r="H697" i="2"/>
  <c r="G698" i="2"/>
  <c r="H698" i="2"/>
  <c r="G699" i="2"/>
  <c r="H699" i="2"/>
  <c r="G700" i="2"/>
  <c r="H700" i="2"/>
  <c r="G701" i="2"/>
  <c r="H701" i="2"/>
  <c r="G702" i="2"/>
  <c r="H702" i="2"/>
  <c r="G703" i="2"/>
  <c r="H703" i="2"/>
  <c r="G704" i="2"/>
  <c r="H704" i="2"/>
  <c r="G705" i="2"/>
  <c r="H705" i="2"/>
  <c r="G706" i="2"/>
  <c r="H706" i="2"/>
  <c r="G707" i="2"/>
  <c r="H707" i="2"/>
  <c r="G708" i="2"/>
  <c r="H708" i="2"/>
  <c r="G709" i="2"/>
  <c r="H709" i="2"/>
  <c r="G710" i="2"/>
  <c r="H710" i="2"/>
  <c r="G711" i="2"/>
  <c r="H711" i="2"/>
  <c r="G712" i="2"/>
  <c r="H712" i="2"/>
  <c r="G713" i="2"/>
  <c r="H713" i="2"/>
  <c r="G714" i="2"/>
  <c r="H714" i="2"/>
  <c r="G715" i="2"/>
  <c r="H715" i="2"/>
  <c r="G716" i="2"/>
  <c r="H716" i="2"/>
  <c r="G717" i="2"/>
  <c r="H717" i="2"/>
  <c r="G718" i="2"/>
  <c r="H718" i="2"/>
  <c r="G719" i="2"/>
  <c r="H719" i="2"/>
  <c r="G720" i="2"/>
  <c r="H720" i="2"/>
  <c r="G721" i="2"/>
  <c r="H721" i="2"/>
  <c r="G722" i="2"/>
  <c r="H722" i="2"/>
  <c r="G723" i="2"/>
  <c r="H723" i="2"/>
  <c r="G724" i="2"/>
  <c r="H724" i="2"/>
  <c r="G725" i="2"/>
  <c r="H725" i="2"/>
  <c r="G726" i="2"/>
  <c r="H726" i="2"/>
  <c r="G727" i="2"/>
  <c r="H727" i="2"/>
  <c r="G728" i="2"/>
  <c r="H728" i="2"/>
  <c r="G729" i="2"/>
  <c r="H729" i="2"/>
  <c r="G730" i="2"/>
  <c r="H730" i="2"/>
  <c r="G731" i="2"/>
  <c r="H731" i="2"/>
  <c r="G732" i="2"/>
  <c r="H732" i="2"/>
  <c r="G733" i="2"/>
  <c r="H733" i="2"/>
  <c r="G734" i="2"/>
  <c r="H734" i="2"/>
  <c r="G735" i="2"/>
  <c r="H735" i="2"/>
  <c r="G736" i="2"/>
  <c r="H736" i="2"/>
  <c r="G737" i="2"/>
  <c r="H737" i="2"/>
  <c r="G738" i="2"/>
  <c r="H738" i="2"/>
  <c r="G739" i="2"/>
  <c r="H739" i="2"/>
  <c r="G740" i="2"/>
  <c r="H740" i="2"/>
  <c r="G741" i="2"/>
  <c r="H741" i="2"/>
  <c r="G742" i="2"/>
  <c r="H742" i="2"/>
  <c r="G743" i="2"/>
  <c r="H743" i="2"/>
  <c r="G744" i="2"/>
  <c r="H744" i="2"/>
  <c r="G745" i="2"/>
  <c r="H745" i="2"/>
  <c r="G746" i="2"/>
  <c r="H746" i="2"/>
  <c r="G747" i="2"/>
  <c r="H747" i="2"/>
  <c r="G748" i="2"/>
  <c r="H748" i="2"/>
  <c r="G749" i="2"/>
  <c r="H749" i="2"/>
  <c r="G750" i="2"/>
  <c r="H750" i="2"/>
  <c r="G751" i="2"/>
  <c r="H751" i="2"/>
  <c r="G752" i="2"/>
  <c r="H752" i="2"/>
  <c r="G753" i="2"/>
  <c r="H753" i="2"/>
  <c r="G754" i="2"/>
  <c r="H754" i="2"/>
  <c r="G755" i="2"/>
  <c r="H755" i="2"/>
  <c r="G756" i="2"/>
  <c r="H756" i="2"/>
  <c r="G757" i="2"/>
  <c r="H757" i="2"/>
  <c r="G758" i="2"/>
  <c r="H758" i="2"/>
  <c r="G759" i="2"/>
  <c r="H759" i="2"/>
  <c r="G760" i="2"/>
  <c r="H760" i="2"/>
  <c r="G761" i="2"/>
  <c r="H761" i="2"/>
  <c r="G762" i="2"/>
  <c r="H762" i="2"/>
  <c r="G763" i="2"/>
  <c r="H763" i="2"/>
  <c r="G764" i="2"/>
  <c r="H764" i="2"/>
  <c r="G765" i="2"/>
  <c r="H765" i="2"/>
  <c r="G766" i="2"/>
  <c r="H766" i="2"/>
  <c r="G767" i="2"/>
  <c r="H767" i="2"/>
  <c r="G768" i="2"/>
  <c r="H768" i="2"/>
  <c r="G769" i="2"/>
  <c r="H769" i="2"/>
  <c r="G770" i="2"/>
  <c r="H770" i="2"/>
  <c r="G771" i="2"/>
  <c r="H771" i="2"/>
  <c r="G772" i="2"/>
  <c r="H772" i="2"/>
  <c r="G773" i="2"/>
  <c r="H773" i="2"/>
  <c r="G774" i="2"/>
  <c r="H774" i="2"/>
  <c r="G775" i="2"/>
  <c r="H775" i="2"/>
  <c r="G776" i="2"/>
  <c r="H776" i="2"/>
  <c r="G777" i="2"/>
  <c r="H777" i="2"/>
  <c r="G778" i="2"/>
  <c r="H778" i="2"/>
  <c r="G779" i="2"/>
  <c r="H779" i="2"/>
  <c r="G780" i="2"/>
  <c r="H780" i="2"/>
  <c r="G781" i="2"/>
  <c r="H781" i="2"/>
  <c r="G782" i="2"/>
  <c r="H782" i="2"/>
  <c r="G783" i="2"/>
  <c r="H783" i="2"/>
  <c r="G784" i="2"/>
  <c r="H784" i="2"/>
  <c r="G785" i="2"/>
  <c r="H785" i="2"/>
  <c r="G786" i="2"/>
  <c r="H786" i="2"/>
  <c r="G787" i="2"/>
  <c r="H787" i="2"/>
  <c r="G788" i="2"/>
  <c r="H788" i="2"/>
  <c r="G789" i="2"/>
  <c r="H789" i="2"/>
  <c r="G790" i="2"/>
  <c r="H790" i="2"/>
  <c r="G791" i="2"/>
  <c r="H791" i="2"/>
  <c r="G792" i="2"/>
  <c r="H792" i="2"/>
  <c r="G793" i="2"/>
  <c r="H793" i="2"/>
  <c r="G794" i="2"/>
  <c r="H794" i="2"/>
  <c r="G795" i="2"/>
  <c r="H795" i="2"/>
  <c r="G796" i="2"/>
  <c r="H796" i="2"/>
  <c r="G797" i="2"/>
  <c r="H797" i="2"/>
  <c r="G798" i="2"/>
  <c r="H798" i="2"/>
  <c r="G799" i="2"/>
  <c r="H799" i="2"/>
  <c r="G800" i="2"/>
  <c r="H800" i="2"/>
  <c r="G801" i="2"/>
  <c r="H801" i="2"/>
  <c r="G802" i="2"/>
  <c r="H802" i="2"/>
  <c r="G803" i="2"/>
  <c r="H803" i="2"/>
  <c r="G804" i="2"/>
  <c r="H804" i="2"/>
  <c r="G805" i="2"/>
  <c r="H805" i="2"/>
  <c r="G806" i="2"/>
  <c r="H806" i="2"/>
  <c r="G807" i="2"/>
  <c r="H807" i="2"/>
  <c r="G808" i="2"/>
  <c r="H808" i="2"/>
  <c r="G809" i="2"/>
  <c r="H809" i="2"/>
  <c r="G810" i="2"/>
  <c r="H810" i="2"/>
  <c r="G811" i="2"/>
  <c r="H811" i="2"/>
  <c r="G812" i="2"/>
  <c r="H812" i="2"/>
  <c r="G813" i="2"/>
  <c r="H813" i="2"/>
  <c r="G814" i="2"/>
  <c r="H814" i="2"/>
  <c r="G815" i="2"/>
  <c r="H815" i="2"/>
  <c r="G816" i="2"/>
  <c r="H816" i="2"/>
  <c r="G817" i="2"/>
  <c r="H817" i="2"/>
  <c r="G818" i="2"/>
  <c r="H818" i="2"/>
  <c r="G819" i="2"/>
  <c r="H819" i="2"/>
  <c r="G820" i="2"/>
  <c r="H820" i="2"/>
  <c r="G821" i="2"/>
  <c r="H821" i="2"/>
  <c r="G822" i="2"/>
  <c r="H822" i="2"/>
  <c r="G823" i="2"/>
  <c r="H823" i="2"/>
  <c r="G824" i="2"/>
  <c r="H824" i="2"/>
  <c r="G825" i="2"/>
  <c r="H825" i="2"/>
  <c r="G826" i="2"/>
  <c r="H826" i="2"/>
  <c r="G827" i="2"/>
  <c r="H827" i="2"/>
  <c r="G828" i="2"/>
  <c r="H828" i="2"/>
  <c r="G829" i="2"/>
  <c r="H829" i="2"/>
  <c r="G830" i="2"/>
  <c r="H830" i="2"/>
  <c r="G831" i="2"/>
  <c r="H831" i="2"/>
  <c r="G832" i="2"/>
  <c r="H832" i="2"/>
  <c r="G833" i="2"/>
  <c r="H833" i="2"/>
  <c r="G834" i="2"/>
  <c r="H834" i="2"/>
  <c r="G835" i="2"/>
  <c r="H835" i="2"/>
  <c r="G836" i="2"/>
  <c r="H836" i="2"/>
  <c r="G837" i="2"/>
  <c r="H837" i="2"/>
  <c r="G838" i="2"/>
  <c r="H838" i="2"/>
  <c r="G839" i="2"/>
  <c r="H839" i="2"/>
  <c r="G840" i="2"/>
  <c r="H840" i="2"/>
  <c r="G841" i="2"/>
  <c r="H841" i="2"/>
  <c r="G842" i="2"/>
  <c r="H842" i="2"/>
  <c r="G843" i="2"/>
  <c r="H843" i="2"/>
  <c r="G844" i="2"/>
  <c r="H844" i="2"/>
  <c r="G845" i="2"/>
  <c r="H845" i="2"/>
  <c r="G846" i="2"/>
  <c r="H846" i="2"/>
  <c r="G847" i="2"/>
  <c r="H847" i="2"/>
  <c r="G848" i="2"/>
  <c r="H848" i="2"/>
  <c r="G849" i="2"/>
  <c r="H849" i="2"/>
  <c r="G850" i="2"/>
  <c r="H850" i="2"/>
  <c r="G851" i="2"/>
  <c r="H851" i="2"/>
  <c r="G852" i="2"/>
  <c r="H852" i="2"/>
  <c r="G853" i="2"/>
  <c r="H853" i="2"/>
  <c r="G854" i="2"/>
  <c r="H854" i="2"/>
  <c r="G855" i="2"/>
  <c r="H855" i="2"/>
  <c r="G856" i="2"/>
  <c r="H856" i="2"/>
  <c r="G857" i="2"/>
  <c r="H857" i="2"/>
  <c r="G858" i="2"/>
  <c r="H858" i="2"/>
  <c r="G859" i="2"/>
  <c r="H859" i="2"/>
  <c r="G860" i="2"/>
  <c r="H860" i="2"/>
  <c r="G861" i="2"/>
  <c r="H861" i="2"/>
  <c r="G862" i="2"/>
  <c r="H862" i="2"/>
  <c r="G863" i="2"/>
  <c r="H863" i="2"/>
  <c r="G864" i="2"/>
  <c r="H864" i="2"/>
  <c r="G865" i="2"/>
  <c r="H865" i="2"/>
  <c r="G866" i="2"/>
  <c r="H866" i="2"/>
  <c r="G867" i="2"/>
  <c r="H867" i="2"/>
  <c r="G868" i="2"/>
  <c r="H868" i="2"/>
  <c r="G869" i="2"/>
  <c r="H869" i="2"/>
  <c r="G870" i="2"/>
  <c r="H870" i="2"/>
  <c r="G871" i="2"/>
  <c r="H871" i="2"/>
  <c r="G872" i="2"/>
  <c r="H872" i="2"/>
  <c r="G873" i="2"/>
  <c r="H873" i="2"/>
  <c r="G874" i="2"/>
  <c r="H874" i="2"/>
  <c r="G875" i="2"/>
  <c r="H875" i="2"/>
  <c r="G876" i="2"/>
  <c r="H876" i="2"/>
  <c r="G877" i="2"/>
  <c r="H877" i="2"/>
  <c r="G878" i="2"/>
  <c r="H878" i="2"/>
  <c r="G879" i="2"/>
  <c r="H879" i="2"/>
  <c r="G880" i="2"/>
  <c r="H880" i="2"/>
  <c r="G881" i="2"/>
  <c r="H881" i="2"/>
  <c r="G882" i="2"/>
  <c r="H882" i="2"/>
  <c r="G883" i="2"/>
  <c r="H883" i="2"/>
  <c r="G884" i="2"/>
  <c r="H884" i="2"/>
  <c r="G885" i="2"/>
  <c r="H885" i="2"/>
  <c r="G886" i="2"/>
  <c r="H886" i="2"/>
  <c r="G887" i="2"/>
  <c r="H887" i="2"/>
  <c r="G888" i="2"/>
  <c r="H888" i="2"/>
  <c r="G889" i="2"/>
  <c r="H889" i="2"/>
  <c r="G890" i="2"/>
  <c r="H890" i="2"/>
  <c r="G891" i="2"/>
  <c r="H891" i="2"/>
  <c r="G892" i="2"/>
  <c r="H892" i="2"/>
  <c r="G893" i="2"/>
  <c r="H893" i="2"/>
  <c r="G894" i="2"/>
  <c r="H894" i="2"/>
  <c r="G895" i="2"/>
  <c r="H895" i="2"/>
  <c r="G896" i="2"/>
  <c r="H896" i="2"/>
  <c r="G897" i="2"/>
  <c r="H897" i="2"/>
  <c r="G898" i="2"/>
  <c r="H898" i="2"/>
  <c r="G899" i="2"/>
  <c r="H899" i="2"/>
  <c r="G900" i="2"/>
  <c r="H900" i="2"/>
  <c r="G901" i="2"/>
  <c r="H901" i="2"/>
  <c r="G902" i="2"/>
  <c r="H902" i="2"/>
  <c r="G903" i="2"/>
  <c r="H903" i="2"/>
  <c r="G904" i="2"/>
  <c r="H904" i="2"/>
  <c r="G905" i="2"/>
  <c r="H905" i="2"/>
  <c r="G906" i="2"/>
  <c r="H906" i="2"/>
  <c r="G907" i="2"/>
  <c r="H907" i="2"/>
  <c r="G908" i="2"/>
  <c r="H908" i="2"/>
  <c r="G909" i="2"/>
  <c r="H909" i="2"/>
  <c r="G910" i="2"/>
  <c r="H910" i="2"/>
  <c r="G911" i="2"/>
  <c r="H911" i="2"/>
  <c r="G912" i="2"/>
  <c r="H912" i="2"/>
  <c r="G913" i="2"/>
  <c r="H913" i="2"/>
  <c r="G914" i="2"/>
  <c r="H914" i="2"/>
  <c r="G915" i="2"/>
  <c r="H915" i="2"/>
  <c r="G916" i="2"/>
  <c r="H916" i="2"/>
  <c r="G917" i="2"/>
  <c r="H917" i="2"/>
  <c r="G918" i="2"/>
  <c r="H918" i="2"/>
  <c r="G919" i="2"/>
  <c r="H919" i="2"/>
  <c r="G920" i="2"/>
  <c r="H920" i="2"/>
  <c r="G921" i="2"/>
  <c r="H921" i="2"/>
  <c r="G922" i="2"/>
  <c r="H922" i="2"/>
  <c r="G923" i="2"/>
  <c r="H923" i="2"/>
  <c r="G924" i="2"/>
  <c r="H924" i="2"/>
  <c r="G925" i="2"/>
  <c r="H925" i="2"/>
  <c r="G926" i="2"/>
  <c r="H926" i="2"/>
  <c r="G927" i="2"/>
  <c r="H927" i="2"/>
  <c r="G928" i="2"/>
  <c r="H928" i="2"/>
  <c r="G929" i="2"/>
  <c r="H929" i="2"/>
  <c r="G930" i="2"/>
  <c r="H930" i="2"/>
  <c r="G931" i="2"/>
  <c r="H931" i="2"/>
  <c r="G932" i="2"/>
  <c r="H932" i="2"/>
  <c r="G933" i="2"/>
  <c r="H933" i="2"/>
  <c r="G934" i="2"/>
  <c r="H934" i="2"/>
  <c r="G935" i="2"/>
  <c r="H935" i="2"/>
  <c r="G936" i="2"/>
  <c r="H936" i="2"/>
  <c r="G937" i="2"/>
  <c r="H937" i="2"/>
  <c r="G938" i="2"/>
  <c r="H938" i="2"/>
  <c r="G939" i="2"/>
  <c r="H939" i="2"/>
  <c r="G940" i="2"/>
  <c r="H940" i="2"/>
  <c r="G941" i="2"/>
  <c r="H941" i="2"/>
  <c r="G942" i="2"/>
  <c r="H942" i="2"/>
  <c r="G943" i="2"/>
  <c r="H943" i="2"/>
  <c r="G944" i="2"/>
  <c r="H944" i="2"/>
  <c r="G945" i="2"/>
  <c r="H945" i="2"/>
  <c r="G946" i="2"/>
  <c r="H946" i="2"/>
  <c r="G947" i="2"/>
  <c r="H947" i="2"/>
  <c r="G948" i="2"/>
  <c r="H948" i="2"/>
  <c r="G949" i="2"/>
  <c r="H949" i="2"/>
  <c r="G950" i="2"/>
  <c r="H950" i="2"/>
  <c r="G951" i="2"/>
  <c r="H951" i="2"/>
  <c r="G952" i="2"/>
  <c r="H952" i="2"/>
  <c r="G953" i="2"/>
  <c r="H953" i="2"/>
  <c r="G954" i="2"/>
  <c r="H954" i="2"/>
  <c r="G955" i="2"/>
  <c r="H955" i="2"/>
  <c r="G956" i="2"/>
  <c r="H956" i="2"/>
  <c r="G957" i="2"/>
  <c r="H957" i="2"/>
  <c r="G958" i="2"/>
  <c r="H958" i="2"/>
  <c r="G959" i="2"/>
  <c r="H959" i="2"/>
  <c r="G960" i="2"/>
  <c r="H960" i="2"/>
  <c r="G961" i="2"/>
  <c r="H961" i="2"/>
  <c r="G962" i="2"/>
  <c r="H962" i="2"/>
  <c r="G963" i="2"/>
  <c r="H963" i="2"/>
  <c r="G964" i="2"/>
  <c r="H964" i="2"/>
  <c r="G965" i="2"/>
  <c r="H965" i="2"/>
  <c r="G966" i="2"/>
  <c r="H966" i="2"/>
  <c r="G967" i="2"/>
  <c r="H967" i="2"/>
  <c r="G968" i="2"/>
  <c r="H968" i="2"/>
  <c r="G969" i="2"/>
  <c r="H969" i="2"/>
  <c r="G970" i="2"/>
  <c r="H970" i="2"/>
  <c r="G971" i="2"/>
  <c r="H971" i="2"/>
  <c r="G972" i="2"/>
  <c r="H972" i="2"/>
  <c r="G973" i="2"/>
  <c r="H973" i="2"/>
  <c r="G974" i="2"/>
  <c r="H974" i="2"/>
  <c r="G975" i="2"/>
  <c r="H975" i="2"/>
  <c r="G976" i="2"/>
  <c r="H976" i="2"/>
  <c r="G977" i="2"/>
  <c r="H977" i="2"/>
  <c r="G978" i="2"/>
  <c r="H978" i="2"/>
  <c r="G979" i="2"/>
  <c r="H979" i="2"/>
  <c r="G980" i="2"/>
  <c r="H980" i="2"/>
  <c r="G981" i="2"/>
  <c r="H981" i="2"/>
  <c r="G982" i="2"/>
  <c r="H982" i="2"/>
  <c r="G983" i="2"/>
  <c r="H983" i="2"/>
  <c r="G984" i="2"/>
  <c r="H984" i="2"/>
  <c r="G985" i="2"/>
  <c r="H985" i="2"/>
  <c r="G986" i="2"/>
  <c r="H986" i="2"/>
  <c r="G987" i="2"/>
  <c r="H987" i="2"/>
  <c r="G988" i="2"/>
  <c r="H988" i="2"/>
  <c r="G989" i="2"/>
  <c r="H989" i="2"/>
  <c r="G990" i="2"/>
  <c r="H990" i="2"/>
  <c r="G991" i="2"/>
  <c r="H991" i="2"/>
  <c r="G992" i="2"/>
  <c r="H992" i="2"/>
  <c r="G993" i="2"/>
  <c r="H993" i="2"/>
  <c r="G994" i="2"/>
  <c r="H994" i="2"/>
  <c r="G995" i="2"/>
  <c r="H995" i="2"/>
  <c r="G996" i="2"/>
  <c r="H996" i="2"/>
  <c r="G997" i="2"/>
  <c r="H997" i="2"/>
  <c r="G998" i="2"/>
  <c r="H998" i="2"/>
  <c r="G999" i="2"/>
  <c r="H999" i="2"/>
  <c r="G1000" i="2"/>
  <c r="H1000" i="2"/>
  <c r="G5" i="2"/>
  <c r="H5" i="2"/>
  <c r="G6" i="2"/>
  <c r="H6" i="2"/>
  <c r="G7" i="2"/>
  <c r="H7" i="2"/>
  <c r="G8" i="2"/>
  <c r="H8" i="2"/>
  <c r="G9" i="2"/>
  <c r="H9" i="2"/>
  <c r="G10" i="2"/>
  <c r="H10" i="2"/>
  <c r="G11" i="2"/>
  <c r="H11" i="2"/>
  <c r="G12" i="2"/>
  <c r="H12" i="2"/>
  <c r="G13" i="2"/>
  <c r="H13" i="2"/>
  <c r="G14" i="2"/>
  <c r="H14" i="2"/>
  <c r="G15" i="2"/>
  <c r="H15" i="2"/>
  <c r="G16" i="2"/>
  <c r="H16" i="2"/>
  <c r="G17" i="2"/>
  <c r="H17" i="2"/>
  <c r="G18" i="2"/>
  <c r="H18" i="2"/>
  <c r="G19" i="2"/>
  <c r="H19" i="2"/>
  <c r="G20" i="2"/>
  <c r="H20" i="2"/>
  <c r="G21" i="2"/>
  <c r="H21" i="2"/>
  <c r="G22" i="2"/>
  <c r="H22" i="2"/>
  <c r="G5" i="3"/>
  <c r="H5" i="3"/>
  <c r="G6" i="3"/>
  <c r="H6" i="3"/>
  <c r="G7" i="3"/>
  <c r="H7" i="3"/>
  <c r="G8" i="3"/>
  <c r="H8" i="3"/>
  <c r="G9" i="3"/>
  <c r="H9" i="3"/>
  <c r="G10" i="3"/>
  <c r="H10" i="3"/>
  <c r="G11" i="3"/>
  <c r="H11" i="3"/>
  <c r="G12" i="3"/>
  <c r="H12" i="3"/>
  <c r="G13" i="3"/>
  <c r="H13" i="3"/>
  <c r="G14" i="3"/>
  <c r="H14" i="3"/>
  <c r="G15" i="3"/>
  <c r="H15" i="3"/>
  <c r="G16" i="3"/>
  <c r="H16" i="3"/>
  <c r="G17" i="3"/>
  <c r="H17" i="3"/>
  <c r="G18" i="3"/>
  <c r="H18" i="3"/>
  <c r="G19" i="3"/>
  <c r="H19" i="3"/>
  <c r="G20" i="3"/>
  <c r="H20" i="3"/>
  <c r="G21" i="3"/>
  <c r="H21" i="3"/>
  <c r="G22" i="3"/>
  <c r="H22" i="3"/>
  <c r="G23" i="3"/>
  <c r="H23" i="3"/>
  <c r="G24" i="3"/>
  <c r="H24" i="3"/>
  <c r="G25" i="3"/>
  <c r="H25" i="3"/>
  <c r="G26" i="3"/>
  <c r="H26" i="3"/>
  <c r="G27" i="3"/>
  <c r="H27" i="3"/>
  <c r="G28" i="3"/>
  <c r="H28" i="3"/>
  <c r="G29" i="3"/>
  <c r="H29" i="3"/>
  <c r="G30" i="3"/>
  <c r="H30"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39" i="3"/>
  <c r="H139"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57" i="3"/>
  <c r="H157" i="3"/>
  <c r="G158" i="3"/>
  <c r="H158" i="3"/>
  <c r="G159" i="3"/>
  <c r="H159" i="3"/>
  <c r="G160" i="3"/>
  <c r="H160" i="3"/>
  <c r="G161" i="3"/>
  <c r="H161" i="3"/>
  <c r="G162" i="3"/>
  <c r="H162" i="3"/>
  <c r="G163" i="3"/>
  <c r="H163" i="3"/>
  <c r="G164" i="3"/>
  <c r="H164" i="3"/>
  <c r="G165" i="3"/>
  <c r="H165" i="3"/>
  <c r="G166" i="3"/>
  <c r="H166" i="3"/>
  <c r="G167" i="3"/>
  <c r="H167" i="3"/>
  <c r="G168" i="3"/>
  <c r="H168" i="3"/>
  <c r="G169" i="3"/>
  <c r="H169" i="3"/>
  <c r="G170" i="3"/>
  <c r="H170" i="3"/>
  <c r="G171" i="3"/>
  <c r="H171" i="3"/>
  <c r="G172" i="3"/>
  <c r="H172" i="3"/>
  <c r="G173" i="3"/>
  <c r="H173" i="3"/>
  <c r="G174" i="3"/>
  <c r="H174" i="3"/>
  <c r="G175" i="3"/>
  <c r="H175" i="3"/>
  <c r="G176" i="3"/>
  <c r="H176" i="3"/>
  <c r="G177" i="3"/>
  <c r="H177" i="3"/>
  <c r="G178" i="3"/>
  <c r="H178" i="3"/>
  <c r="G179" i="3"/>
  <c r="H179" i="3"/>
  <c r="G180" i="3"/>
  <c r="H180" i="3"/>
  <c r="G181" i="3"/>
  <c r="H181" i="3"/>
  <c r="G182" i="3"/>
  <c r="H182" i="3"/>
  <c r="G183" i="3"/>
  <c r="H183" i="3"/>
  <c r="G184" i="3"/>
  <c r="H184" i="3"/>
  <c r="G185" i="3"/>
  <c r="H185" i="3"/>
  <c r="G186" i="3"/>
  <c r="H186" i="3"/>
  <c r="G187" i="3"/>
  <c r="H187" i="3"/>
  <c r="G188" i="3"/>
  <c r="H188" i="3"/>
  <c r="G189" i="3"/>
  <c r="H189" i="3"/>
  <c r="G190" i="3"/>
  <c r="H190" i="3"/>
  <c r="G191" i="3"/>
  <c r="H191" i="3"/>
  <c r="G192" i="3"/>
  <c r="H192" i="3"/>
  <c r="G193" i="3"/>
  <c r="H193" i="3"/>
  <c r="G194" i="3"/>
  <c r="H194" i="3"/>
  <c r="G195" i="3"/>
  <c r="H195" i="3"/>
  <c r="G196" i="3"/>
  <c r="H196" i="3"/>
  <c r="G197" i="3"/>
  <c r="H197" i="3"/>
  <c r="G198" i="3"/>
  <c r="H198" i="3"/>
  <c r="G199" i="3"/>
  <c r="H199" i="3"/>
  <c r="G200" i="3"/>
  <c r="H200" i="3"/>
  <c r="G201" i="3"/>
  <c r="H201" i="3"/>
  <c r="G202" i="3"/>
  <c r="H202" i="3"/>
  <c r="G203" i="3"/>
  <c r="H203" i="3"/>
  <c r="G204" i="3"/>
  <c r="H204" i="3"/>
  <c r="G205" i="3"/>
  <c r="H205" i="3"/>
  <c r="G206" i="3"/>
  <c r="H206" i="3"/>
  <c r="G207" i="3"/>
  <c r="H207" i="3"/>
  <c r="G208" i="3"/>
  <c r="H208" i="3"/>
  <c r="G209" i="3"/>
  <c r="H209" i="3"/>
  <c r="G210" i="3"/>
  <c r="H210" i="3"/>
  <c r="G211" i="3"/>
  <c r="H211" i="3"/>
  <c r="G212" i="3"/>
  <c r="H212" i="3"/>
  <c r="G213" i="3"/>
  <c r="H213" i="3"/>
  <c r="G214" i="3"/>
  <c r="H214" i="3"/>
  <c r="G215" i="3"/>
  <c r="H215" i="3"/>
  <c r="G216" i="3"/>
  <c r="H216" i="3"/>
  <c r="G217" i="3"/>
  <c r="H217" i="3"/>
  <c r="G218" i="3"/>
  <c r="H218" i="3"/>
  <c r="G219" i="3"/>
  <c r="H219" i="3"/>
  <c r="G220" i="3"/>
  <c r="H220" i="3"/>
  <c r="G221" i="3"/>
  <c r="H221" i="3"/>
  <c r="G222" i="3"/>
  <c r="H222" i="3"/>
  <c r="G223" i="3"/>
  <c r="H223" i="3"/>
  <c r="G224" i="3"/>
  <c r="H224" i="3"/>
  <c r="G225" i="3"/>
  <c r="H225" i="3"/>
  <c r="G226" i="3"/>
  <c r="H226" i="3"/>
  <c r="G227" i="3"/>
  <c r="H227" i="3"/>
  <c r="G228" i="3"/>
  <c r="H228" i="3"/>
  <c r="G229" i="3"/>
  <c r="H229" i="3"/>
  <c r="G230" i="3"/>
  <c r="H230" i="3"/>
  <c r="G231" i="3"/>
  <c r="H231" i="3"/>
  <c r="G232" i="3"/>
  <c r="H232" i="3"/>
  <c r="G233" i="3"/>
  <c r="H233" i="3"/>
  <c r="G234" i="3"/>
  <c r="H234" i="3"/>
  <c r="G235" i="3"/>
  <c r="H235" i="3"/>
  <c r="G236" i="3"/>
  <c r="H236" i="3"/>
  <c r="G237" i="3"/>
  <c r="H237" i="3"/>
  <c r="G238" i="3"/>
  <c r="H238" i="3"/>
  <c r="G239" i="3"/>
  <c r="H239" i="3"/>
  <c r="G240" i="3"/>
  <c r="H240" i="3"/>
  <c r="G241" i="3"/>
  <c r="H241" i="3"/>
  <c r="G242" i="3"/>
  <c r="H242" i="3"/>
  <c r="G243" i="3"/>
  <c r="H243" i="3"/>
  <c r="G244" i="3"/>
  <c r="H244" i="3"/>
  <c r="G245" i="3"/>
  <c r="H245" i="3"/>
  <c r="G246" i="3"/>
  <c r="H246" i="3"/>
  <c r="G247" i="3"/>
  <c r="H247" i="3"/>
  <c r="G248" i="3"/>
  <c r="H248" i="3"/>
  <c r="G249" i="3"/>
  <c r="H249" i="3"/>
  <c r="G250" i="3"/>
  <c r="H250" i="3"/>
  <c r="G251" i="3"/>
  <c r="H251" i="3"/>
  <c r="G252" i="3"/>
  <c r="H252" i="3"/>
  <c r="G253" i="3"/>
  <c r="H253" i="3"/>
  <c r="G254" i="3"/>
  <c r="H254" i="3"/>
  <c r="G255" i="3"/>
  <c r="H255" i="3"/>
  <c r="G256" i="3"/>
  <c r="H256" i="3"/>
  <c r="G257" i="3"/>
  <c r="H257" i="3"/>
  <c r="G258" i="3"/>
  <c r="H258" i="3"/>
  <c r="G259" i="3"/>
  <c r="H259" i="3"/>
  <c r="G260" i="3"/>
  <c r="H260" i="3"/>
  <c r="G261" i="3"/>
  <c r="H261" i="3"/>
  <c r="G262" i="3"/>
  <c r="H262" i="3"/>
  <c r="G263" i="3"/>
  <c r="H263" i="3"/>
  <c r="G264" i="3"/>
  <c r="H264" i="3"/>
  <c r="G265" i="3"/>
  <c r="H265" i="3"/>
  <c r="G266" i="3"/>
  <c r="H266" i="3"/>
  <c r="G267" i="3"/>
  <c r="H267" i="3"/>
  <c r="G268" i="3"/>
  <c r="H268" i="3"/>
  <c r="G269" i="3"/>
  <c r="H269" i="3"/>
  <c r="G270" i="3"/>
  <c r="H270" i="3"/>
  <c r="G271" i="3"/>
  <c r="H271" i="3"/>
  <c r="G272" i="3"/>
  <c r="H272" i="3"/>
  <c r="G273" i="3"/>
  <c r="H273" i="3"/>
  <c r="G274" i="3"/>
  <c r="H274" i="3"/>
  <c r="G275" i="3"/>
  <c r="H275" i="3"/>
  <c r="G276" i="3"/>
  <c r="H276" i="3"/>
  <c r="G277" i="3"/>
  <c r="H277" i="3"/>
  <c r="G278" i="3"/>
  <c r="H278" i="3"/>
  <c r="G279" i="3"/>
  <c r="H279" i="3"/>
  <c r="G280" i="3"/>
  <c r="H280" i="3"/>
  <c r="G281" i="3"/>
  <c r="H281" i="3"/>
  <c r="G282" i="3"/>
  <c r="H282" i="3"/>
  <c r="G283" i="3"/>
  <c r="H283" i="3"/>
  <c r="G284" i="3"/>
  <c r="H284" i="3"/>
  <c r="G285" i="3"/>
  <c r="H285" i="3"/>
  <c r="G286" i="3"/>
  <c r="H286" i="3"/>
  <c r="G287" i="3"/>
  <c r="H287" i="3"/>
  <c r="G288" i="3"/>
  <c r="H288" i="3"/>
  <c r="G289" i="3"/>
  <c r="H289" i="3"/>
  <c r="G290" i="3"/>
  <c r="H290" i="3"/>
  <c r="G291" i="3"/>
  <c r="H291" i="3"/>
  <c r="G292" i="3"/>
  <c r="H292" i="3"/>
  <c r="G293" i="3"/>
  <c r="H293" i="3"/>
  <c r="G294" i="3"/>
  <c r="H294" i="3"/>
  <c r="G295" i="3"/>
  <c r="H295" i="3"/>
  <c r="G296" i="3"/>
  <c r="H296" i="3"/>
  <c r="G297" i="3"/>
  <c r="H297" i="3"/>
  <c r="G298" i="3"/>
  <c r="H298" i="3"/>
  <c r="G299" i="3"/>
  <c r="H299" i="3"/>
  <c r="G300" i="3"/>
  <c r="H300" i="3"/>
  <c r="G301" i="3"/>
  <c r="H301" i="3"/>
  <c r="G302" i="3"/>
  <c r="H302" i="3"/>
  <c r="G303" i="3"/>
  <c r="H303" i="3"/>
  <c r="G304" i="3"/>
  <c r="H304" i="3"/>
  <c r="G305" i="3"/>
  <c r="H305" i="3"/>
  <c r="G306" i="3"/>
  <c r="H306" i="3"/>
  <c r="G307" i="3"/>
  <c r="H307" i="3"/>
  <c r="G308" i="3"/>
  <c r="H308" i="3"/>
  <c r="G309" i="3"/>
  <c r="H309" i="3"/>
  <c r="G310" i="3"/>
  <c r="H310" i="3"/>
  <c r="G311" i="3"/>
  <c r="H311" i="3"/>
  <c r="G312" i="3"/>
  <c r="H312" i="3"/>
  <c r="G313" i="3"/>
  <c r="H313" i="3"/>
  <c r="G314" i="3"/>
  <c r="H314" i="3"/>
  <c r="G315" i="3"/>
  <c r="H315" i="3"/>
  <c r="G316" i="3"/>
  <c r="H316" i="3"/>
  <c r="G317" i="3"/>
  <c r="H317" i="3"/>
  <c r="G318" i="3"/>
  <c r="H318" i="3"/>
  <c r="G319" i="3"/>
  <c r="H319" i="3"/>
  <c r="G320" i="3"/>
  <c r="H320" i="3"/>
  <c r="H4" i="3"/>
  <c r="G4" i="3"/>
  <c r="I60" i="4" l="1"/>
  <c r="L60" i="4" s="1"/>
  <c r="E61" i="4"/>
  <c r="F61" i="4"/>
  <c r="D61" i="4"/>
  <c r="I61" i="13"/>
  <c r="P4" i="3"/>
  <c r="Q4" i="3"/>
  <c r="P5" i="3"/>
  <c r="Q5" i="3"/>
  <c r="P6" i="3"/>
  <c r="Q6" i="3"/>
  <c r="P7" i="3"/>
  <c r="Q7" i="3"/>
  <c r="P8" i="3"/>
  <c r="Q8" i="3"/>
  <c r="P9" i="3"/>
  <c r="Q9" i="3"/>
  <c r="P10" i="3"/>
  <c r="Q10" i="3"/>
  <c r="P11" i="3"/>
  <c r="Q11" i="3"/>
  <c r="P12" i="3"/>
  <c r="Q12" i="3"/>
  <c r="P13" i="3"/>
  <c r="Q13" i="3"/>
  <c r="P14" i="3"/>
  <c r="Q14" i="3"/>
  <c r="P15" i="3"/>
  <c r="Q15" i="3"/>
  <c r="P16" i="3"/>
  <c r="Q16" i="3"/>
  <c r="P17" i="3"/>
  <c r="Q17" i="3"/>
  <c r="P18" i="3"/>
  <c r="Q18" i="3"/>
  <c r="P19" i="3"/>
  <c r="Q19" i="3"/>
  <c r="P20" i="3"/>
  <c r="Q20" i="3"/>
  <c r="P21" i="3"/>
  <c r="Q21" i="3"/>
  <c r="P22" i="3"/>
  <c r="Q22" i="3"/>
  <c r="P23" i="3"/>
  <c r="Q23" i="3"/>
  <c r="P24" i="3"/>
  <c r="Q24" i="3"/>
  <c r="P25" i="3"/>
  <c r="Q25" i="3"/>
  <c r="P26" i="3"/>
  <c r="Q26" i="3"/>
  <c r="P27" i="3"/>
  <c r="Q27" i="3"/>
  <c r="P28" i="3"/>
  <c r="Q28" i="3"/>
  <c r="P29" i="3"/>
  <c r="Q29" i="3"/>
  <c r="P30" i="3"/>
  <c r="Q30" i="3"/>
  <c r="P31" i="3"/>
  <c r="Q31" i="3"/>
  <c r="P32" i="3"/>
  <c r="Q32" i="3"/>
  <c r="P33" i="3"/>
  <c r="Q33" i="3"/>
  <c r="P34" i="3"/>
  <c r="Q34" i="3"/>
  <c r="AC1001" i="10"/>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S282" i="9"/>
  <c r="S283" i="9"/>
  <c r="S284" i="9"/>
  <c r="S285" i="9"/>
  <c r="S286" i="9"/>
  <c r="S287" i="9"/>
  <c r="S288" i="9"/>
  <c r="S289" i="9"/>
  <c r="S290" i="9"/>
  <c r="S291" i="9"/>
  <c r="S292" i="9"/>
  <c r="S293" i="9"/>
  <c r="S294" i="9"/>
  <c r="S295" i="9"/>
  <c r="S296" i="9"/>
  <c r="S297" i="9"/>
  <c r="S298" i="9"/>
  <c r="S299" i="9"/>
  <c r="S300" i="9"/>
  <c r="S301" i="9"/>
  <c r="S302" i="9"/>
  <c r="S303" i="9"/>
  <c r="S304" i="9"/>
  <c r="S305" i="9"/>
  <c r="S306" i="9"/>
  <c r="S307" i="9"/>
  <c r="S308" i="9"/>
  <c r="S309" i="9"/>
  <c r="S310" i="9"/>
  <c r="S311" i="9"/>
  <c r="S312" i="9"/>
  <c r="S313" i="9"/>
  <c r="S314" i="9"/>
  <c r="S315" i="9"/>
  <c r="S316" i="9"/>
  <c r="S317" i="9"/>
  <c r="S318" i="9"/>
  <c r="S319" i="9"/>
  <c r="S320" i="9"/>
  <c r="S321" i="9"/>
  <c r="S322" i="9"/>
  <c r="S323" i="9"/>
  <c r="S324" i="9"/>
  <c r="S325" i="9"/>
  <c r="S326" i="9"/>
  <c r="S327" i="9"/>
  <c r="S328" i="9"/>
  <c r="S329" i="9"/>
  <c r="S330" i="9"/>
  <c r="S331" i="9"/>
  <c r="S332" i="9"/>
  <c r="S333" i="9"/>
  <c r="S334" i="9"/>
  <c r="S335" i="9"/>
  <c r="S336" i="9"/>
  <c r="S337" i="9"/>
  <c r="S338" i="9"/>
  <c r="S339" i="9"/>
  <c r="S340" i="9"/>
  <c r="S341" i="9"/>
  <c r="S342" i="9"/>
  <c r="S343" i="9"/>
  <c r="S344" i="9"/>
  <c r="S345" i="9"/>
  <c r="S346" i="9"/>
  <c r="S347" i="9"/>
  <c r="S348" i="9"/>
  <c r="S349" i="9"/>
  <c r="S350" i="9"/>
  <c r="S351" i="9"/>
  <c r="S352" i="9"/>
  <c r="S353" i="9"/>
  <c r="S354" i="9"/>
  <c r="S355" i="9"/>
  <c r="S356" i="9"/>
  <c r="S357" i="9"/>
  <c r="S358" i="9"/>
  <c r="S359" i="9"/>
  <c r="S360" i="9"/>
  <c r="S361" i="9"/>
  <c r="S362" i="9"/>
  <c r="S363" i="9"/>
  <c r="S364" i="9"/>
  <c r="S365" i="9"/>
  <c r="S366" i="9"/>
  <c r="S367" i="9"/>
  <c r="S368" i="9"/>
  <c r="S369" i="9"/>
  <c r="S370" i="9"/>
  <c r="S371" i="9"/>
  <c r="S372" i="9"/>
  <c r="S373" i="9"/>
  <c r="S374" i="9"/>
  <c r="S375" i="9"/>
  <c r="S376" i="9"/>
  <c r="S377" i="9"/>
  <c r="S378" i="9"/>
  <c r="S379" i="9"/>
  <c r="S380" i="9"/>
  <c r="S381" i="9"/>
  <c r="S382" i="9"/>
  <c r="S383" i="9"/>
  <c r="S384" i="9"/>
  <c r="S385" i="9"/>
  <c r="S386" i="9"/>
  <c r="S387" i="9"/>
  <c r="S388" i="9"/>
  <c r="S389" i="9"/>
  <c r="S390" i="9"/>
  <c r="S391" i="9"/>
  <c r="S392" i="9"/>
  <c r="S393" i="9"/>
  <c r="S394" i="9"/>
  <c r="S395" i="9"/>
  <c r="S396" i="9"/>
  <c r="S397" i="9"/>
  <c r="S398" i="9"/>
  <c r="S399" i="9"/>
  <c r="S400" i="9"/>
  <c r="S401" i="9"/>
  <c r="S402" i="9"/>
  <c r="S403" i="9"/>
  <c r="S404" i="9"/>
  <c r="S405" i="9"/>
  <c r="S406" i="9"/>
  <c r="S407" i="9"/>
  <c r="S408" i="9"/>
  <c r="S409" i="9"/>
  <c r="S410" i="9"/>
  <c r="S411" i="9"/>
  <c r="S412" i="9"/>
  <c r="S413" i="9"/>
  <c r="S414" i="9"/>
  <c r="S415" i="9"/>
  <c r="S416" i="9"/>
  <c r="S417" i="9"/>
  <c r="S418" i="9"/>
  <c r="S419" i="9"/>
  <c r="S420" i="9"/>
  <c r="S421" i="9"/>
  <c r="S422" i="9"/>
  <c r="S423" i="9"/>
  <c r="S424" i="9"/>
  <c r="S425" i="9"/>
  <c r="S426" i="9"/>
  <c r="S427" i="9"/>
  <c r="S428" i="9"/>
  <c r="S429" i="9"/>
  <c r="S430" i="9"/>
  <c r="S431" i="9"/>
  <c r="S432" i="9"/>
  <c r="S433" i="9"/>
  <c r="S434" i="9"/>
  <c r="S435" i="9"/>
  <c r="S436" i="9"/>
  <c r="S437" i="9"/>
  <c r="S438" i="9"/>
  <c r="S439" i="9"/>
  <c r="S440" i="9"/>
  <c r="S441" i="9"/>
  <c r="S442" i="9"/>
  <c r="S443" i="9"/>
  <c r="S444" i="9"/>
  <c r="S445" i="9"/>
  <c r="S446" i="9"/>
  <c r="S447" i="9"/>
  <c r="S448" i="9"/>
  <c r="S449" i="9"/>
  <c r="S450" i="9"/>
  <c r="S451" i="9"/>
  <c r="S452" i="9"/>
  <c r="S453" i="9"/>
  <c r="S454" i="9"/>
  <c r="S455" i="9"/>
  <c r="S456" i="9"/>
  <c r="S457" i="9"/>
  <c r="S458" i="9"/>
  <c r="S459" i="9"/>
  <c r="S460" i="9"/>
  <c r="S461" i="9"/>
  <c r="S462" i="9"/>
  <c r="S463" i="9"/>
  <c r="S464" i="9"/>
  <c r="S465" i="9"/>
  <c r="S466" i="9"/>
  <c r="S467" i="9"/>
  <c r="S468" i="9"/>
  <c r="S469" i="9"/>
  <c r="S470" i="9"/>
  <c r="S471" i="9"/>
  <c r="S472" i="9"/>
  <c r="S473" i="9"/>
  <c r="S474" i="9"/>
  <c r="S475" i="9"/>
  <c r="S476" i="9"/>
  <c r="S477" i="9"/>
  <c r="S478" i="9"/>
  <c r="S479" i="9"/>
  <c r="S480" i="9"/>
  <c r="S481" i="9"/>
  <c r="S482" i="9"/>
  <c r="S483" i="9"/>
  <c r="S484" i="9"/>
  <c r="S485" i="9"/>
  <c r="S486" i="9"/>
  <c r="S487" i="9"/>
  <c r="S488" i="9"/>
  <c r="S489" i="9"/>
  <c r="S490" i="9"/>
  <c r="S491" i="9"/>
  <c r="S492" i="9"/>
  <c r="S493" i="9"/>
  <c r="S494" i="9"/>
  <c r="S495" i="9"/>
  <c r="S496" i="9"/>
  <c r="S497" i="9"/>
  <c r="S498" i="9"/>
  <c r="S499" i="9"/>
  <c r="S500" i="9"/>
  <c r="S501" i="9"/>
  <c r="S502" i="9"/>
  <c r="S503" i="9"/>
  <c r="S504" i="9"/>
  <c r="S505" i="9"/>
  <c r="S506" i="9"/>
  <c r="S507" i="9"/>
  <c r="S508" i="9"/>
  <c r="S509" i="9"/>
  <c r="S510" i="9"/>
  <c r="S511" i="9"/>
  <c r="S512" i="9"/>
  <c r="S513" i="9"/>
  <c r="S514" i="9"/>
  <c r="S515" i="9"/>
  <c r="S516" i="9"/>
  <c r="S517" i="9"/>
  <c r="S518" i="9"/>
  <c r="S519" i="9"/>
  <c r="S520" i="9"/>
  <c r="S521" i="9"/>
  <c r="S522" i="9"/>
  <c r="S523" i="9"/>
  <c r="S524" i="9"/>
  <c r="S525" i="9"/>
  <c r="S526" i="9"/>
  <c r="S527" i="9"/>
  <c r="S528" i="9"/>
  <c r="S529" i="9"/>
  <c r="S530" i="9"/>
  <c r="S531" i="9"/>
  <c r="S532" i="9"/>
  <c r="S533" i="9"/>
  <c r="S534" i="9"/>
  <c r="S535" i="9"/>
  <c r="S536" i="9"/>
  <c r="S537" i="9"/>
  <c r="S538" i="9"/>
  <c r="S539" i="9"/>
  <c r="S540" i="9"/>
  <c r="S541" i="9"/>
  <c r="S542" i="9"/>
  <c r="S543" i="9"/>
  <c r="S544" i="9"/>
  <c r="S545" i="9"/>
  <c r="S546" i="9"/>
  <c r="S547" i="9"/>
  <c r="S548" i="9"/>
  <c r="S549" i="9"/>
  <c r="S550" i="9"/>
  <c r="S551" i="9"/>
  <c r="S552" i="9"/>
  <c r="S553" i="9"/>
  <c r="S554" i="9"/>
  <c r="S555" i="9"/>
  <c r="S556" i="9"/>
  <c r="S557" i="9"/>
  <c r="S558" i="9"/>
  <c r="S559" i="9"/>
  <c r="S560" i="9"/>
  <c r="S561" i="9"/>
  <c r="S562" i="9"/>
  <c r="S563" i="9"/>
  <c r="S564" i="9"/>
  <c r="S565" i="9"/>
  <c r="S566" i="9"/>
  <c r="S567" i="9"/>
  <c r="S568" i="9"/>
  <c r="S569" i="9"/>
  <c r="S570" i="9"/>
  <c r="S571" i="9"/>
  <c r="S572" i="9"/>
  <c r="S573" i="9"/>
  <c r="S574" i="9"/>
  <c r="S575" i="9"/>
  <c r="S576" i="9"/>
  <c r="S577" i="9"/>
  <c r="S578" i="9"/>
  <c r="S579" i="9"/>
  <c r="S580" i="9"/>
  <c r="S581" i="9"/>
  <c r="S582" i="9"/>
  <c r="S583" i="9"/>
  <c r="S584" i="9"/>
  <c r="S585" i="9"/>
  <c r="S586" i="9"/>
  <c r="S587" i="9"/>
  <c r="S588" i="9"/>
  <c r="S589" i="9"/>
  <c r="S590" i="9"/>
  <c r="S591" i="9"/>
  <c r="S592" i="9"/>
  <c r="S593" i="9"/>
  <c r="S594" i="9"/>
  <c r="S595" i="9"/>
  <c r="S596" i="9"/>
  <c r="S597" i="9"/>
  <c r="S598" i="9"/>
  <c r="S599" i="9"/>
  <c r="S600" i="9"/>
  <c r="S601" i="9"/>
  <c r="S602" i="9"/>
  <c r="S603" i="9"/>
  <c r="S604" i="9"/>
  <c r="S605" i="9"/>
  <c r="S606" i="9"/>
  <c r="S607" i="9"/>
  <c r="S608" i="9"/>
  <c r="S609" i="9"/>
  <c r="S610" i="9"/>
  <c r="S611" i="9"/>
  <c r="S612" i="9"/>
  <c r="S613" i="9"/>
  <c r="S614" i="9"/>
  <c r="S615" i="9"/>
  <c r="S616" i="9"/>
  <c r="S617" i="9"/>
  <c r="S618" i="9"/>
  <c r="S619" i="9"/>
  <c r="S620" i="9"/>
  <c r="S621" i="9"/>
  <c r="S622" i="9"/>
  <c r="S623" i="9"/>
  <c r="S624" i="9"/>
  <c r="S625" i="9"/>
  <c r="S626" i="9"/>
  <c r="S627" i="9"/>
  <c r="S628" i="9"/>
  <c r="S629" i="9"/>
  <c r="S630" i="9"/>
  <c r="S631" i="9"/>
  <c r="S632" i="9"/>
  <c r="S633" i="9"/>
  <c r="S634" i="9"/>
  <c r="S635" i="9"/>
  <c r="S636" i="9"/>
  <c r="S637" i="9"/>
  <c r="S638" i="9"/>
  <c r="S639" i="9"/>
  <c r="S640" i="9"/>
  <c r="S641" i="9"/>
  <c r="S642" i="9"/>
  <c r="S643" i="9"/>
  <c r="S644" i="9"/>
  <c r="S645" i="9"/>
  <c r="S646" i="9"/>
  <c r="S647" i="9"/>
  <c r="S648" i="9"/>
  <c r="S649" i="9"/>
  <c r="S650" i="9"/>
  <c r="S651" i="9"/>
  <c r="S652" i="9"/>
  <c r="S653" i="9"/>
  <c r="S654" i="9"/>
  <c r="S655" i="9"/>
  <c r="S656" i="9"/>
  <c r="S657" i="9"/>
  <c r="S658" i="9"/>
  <c r="S659" i="9"/>
  <c r="S660" i="9"/>
  <c r="S661" i="9"/>
  <c r="S662" i="9"/>
  <c r="S663" i="9"/>
  <c r="S664" i="9"/>
  <c r="S665" i="9"/>
  <c r="S666" i="9"/>
  <c r="S667" i="9"/>
  <c r="S668" i="9"/>
  <c r="S669" i="9"/>
  <c r="S670" i="9"/>
  <c r="S671" i="9"/>
  <c r="S672" i="9"/>
  <c r="S673" i="9"/>
  <c r="S674" i="9"/>
  <c r="S675" i="9"/>
  <c r="S676" i="9"/>
  <c r="S677" i="9"/>
  <c r="S678" i="9"/>
  <c r="S679" i="9"/>
  <c r="S680" i="9"/>
  <c r="S681" i="9"/>
  <c r="S682" i="9"/>
  <c r="S683" i="9"/>
  <c r="S684" i="9"/>
  <c r="S685" i="9"/>
  <c r="S686" i="9"/>
  <c r="S687" i="9"/>
  <c r="S688" i="9"/>
  <c r="S689" i="9"/>
  <c r="S690" i="9"/>
  <c r="S691" i="9"/>
  <c r="S692" i="9"/>
  <c r="S693" i="9"/>
  <c r="S694" i="9"/>
  <c r="S695" i="9"/>
  <c r="S696" i="9"/>
  <c r="S697" i="9"/>
  <c r="S698" i="9"/>
  <c r="S699" i="9"/>
  <c r="S700" i="9"/>
  <c r="S701" i="9"/>
  <c r="S702" i="9"/>
  <c r="S703" i="9"/>
  <c r="S704" i="9"/>
  <c r="S705" i="9"/>
  <c r="S706" i="9"/>
  <c r="S707" i="9"/>
  <c r="S708" i="9"/>
  <c r="S709" i="9"/>
  <c r="S710" i="9"/>
  <c r="S711" i="9"/>
  <c r="S712" i="9"/>
  <c r="S713" i="9"/>
  <c r="S714" i="9"/>
  <c r="S715" i="9"/>
  <c r="S716" i="9"/>
  <c r="S717" i="9"/>
  <c r="S718" i="9"/>
  <c r="S719" i="9"/>
  <c r="S720" i="9"/>
  <c r="S721" i="9"/>
  <c r="S722" i="9"/>
  <c r="S723" i="9"/>
  <c r="S724" i="9"/>
  <c r="S725" i="9"/>
  <c r="S726" i="9"/>
  <c r="S727" i="9"/>
  <c r="S728" i="9"/>
  <c r="S729" i="9"/>
  <c r="S730" i="9"/>
  <c r="S731" i="9"/>
  <c r="S732" i="9"/>
  <c r="S733" i="9"/>
  <c r="S734" i="9"/>
  <c r="S735" i="9"/>
  <c r="S736" i="9"/>
  <c r="S737" i="9"/>
  <c r="S738" i="9"/>
  <c r="S739" i="9"/>
  <c r="S740" i="9"/>
  <c r="S741" i="9"/>
  <c r="S742" i="9"/>
  <c r="S743" i="9"/>
  <c r="S744" i="9"/>
  <c r="S745" i="9"/>
  <c r="S746" i="9"/>
  <c r="S747" i="9"/>
  <c r="S748" i="9"/>
  <c r="S749" i="9"/>
  <c r="S750" i="9"/>
  <c r="S751" i="9"/>
  <c r="S752" i="9"/>
  <c r="S753" i="9"/>
  <c r="S754" i="9"/>
  <c r="S755" i="9"/>
  <c r="S756" i="9"/>
  <c r="S757" i="9"/>
  <c r="S758" i="9"/>
  <c r="S759" i="9"/>
  <c r="S760" i="9"/>
  <c r="S761" i="9"/>
  <c r="S762" i="9"/>
  <c r="S763" i="9"/>
  <c r="S764" i="9"/>
  <c r="S765" i="9"/>
  <c r="S766" i="9"/>
  <c r="S767" i="9"/>
  <c r="S768" i="9"/>
  <c r="S769" i="9"/>
  <c r="S770" i="9"/>
  <c r="S771" i="9"/>
  <c r="S772" i="9"/>
  <c r="S773" i="9"/>
  <c r="S774" i="9"/>
  <c r="S775" i="9"/>
  <c r="S776" i="9"/>
  <c r="S777" i="9"/>
  <c r="S778" i="9"/>
  <c r="S779" i="9"/>
  <c r="S780" i="9"/>
  <c r="S781" i="9"/>
  <c r="S782" i="9"/>
  <c r="S783" i="9"/>
  <c r="S784" i="9"/>
  <c r="S785" i="9"/>
  <c r="S786" i="9"/>
  <c r="S787" i="9"/>
  <c r="S788" i="9"/>
  <c r="S789" i="9"/>
  <c r="S790" i="9"/>
  <c r="S791" i="9"/>
  <c r="S792" i="9"/>
  <c r="S793" i="9"/>
  <c r="S794" i="9"/>
  <c r="S795" i="9"/>
  <c r="S796" i="9"/>
  <c r="S797" i="9"/>
  <c r="S798" i="9"/>
  <c r="S799" i="9"/>
  <c r="S800" i="9"/>
  <c r="S801" i="9"/>
  <c r="S802" i="9"/>
  <c r="S803" i="9"/>
  <c r="S804" i="9"/>
  <c r="S805" i="9"/>
  <c r="S806" i="9"/>
  <c r="S807" i="9"/>
  <c r="S808" i="9"/>
  <c r="S809" i="9"/>
  <c r="S810" i="9"/>
  <c r="S811" i="9"/>
  <c r="S812" i="9"/>
  <c r="S813" i="9"/>
  <c r="S814" i="9"/>
  <c r="S815" i="9"/>
  <c r="S816" i="9"/>
  <c r="S817" i="9"/>
  <c r="S818" i="9"/>
  <c r="S819" i="9"/>
  <c r="S820" i="9"/>
  <c r="S821" i="9"/>
  <c r="S822" i="9"/>
  <c r="S823" i="9"/>
  <c r="S824" i="9"/>
  <c r="S825" i="9"/>
  <c r="S826" i="9"/>
  <c r="S827" i="9"/>
  <c r="S828" i="9"/>
  <c r="S829" i="9"/>
  <c r="S830" i="9"/>
  <c r="S831" i="9"/>
  <c r="S832" i="9"/>
  <c r="S833" i="9"/>
  <c r="S834" i="9"/>
  <c r="S835" i="9"/>
  <c r="S836" i="9"/>
  <c r="S837" i="9"/>
  <c r="S838" i="9"/>
  <c r="S839" i="9"/>
  <c r="S840" i="9"/>
  <c r="S841" i="9"/>
  <c r="S842" i="9"/>
  <c r="S843" i="9"/>
  <c r="S844" i="9"/>
  <c r="S845" i="9"/>
  <c r="S846" i="9"/>
  <c r="S847" i="9"/>
  <c r="S848" i="9"/>
  <c r="S849" i="9"/>
  <c r="S850" i="9"/>
  <c r="S851" i="9"/>
  <c r="S852" i="9"/>
  <c r="S853" i="9"/>
  <c r="S854" i="9"/>
  <c r="S855" i="9"/>
  <c r="S856" i="9"/>
  <c r="S857" i="9"/>
  <c r="S858" i="9"/>
  <c r="S859" i="9"/>
  <c r="S860" i="9"/>
  <c r="S861" i="9"/>
  <c r="S862" i="9"/>
  <c r="S863" i="9"/>
  <c r="S864" i="9"/>
  <c r="S865" i="9"/>
  <c r="S866" i="9"/>
  <c r="S867" i="9"/>
  <c r="S868" i="9"/>
  <c r="S869" i="9"/>
  <c r="S870" i="9"/>
  <c r="S871" i="9"/>
  <c r="S872" i="9"/>
  <c r="S873" i="9"/>
  <c r="S874" i="9"/>
  <c r="S875" i="9"/>
  <c r="S876" i="9"/>
  <c r="S877" i="9"/>
  <c r="S878" i="9"/>
  <c r="S879" i="9"/>
  <c r="S880" i="9"/>
  <c r="S881" i="9"/>
  <c r="S882" i="9"/>
  <c r="S883" i="9"/>
  <c r="S884" i="9"/>
  <c r="S885" i="9"/>
  <c r="S886" i="9"/>
  <c r="S887" i="9"/>
  <c r="S888" i="9"/>
  <c r="S889" i="9"/>
  <c r="S890" i="9"/>
  <c r="S891" i="9"/>
  <c r="S892" i="9"/>
  <c r="S893" i="9"/>
  <c r="S894" i="9"/>
  <c r="S895" i="9"/>
  <c r="S896" i="9"/>
  <c r="S897" i="9"/>
  <c r="S898" i="9"/>
  <c r="S899" i="9"/>
  <c r="S900" i="9"/>
  <c r="S901" i="9"/>
  <c r="S902" i="9"/>
  <c r="S903" i="9"/>
  <c r="S904" i="9"/>
  <c r="S905" i="9"/>
  <c r="S906" i="9"/>
  <c r="S907" i="9"/>
  <c r="S908" i="9"/>
  <c r="S909" i="9"/>
  <c r="S910" i="9"/>
  <c r="S911" i="9"/>
  <c r="S912" i="9"/>
  <c r="S913" i="9"/>
  <c r="S914" i="9"/>
  <c r="S915" i="9"/>
  <c r="S916" i="9"/>
  <c r="S917" i="9"/>
  <c r="S918" i="9"/>
  <c r="S919" i="9"/>
  <c r="S920" i="9"/>
  <c r="S921" i="9"/>
  <c r="S922" i="9"/>
  <c r="S923" i="9"/>
  <c r="S924" i="9"/>
  <c r="S925" i="9"/>
  <c r="S926" i="9"/>
  <c r="S927" i="9"/>
  <c r="S928" i="9"/>
  <c r="S929" i="9"/>
  <c r="S930" i="9"/>
  <c r="S931" i="9"/>
  <c r="S932" i="9"/>
  <c r="S933" i="9"/>
  <c r="S934" i="9"/>
  <c r="S935" i="9"/>
  <c r="S936" i="9"/>
  <c r="S937" i="9"/>
  <c r="S938" i="9"/>
  <c r="S939" i="9"/>
  <c r="S940" i="9"/>
  <c r="S941" i="9"/>
  <c r="S942" i="9"/>
  <c r="S943" i="9"/>
  <c r="S944" i="9"/>
  <c r="S945" i="9"/>
  <c r="S946" i="9"/>
  <c r="S947" i="9"/>
  <c r="S948" i="9"/>
  <c r="S949" i="9"/>
  <c r="S950" i="9"/>
  <c r="S951" i="9"/>
  <c r="S952" i="9"/>
  <c r="S953" i="9"/>
  <c r="S954" i="9"/>
  <c r="S955" i="9"/>
  <c r="S956" i="9"/>
  <c r="S957" i="9"/>
  <c r="S958" i="9"/>
  <c r="S959" i="9"/>
  <c r="S960" i="9"/>
  <c r="S961" i="9"/>
  <c r="S962" i="9"/>
  <c r="S963" i="9"/>
  <c r="S964" i="9"/>
  <c r="S965" i="9"/>
  <c r="S966" i="9"/>
  <c r="S967" i="9"/>
  <c r="S968" i="9"/>
  <c r="S969" i="9"/>
  <c r="S970" i="9"/>
  <c r="S971" i="9"/>
  <c r="S972" i="9"/>
  <c r="S973" i="9"/>
  <c r="S974" i="9"/>
  <c r="S975" i="9"/>
  <c r="S976" i="9"/>
  <c r="S977" i="9"/>
  <c r="S978" i="9"/>
  <c r="S979" i="9"/>
  <c r="S980" i="9"/>
  <c r="S981" i="9"/>
  <c r="S982" i="9"/>
  <c r="S983" i="9"/>
  <c r="S984" i="9"/>
  <c r="S985" i="9"/>
  <c r="S986" i="9"/>
  <c r="S987" i="9"/>
  <c r="S988" i="9"/>
  <c r="S989" i="9"/>
  <c r="S990" i="9"/>
  <c r="S991" i="9"/>
  <c r="S992" i="9"/>
  <c r="S993" i="9"/>
  <c r="S994" i="9"/>
  <c r="S995" i="9"/>
  <c r="S996" i="9"/>
  <c r="S997" i="9"/>
  <c r="S998" i="9"/>
  <c r="S999" i="9"/>
  <c r="S1000" i="9"/>
  <c r="S5" i="9"/>
  <c r="S6" i="9"/>
  <c r="S7" i="9"/>
  <c r="S8" i="9"/>
  <c r="S9" i="9"/>
  <c r="S10" i="9"/>
  <c r="S11" i="9"/>
  <c r="S12" i="9"/>
  <c r="S13" i="9"/>
  <c r="S14" i="9"/>
  <c r="S15" i="9"/>
  <c r="S16" i="9"/>
  <c r="S17" i="9"/>
  <c r="S4" i="9"/>
  <c r="R20" i="3" l="1"/>
  <c r="R18" i="3"/>
  <c r="R19" i="3"/>
  <c r="R34" i="3"/>
  <c r="R32" i="3"/>
  <c r="R30" i="3"/>
  <c r="R28" i="3"/>
  <c r="R26" i="3"/>
  <c r="R24" i="3"/>
  <c r="R22" i="3"/>
  <c r="R16" i="3"/>
  <c r="R14" i="3"/>
  <c r="R12" i="3"/>
  <c r="R10" i="3"/>
  <c r="R8" i="3"/>
  <c r="R6" i="3"/>
  <c r="R4" i="3"/>
  <c r="R33" i="3"/>
  <c r="R31" i="3"/>
  <c r="R29" i="3"/>
  <c r="R27" i="3"/>
  <c r="R25" i="3"/>
  <c r="R23" i="3"/>
  <c r="R21" i="3"/>
  <c r="R17" i="3"/>
  <c r="R15" i="3"/>
  <c r="R13" i="3"/>
  <c r="R11" i="3"/>
  <c r="R9" i="3"/>
  <c r="R7" i="3"/>
  <c r="R5"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4" i="3"/>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Z452" i="2"/>
  <c r="Z453" i="2"/>
  <c r="Z454" i="2"/>
  <c r="Z455" i="2"/>
  <c r="Z456" i="2"/>
  <c r="Z457" i="2"/>
  <c r="Z458" i="2"/>
  <c r="Z459" i="2"/>
  <c r="Z460" i="2"/>
  <c r="Z461" i="2"/>
  <c r="Z462" i="2"/>
  <c r="Z463" i="2"/>
  <c r="Z464" i="2"/>
  <c r="Z465" i="2"/>
  <c r="Z466" i="2"/>
  <c r="Z467" i="2"/>
  <c r="Z468" i="2"/>
  <c r="Z469" i="2"/>
  <c r="Z470" i="2"/>
  <c r="Z471" i="2"/>
  <c r="Z472" i="2"/>
  <c r="Z473" i="2"/>
  <c r="Z474" i="2"/>
  <c r="Z475" i="2"/>
  <c r="Z476" i="2"/>
  <c r="Z477" i="2"/>
  <c r="Z478" i="2"/>
  <c r="Z479" i="2"/>
  <c r="Z480" i="2"/>
  <c r="Z481" i="2"/>
  <c r="Z482" i="2"/>
  <c r="Z483" i="2"/>
  <c r="Z484" i="2"/>
  <c r="Z485" i="2"/>
  <c r="Z486" i="2"/>
  <c r="Z487" i="2"/>
  <c r="Z488" i="2"/>
  <c r="Z489" i="2"/>
  <c r="Z490" i="2"/>
  <c r="Z491" i="2"/>
  <c r="Z492" i="2"/>
  <c r="Z493" i="2"/>
  <c r="Z494" i="2"/>
  <c r="Z495" i="2"/>
  <c r="Z496" i="2"/>
  <c r="Z497" i="2"/>
  <c r="Z498" i="2"/>
  <c r="Z499" i="2"/>
  <c r="Z500" i="2"/>
  <c r="Z501" i="2"/>
  <c r="Z502" i="2"/>
  <c r="Z503" i="2"/>
  <c r="Z504" i="2"/>
  <c r="Z505" i="2"/>
  <c r="Z506" i="2"/>
  <c r="Z507" i="2"/>
  <c r="Z508" i="2"/>
  <c r="Z509" i="2"/>
  <c r="Z510" i="2"/>
  <c r="Z511" i="2"/>
  <c r="Z512" i="2"/>
  <c r="Z513" i="2"/>
  <c r="Z514" i="2"/>
  <c r="Z515" i="2"/>
  <c r="Z516" i="2"/>
  <c r="Z517" i="2"/>
  <c r="Z518" i="2"/>
  <c r="Z519" i="2"/>
  <c r="Z520" i="2"/>
  <c r="Z521" i="2"/>
  <c r="Z522" i="2"/>
  <c r="Z523" i="2"/>
  <c r="Z524" i="2"/>
  <c r="Z525" i="2"/>
  <c r="Z526" i="2"/>
  <c r="Z527" i="2"/>
  <c r="Z528" i="2"/>
  <c r="Z529" i="2"/>
  <c r="Z530" i="2"/>
  <c r="Z531" i="2"/>
  <c r="Z532" i="2"/>
  <c r="Z533" i="2"/>
  <c r="Z534" i="2"/>
  <c r="Z535" i="2"/>
  <c r="Z536" i="2"/>
  <c r="Z537" i="2"/>
  <c r="Z538" i="2"/>
  <c r="Z539" i="2"/>
  <c r="Z540" i="2"/>
  <c r="Z541" i="2"/>
  <c r="Z542" i="2"/>
  <c r="Z543" i="2"/>
  <c r="Z544" i="2"/>
  <c r="Z545" i="2"/>
  <c r="Z546" i="2"/>
  <c r="Z547" i="2"/>
  <c r="Z548" i="2"/>
  <c r="Z549" i="2"/>
  <c r="Z550" i="2"/>
  <c r="Z551" i="2"/>
  <c r="Z552" i="2"/>
  <c r="Z553" i="2"/>
  <c r="Z554" i="2"/>
  <c r="Z555" i="2"/>
  <c r="Z556" i="2"/>
  <c r="Z557" i="2"/>
  <c r="Z558" i="2"/>
  <c r="Z559" i="2"/>
  <c r="Z560" i="2"/>
  <c r="Z561" i="2"/>
  <c r="Z562" i="2"/>
  <c r="Z563" i="2"/>
  <c r="Z564" i="2"/>
  <c r="Z565" i="2"/>
  <c r="Z566" i="2"/>
  <c r="Z567" i="2"/>
  <c r="Z568" i="2"/>
  <c r="Z569" i="2"/>
  <c r="Z570" i="2"/>
  <c r="Z571" i="2"/>
  <c r="Z572" i="2"/>
  <c r="Z573" i="2"/>
  <c r="Z574" i="2"/>
  <c r="Z575" i="2"/>
  <c r="Z576" i="2"/>
  <c r="Z577" i="2"/>
  <c r="Z578" i="2"/>
  <c r="Z579" i="2"/>
  <c r="Z580" i="2"/>
  <c r="Z581" i="2"/>
  <c r="Z582" i="2"/>
  <c r="Z583" i="2"/>
  <c r="Z584" i="2"/>
  <c r="Z585" i="2"/>
  <c r="Z586" i="2"/>
  <c r="Z587" i="2"/>
  <c r="Z588" i="2"/>
  <c r="Z589" i="2"/>
  <c r="Z590" i="2"/>
  <c r="Z591" i="2"/>
  <c r="Z592" i="2"/>
  <c r="Z593" i="2"/>
  <c r="Z594" i="2"/>
  <c r="Z595" i="2"/>
  <c r="Z596" i="2"/>
  <c r="Z597" i="2"/>
  <c r="Z598" i="2"/>
  <c r="Z599" i="2"/>
  <c r="Z600" i="2"/>
  <c r="Z601" i="2"/>
  <c r="Z602" i="2"/>
  <c r="Z603" i="2"/>
  <c r="Z604" i="2"/>
  <c r="Z605" i="2"/>
  <c r="Z606" i="2"/>
  <c r="Z607" i="2"/>
  <c r="Z608" i="2"/>
  <c r="Z609" i="2"/>
  <c r="Z610" i="2"/>
  <c r="Z611" i="2"/>
  <c r="Z612" i="2"/>
  <c r="Z613" i="2"/>
  <c r="Z614" i="2"/>
  <c r="Z615" i="2"/>
  <c r="Z616" i="2"/>
  <c r="Z617" i="2"/>
  <c r="Z618" i="2"/>
  <c r="Z619" i="2"/>
  <c r="Z620" i="2"/>
  <c r="Z621" i="2"/>
  <c r="Z622" i="2"/>
  <c r="Z623" i="2"/>
  <c r="Z624" i="2"/>
  <c r="Z625" i="2"/>
  <c r="Z626" i="2"/>
  <c r="Z627" i="2"/>
  <c r="Z628" i="2"/>
  <c r="Z629" i="2"/>
  <c r="Z630" i="2"/>
  <c r="Z631" i="2"/>
  <c r="Z632" i="2"/>
  <c r="Z633" i="2"/>
  <c r="Z634" i="2"/>
  <c r="Z635" i="2"/>
  <c r="Z636" i="2"/>
  <c r="Z637" i="2"/>
  <c r="Z638" i="2"/>
  <c r="Z639" i="2"/>
  <c r="Z640" i="2"/>
  <c r="Z641" i="2"/>
  <c r="Z642" i="2"/>
  <c r="Z643" i="2"/>
  <c r="Z644" i="2"/>
  <c r="Z645" i="2"/>
  <c r="Z646" i="2"/>
  <c r="Z647" i="2"/>
  <c r="Z648" i="2"/>
  <c r="Z649" i="2"/>
  <c r="Z650" i="2"/>
  <c r="Z651" i="2"/>
  <c r="Z652" i="2"/>
  <c r="Z653" i="2"/>
  <c r="Z654" i="2"/>
  <c r="Z655" i="2"/>
  <c r="Z656" i="2"/>
  <c r="Z657" i="2"/>
  <c r="Z658" i="2"/>
  <c r="Z659" i="2"/>
  <c r="Z660" i="2"/>
  <c r="Z661" i="2"/>
  <c r="Z662" i="2"/>
  <c r="Z663" i="2"/>
  <c r="Z664" i="2"/>
  <c r="Z665" i="2"/>
  <c r="Z666" i="2"/>
  <c r="Z667" i="2"/>
  <c r="Z668" i="2"/>
  <c r="Z669" i="2"/>
  <c r="Z670" i="2"/>
  <c r="Z671" i="2"/>
  <c r="Z672" i="2"/>
  <c r="Z673" i="2"/>
  <c r="Z674" i="2"/>
  <c r="Z675" i="2"/>
  <c r="Z676" i="2"/>
  <c r="Z677" i="2"/>
  <c r="Z678" i="2"/>
  <c r="Z679" i="2"/>
  <c r="Z680" i="2"/>
  <c r="Z681" i="2"/>
  <c r="Z682" i="2"/>
  <c r="Z683" i="2"/>
  <c r="Z684" i="2"/>
  <c r="Z685" i="2"/>
  <c r="Z686" i="2"/>
  <c r="Z687" i="2"/>
  <c r="Z688" i="2"/>
  <c r="Z689" i="2"/>
  <c r="Z690" i="2"/>
  <c r="Z691" i="2"/>
  <c r="Z692" i="2"/>
  <c r="Z693" i="2"/>
  <c r="Z694" i="2"/>
  <c r="Z695" i="2"/>
  <c r="Z696" i="2"/>
  <c r="Z697" i="2"/>
  <c r="Z698" i="2"/>
  <c r="Z699" i="2"/>
  <c r="Z700" i="2"/>
  <c r="Z701" i="2"/>
  <c r="Z702" i="2"/>
  <c r="Z703" i="2"/>
  <c r="Z704" i="2"/>
  <c r="Z705" i="2"/>
  <c r="Z706" i="2"/>
  <c r="Z707" i="2"/>
  <c r="Z708" i="2"/>
  <c r="Z709" i="2"/>
  <c r="Z710" i="2"/>
  <c r="Z711" i="2"/>
  <c r="Z712" i="2"/>
  <c r="Z713" i="2"/>
  <c r="Z714" i="2"/>
  <c r="Z715" i="2"/>
  <c r="Z716" i="2"/>
  <c r="Z717" i="2"/>
  <c r="Z718" i="2"/>
  <c r="Z719" i="2"/>
  <c r="Z720" i="2"/>
  <c r="Z721" i="2"/>
  <c r="Z722" i="2"/>
  <c r="Z723" i="2"/>
  <c r="Z724" i="2"/>
  <c r="Z725" i="2"/>
  <c r="Z726" i="2"/>
  <c r="Z727" i="2"/>
  <c r="Z728" i="2"/>
  <c r="Z729" i="2"/>
  <c r="Z730" i="2"/>
  <c r="Z731" i="2"/>
  <c r="Z732" i="2"/>
  <c r="Z733" i="2"/>
  <c r="Z734" i="2"/>
  <c r="Z735" i="2"/>
  <c r="Z736" i="2"/>
  <c r="Z737" i="2"/>
  <c r="Z738" i="2"/>
  <c r="Z739" i="2"/>
  <c r="Z740" i="2"/>
  <c r="Z741" i="2"/>
  <c r="Z742" i="2"/>
  <c r="Z743" i="2"/>
  <c r="Z744" i="2"/>
  <c r="Z745" i="2"/>
  <c r="Z746" i="2"/>
  <c r="Z747" i="2"/>
  <c r="Z748" i="2"/>
  <c r="Z749" i="2"/>
  <c r="Z750" i="2"/>
  <c r="Z751" i="2"/>
  <c r="Z752" i="2"/>
  <c r="Z753" i="2"/>
  <c r="Z754" i="2"/>
  <c r="Z755" i="2"/>
  <c r="Z756" i="2"/>
  <c r="Z757" i="2"/>
  <c r="Z758" i="2"/>
  <c r="Z759" i="2"/>
  <c r="Z760" i="2"/>
  <c r="Z761" i="2"/>
  <c r="Z762" i="2"/>
  <c r="Z763" i="2"/>
  <c r="Z764" i="2"/>
  <c r="Z765" i="2"/>
  <c r="Z766" i="2"/>
  <c r="Z767" i="2"/>
  <c r="Z768" i="2"/>
  <c r="Z769" i="2"/>
  <c r="Z770" i="2"/>
  <c r="Z771" i="2"/>
  <c r="Z772" i="2"/>
  <c r="Z773" i="2"/>
  <c r="Z774" i="2"/>
  <c r="Z775" i="2"/>
  <c r="Z776" i="2"/>
  <c r="Z777" i="2"/>
  <c r="Z778" i="2"/>
  <c r="Z779" i="2"/>
  <c r="Z780" i="2"/>
  <c r="Z781" i="2"/>
  <c r="Z782" i="2"/>
  <c r="Z783" i="2"/>
  <c r="Z784" i="2"/>
  <c r="Z785" i="2"/>
  <c r="Z786" i="2"/>
  <c r="Z787" i="2"/>
  <c r="Z788" i="2"/>
  <c r="Z789" i="2"/>
  <c r="Z790" i="2"/>
  <c r="Z791" i="2"/>
  <c r="Z792" i="2"/>
  <c r="Z793" i="2"/>
  <c r="Z794" i="2"/>
  <c r="Z795" i="2"/>
  <c r="Z796" i="2"/>
  <c r="Z797" i="2"/>
  <c r="Z798" i="2"/>
  <c r="Z799" i="2"/>
  <c r="Z800" i="2"/>
  <c r="Z801" i="2"/>
  <c r="Z802" i="2"/>
  <c r="Z803" i="2"/>
  <c r="Z804" i="2"/>
  <c r="Z805" i="2"/>
  <c r="Z806" i="2"/>
  <c r="Z807" i="2"/>
  <c r="Z808" i="2"/>
  <c r="Z809" i="2"/>
  <c r="Z810" i="2"/>
  <c r="Z811" i="2"/>
  <c r="Z812" i="2"/>
  <c r="Z813" i="2"/>
  <c r="Z814" i="2"/>
  <c r="Z815" i="2"/>
  <c r="Z816" i="2"/>
  <c r="Z817" i="2"/>
  <c r="Z818" i="2"/>
  <c r="Z819" i="2"/>
  <c r="Z820" i="2"/>
  <c r="Z821" i="2"/>
  <c r="Z822" i="2"/>
  <c r="Z823" i="2"/>
  <c r="Z824" i="2"/>
  <c r="Z825" i="2"/>
  <c r="Z826" i="2"/>
  <c r="Z827" i="2"/>
  <c r="Z828" i="2"/>
  <c r="Z829" i="2"/>
  <c r="Z830" i="2"/>
  <c r="Z831" i="2"/>
  <c r="Z832" i="2"/>
  <c r="Z833" i="2"/>
  <c r="Z834" i="2"/>
  <c r="Z835" i="2"/>
  <c r="Z836" i="2"/>
  <c r="Z837" i="2"/>
  <c r="Z838" i="2"/>
  <c r="Z839" i="2"/>
  <c r="Z840" i="2"/>
  <c r="Z841" i="2"/>
  <c r="Z842" i="2"/>
  <c r="Z843" i="2"/>
  <c r="Z844" i="2"/>
  <c r="Z845" i="2"/>
  <c r="Z846" i="2"/>
  <c r="Z847" i="2"/>
  <c r="Z848" i="2"/>
  <c r="Z849" i="2"/>
  <c r="Z850" i="2"/>
  <c r="Z851" i="2"/>
  <c r="Z852" i="2"/>
  <c r="Z853" i="2"/>
  <c r="Z854" i="2"/>
  <c r="Z855" i="2"/>
  <c r="Z856" i="2"/>
  <c r="Z857" i="2"/>
  <c r="Z858" i="2"/>
  <c r="Z859" i="2"/>
  <c r="Z860" i="2"/>
  <c r="Z861" i="2"/>
  <c r="Z862" i="2"/>
  <c r="Z863" i="2"/>
  <c r="Z864" i="2"/>
  <c r="Z865" i="2"/>
  <c r="Z866" i="2"/>
  <c r="Z867" i="2"/>
  <c r="Z868" i="2"/>
  <c r="Z869" i="2"/>
  <c r="Z870" i="2"/>
  <c r="Z871" i="2"/>
  <c r="Z872" i="2"/>
  <c r="Z873" i="2"/>
  <c r="Z874" i="2"/>
  <c r="Z875" i="2"/>
  <c r="Z876" i="2"/>
  <c r="Z877" i="2"/>
  <c r="Z878" i="2"/>
  <c r="Z879" i="2"/>
  <c r="Z880" i="2"/>
  <c r="Z881" i="2"/>
  <c r="Z882" i="2"/>
  <c r="Z883" i="2"/>
  <c r="Z884" i="2"/>
  <c r="Z885" i="2"/>
  <c r="Z886" i="2"/>
  <c r="Z887" i="2"/>
  <c r="Z888" i="2"/>
  <c r="Z889" i="2"/>
  <c r="Z890" i="2"/>
  <c r="Z891" i="2"/>
  <c r="Z892" i="2"/>
  <c r="Z893" i="2"/>
  <c r="Z894" i="2"/>
  <c r="Z895" i="2"/>
  <c r="Z896" i="2"/>
  <c r="Z897" i="2"/>
  <c r="Z898" i="2"/>
  <c r="Z899" i="2"/>
  <c r="Z900" i="2"/>
  <c r="Z901" i="2"/>
  <c r="Z902" i="2"/>
  <c r="Z903" i="2"/>
  <c r="Z904" i="2"/>
  <c r="Z905" i="2"/>
  <c r="Z906" i="2"/>
  <c r="Z907" i="2"/>
  <c r="Z908" i="2"/>
  <c r="Z909" i="2"/>
  <c r="Z910" i="2"/>
  <c r="Z911" i="2"/>
  <c r="Z912" i="2"/>
  <c r="Z913" i="2"/>
  <c r="Z914" i="2"/>
  <c r="Z915" i="2"/>
  <c r="Z916" i="2"/>
  <c r="Z917" i="2"/>
  <c r="Z918" i="2"/>
  <c r="Z919" i="2"/>
  <c r="Z920" i="2"/>
  <c r="Z921" i="2"/>
  <c r="Z922" i="2"/>
  <c r="Z923" i="2"/>
  <c r="Z924" i="2"/>
  <c r="Z925" i="2"/>
  <c r="Z926" i="2"/>
  <c r="Z927" i="2"/>
  <c r="Z928" i="2"/>
  <c r="Z929" i="2"/>
  <c r="Z930" i="2"/>
  <c r="Z931" i="2"/>
  <c r="Z932" i="2"/>
  <c r="Z933" i="2"/>
  <c r="Z934" i="2"/>
  <c r="Z935" i="2"/>
  <c r="Z936" i="2"/>
  <c r="Z937" i="2"/>
  <c r="Z938" i="2"/>
  <c r="Z939" i="2"/>
  <c r="Z940" i="2"/>
  <c r="Z941" i="2"/>
  <c r="Z942" i="2"/>
  <c r="Z943" i="2"/>
  <c r="Z944" i="2"/>
  <c r="Z945" i="2"/>
  <c r="Z946" i="2"/>
  <c r="Z947" i="2"/>
  <c r="Z948" i="2"/>
  <c r="Z949" i="2"/>
  <c r="Z950" i="2"/>
  <c r="Z951" i="2"/>
  <c r="Z952" i="2"/>
  <c r="Z953" i="2"/>
  <c r="Z954" i="2"/>
  <c r="Z955" i="2"/>
  <c r="Z956" i="2"/>
  <c r="Z957" i="2"/>
  <c r="Z958" i="2"/>
  <c r="Z959" i="2"/>
  <c r="Z960" i="2"/>
  <c r="Z961" i="2"/>
  <c r="Z962" i="2"/>
  <c r="Z963" i="2"/>
  <c r="Z964" i="2"/>
  <c r="Z965" i="2"/>
  <c r="Z966" i="2"/>
  <c r="Z967" i="2"/>
  <c r="Z968" i="2"/>
  <c r="Z969" i="2"/>
  <c r="Z970" i="2"/>
  <c r="Z971" i="2"/>
  <c r="Z972" i="2"/>
  <c r="Z973" i="2"/>
  <c r="Z974" i="2"/>
  <c r="Z975" i="2"/>
  <c r="Z976" i="2"/>
  <c r="Z977" i="2"/>
  <c r="Z978" i="2"/>
  <c r="Z979" i="2"/>
  <c r="Z980" i="2"/>
  <c r="Z981" i="2"/>
  <c r="Z982" i="2"/>
  <c r="Z983" i="2"/>
  <c r="Z984" i="2"/>
  <c r="Z985" i="2"/>
  <c r="Z986" i="2"/>
  <c r="Z987" i="2"/>
  <c r="Z988" i="2"/>
  <c r="Z989" i="2"/>
  <c r="Z990" i="2"/>
  <c r="Z991" i="2"/>
  <c r="Z992" i="2"/>
  <c r="Z993" i="2"/>
  <c r="Z994" i="2"/>
  <c r="Z995" i="2"/>
  <c r="Z996" i="2"/>
  <c r="Z997" i="2"/>
  <c r="Z998" i="2"/>
  <c r="Z999" i="2"/>
  <c r="Z1000" i="2"/>
  <c r="K55" i="4" l="1"/>
  <c r="J55" i="13"/>
  <c r="L55" i="13" s="1"/>
  <c r="J55" i="4"/>
  <c r="L55" i="4" s="1"/>
  <c r="J20" i="4"/>
  <c r="J20" i="13"/>
  <c r="J30" i="4"/>
  <c r="J30" i="13"/>
  <c r="L30" i="13" s="1"/>
  <c r="K11" i="4"/>
  <c r="J59" i="4"/>
  <c r="L59" i="4" s="1"/>
  <c r="J59" i="13"/>
  <c r="L59" i="13" s="1"/>
  <c r="J16" i="13"/>
  <c r="J16" i="4"/>
  <c r="K39" i="4"/>
  <c r="K54" i="4"/>
  <c r="J39" i="13"/>
  <c r="L39" i="13" s="1"/>
  <c r="J39" i="4"/>
  <c r="J35" i="13"/>
  <c r="J35" i="4"/>
  <c r="J41" i="13"/>
  <c r="J41" i="4"/>
  <c r="J24" i="13"/>
  <c r="J24" i="4"/>
  <c r="K50" i="4"/>
  <c r="K52" i="4"/>
  <c r="L52" i="4" s="1"/>
  <c r="J44" i="4"/>
  <c r="J44" i="13"/>
  <c r="J21" i="4"/>
  <c r="J21" i="13"/>
  <c r="L21" i="13" s="1"/>
  <c r="I46" i="4"/>
  <c r="L46" i="4" s="1"/>
  <c r="I42" i="4"/>
  <c r="I34" i="4"/>
  <c r="I29" i="4"/>
  <c r="I20" i="4"/>
  <c r="I16" i="4"/>
  <c r="I12" i="4"/>
  <c r="L12" i="4" s="1"/>
  <c r="I7" i="4"/>
  <c r="L7" i="4" s="1"/>
  <c r="I3" i="4"/>
  <c r="I38" i="4"/>
  <c r="I24" i="4"/>
  <c r="Z1001" i="2"/>
  <c r="I44" i="4"/>
  <c r="I40" i="4"/>
  <c r="I36" i="4"/>
  <c r="I32" i="4"/>
  <c r="I26" i="4"/>
  <c r="I22" i="4"/>
  <c r="I18" i="4"/>
  <c r="I14" i="4"/>
  <c r="I10" i="4"/>
  <c r="L10" i="4" s="1"/>
  <c r="I5" i="4"/>
  <c r="I2" i="4"/>
  <c r="I43" i="4"/>
  <c r="I39" i="4"/>
  <c r="I35" i="4"/>
  <c r="I30" i="4"/>
  <c r="I25" i="4"/>
  <c r="L25" i="4" s="1"/>
  <c r="I21" i="4"/>
  <c r="I17" i="4"/>
  <c r="L17" i="4" s="1"/>
  <c r="I13" i="4"/>
  <c r="I8" i="4"/>
  <c r="I4" i="4"/>
  <c r="I45" i="4"/>
  <c r="I41" i="4"/>
  <c r="I37" i="4"/>
  <c r="I33" i="4"/>
  <c r="I28" i="4"/>
  <c r="I23" i="4"/>
  <c r="I19" i="4"/>
  <c r="L19" i="4" s="1"/>
  <c r="I15" i="4"/>
  <c r="I11" i="4"/>
  <c r="I6" i="4"/>
  <c r="U1001" i="11"/>
  <c r="T1001" i="11"/>
  <c r="S1001" i="11"/>
  <c r="AB1001" i="10"/>
  <c r="AA1001" i="10"/>
  <c r="Z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X1001" i="9"/>
  <c r="W1001" i="9"/>
  <c r="V1001" i="9"/>
  <c r="AB1001" i="2"/>
  <c r="AC1001" i="2"/>
  <c r="AA1001" i="2"/>
  <c r="K40" i="13" l="1"/>
  <c r="L40" i="13" s="1"/>
  <c r="K40" i="4"/>
  <c r="L40" i="4" s="1"/>
  <c r="K18" i="13"/>
  <c r="K18" i="4"/>
  <c r="K24" i="4"/>
  <c r="K24" i="13"/>
  <c r="L24" i="13" s="1"/>
  <c r="K38" i="13"/>
  <c r="K38" i="4"/>
  <c r="K34" i="4"/>
  <c r="K34" i="13"/>
  <c r="K6" i="4"/>
  <c r="L6" i="4" s="1"/>
  <c r="K6" i="13"/>
  <c r="L6" i="13" s="1"/>
  <c r="K35" i="13"/>
  <c r="L35" i="13" s="1"/>
  <c r="K35" i="4"/>
  <c r="K44" i="13"/>
  <c r="L44" i="13" s="1"/>
  <c r="K44" i="4"/>
  <c r="L44" i="4" s="1"/>
  <c r="K57" i="13"/>
  <c r="K57" i="4"/>
  <c r="K2" i="13"/>
  <c r="K2" i="4"/>
  <c r="K45" i="4"/>
  <c r="K45" i="13"/>
  <c r="L45" i="13" s="1"/>
  <c r="K5" i="13"/>
  <c r="L5" i="13" s="1"/>
  <c r="K5" i="4"/>
  <c r="K48" i="13"/>
  <c r="K48" i="4"/>
  <c r="K58" i="4"/>
  <c r="L58" i="4" s="1"/>
  <c r="K58" i="13"/>
  <c r="L58" i="13" s="1"/>
  <c r="K47" i="13"/>
  <c r="K47" i="4"/>
  <c r="K32" i="13"/>
  <c r="K32" i="4"/>
  <c r="K41" i="4"/>
  <c r="L41" i="4" s="1"/>
  <c r="K41" i="13"/>
  <c r="L41" i="13" s="1"/>
  <c r="K20" i="13"/>
  <c r="L20" i="13" s="1"/>
  <c r="K20" i="4"/>
  <c r="L20" i="4" s="1"/>
  <c r="K16" i="4"/>
  <c r="L16" i="4" s="1"/>
  <c r="K16" i="13"/>
  <c r="L16" i="13" s="1"/>
  <c r="K14" i="13"/>
  <c r="K14" i="4"/>
  <c r="L45" i="4"/>
  <c r="K42" i="4"/>
  <c r="K42" i="13"/>
  <c r="L42" i="13" s="1"/>
  <c r="K29" i="13"/>
  <c r="K29" i="4"/>
  <c r="K28" i="13"/>
  <c r="L28" i="13" s="1"/>
  <c r="K28" i="4"/>
  <c r="L28" i="4" s="1"/>
  <c r="K56" i="13"/>
  <c r="K56" i="4"/>
  <c r="I61" i="4"/>
  <c r="L4" i="4"/>
  <c r="L30" i="4"/>
  <c r="L15" i="4"/>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287" i="3"/>
  <c r="P288" i="3"/>
  <c r="P289" i="3"/>
  <c r="P290" i="3"/>
  <c r="P291" i="3"/>
  <c r="P292" i="3"/>
  <c r="P293" i="3"/>
  <c r="P294" i="3"/>
  <c r="P295" i="3"/>
  <c r="P296" i="3"/>
  <c r="P297" i="3"/>
  <c r="P298" i="3"/>
  <c r="P299" i="3"/>
  <c r="P300" i="3"/>
  <c r="P301" i="3"/>
  <c r="P302" i="3"/>
  <c r="P303" i="3"/>
  <c r="P304" i="3"/>
  <c r="P305" i="3"/>
  <c r="P306" i="3"/>
  <c r="P307" i="3"/>
  <c r="P308" i="3"/>
  <c r="P309" i="3"/>
  <c r="P310" i="3"/>
  <c r="P311" i="3"/>
  <c r="P312" i="3"/>
  <c r="P313" i="3"/>
  <c r="P314" i="3"/>
  <c r="P315" i="3"/>
  <c r="P316" i="3"/>
  <c r="P317" i="3"/>
  <c r="P318" i="3"/>
  <c r="P319" i="3"/>
  <c r="P320" i="3"/>
  <c r="P35" i="3"/>
  <c r="P36" i="3"/>
  <c r="P37" i="3"/>
  <c r="P38" i="3"/>
  <c r="P39" i="3"/>
  <c r="P40" i="3"/>
  <c r="P41" i="3"/>
  <c r="P42" i="3"/>
  <c r="P43" i="3"/>
  <c r="P44" i="3"/>
  <c r="P45" i="3"/>
  <c r="P46" i="3"/>
  <c r="P47" i="3"/>
  <c r="P48" i="3"/>
  <c r="P49" i="3"/>
  <c r="P50" i="3"/>
  <c r="P51" i="3"/>
  <c r="P52" i="3"/>
  <c r="P53" i="3"/>
  <c r="P54" i="3"/>
  <c r="P55"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R103" i="3" s="1"/>
  <c r="Q104" i="3"/>
  <c r="Q105" i="3"/>
  <c r="Q106" i="3"/>
  <c r="Q107" i="3"/>
  <c r="R107" i="3" s="1"/>
  <c r="Q108" i="3"/>
  <c r="Q109" i="3"/>
  <c r="Q110" i="3"/>
  <c r="Q111" i="3"/>
  <c r="R111" i="3" s="1"/>
  <c r="Q112" i="3"/>
  <c r="Q113" i="3"/>
  <c r="Q114" i="3"/>
  <c r="Q115" i="3"/>
  <c r="R115" i="3" s="1"/>
  <c r="Q116" i="3"/>
  <c r="Q117" i="3"/>
  <c r="Q118" i="3"/>
  <c r="Q119" i="3"/>
  <c r="R119" i="3" s="1"/>
  <c r="Q120" i="3"/>
  <c r="Q121" i="3"/>
  <c r="Q122" i="3"/>
  <c r="Q123" i="3"/>
  <c r="R123" i="3" s="1"/>
  <c r="Q124" i="3"/>
  <c r="Q125" i="3"/>
  <c r="Q126" i="3"/>
  <c r="Q127" i="3"/>
  <c r="R127" i="3" s="1"/>
  <c r="Q128" i="3"/>
  <c r="Q129" i="3"/>
  <c r="Q130" i="3"/>
  <c r="Q131" i="3"/>
  <c r="R131" i="3" s="1"/>
  <c r="Q132" i="3"/>
  <c r="Q133" i="3"/>
  <c r="Q134" i="3"/>
  <c r="Q135" i="3"/>
  <c r="R135" i="3" s="1"/>
  <c r="Q136" i="3"/>
  <c r="Q137" i="3"/>
  <c r="Q138" i="3"/>
  <c r="Q139" i="3"/>
  <c r="R139" i="3" s="1"/>
  <c r="Q140" i="3"/>
  <c r="Q141" i="3"/>
  <c r="Q142" i="3"/>
  <c r="Q143" i="3"/>
  <c r="R143" i="3" s="1"/>
  <c r="Q144" i="3"/>
  <c r="Q145" i="3"/>
  <c r="Q146" i="3"/>
  <c r="Q147" i="3"/>
  <c r="R147" i="3" s="1"/>
  <c r="Q148" i="3"/>
  <c r="Q149" i="3"/>
  <c r="Q150" i="3"/>
  <c r="Q151" i="3"/>
  <c r="R151" i="3" s="1"/>
  <c r="Q152" i="3"/>
  <c r="Q153" i="3"/>
  <c r="Q154" i="3"/>
  <c r="Q155" i="3"/>
  <c r="R155" i="3" s="1"/>
  <c r="Q156" i="3"/>
  <c r="Q157" i="3"/>
  <c r="Q158" i="3"/>
  <c r="Q159" i="3"/>
  <c r="R159" i="3" s="1"/>
  <c r="Q160" i="3"/>
  <c r="Q161" i="3"/>
  <c r="Q162" i="3"/>
  <c r="Q163" i="3"/>
  <c r="R163" i="3" s="1"/>
  <c r="Q164" i="3"/>
  <c r="Q165" i="3"/>
  <c r="Q166" i="3"/>
  <c r="Q167" i="3"/>
  <c r="R167" i="3" s="1"/>
  <c r="Q168" i="3"/>
  <c r="Q169" i="3"/>
  <c r="Q170" i="3"/>
  <c r="Q171" i="3"/>
  <c r="R171" i="3" s="1"/>
  <c r="Q172" i="3"/>
  <c r="Q173" i="3"/>
  <c r="Q174" i="3"/>
  <c r="Q175" i="3"/>
  <c r="R175" i="3" s="1"/>
  <c r="Q176" i="3"/>
  <c r="Q177" i="3"/>
  <c r="Q178" i="3"/>
  <c r="Q179" i="3"/>
  <c r="R179" i="3" s="1"/>
  <c r="Q180" i="3"/>
  <c r="Q181" i="3"/>
  <c r="Q182" i="3"/>
  <c r="Q183" i="3"/>
  <c r="R183" i="3" s="1"/>
  <c r="Q184" i="3"/>
  <c r="Q185" i="3"/>
  <c r="Q186" i="3"/>
  <c r="Q187" i="3"/>
  <c r="R187" i="3" s="1"/>
  <c r="Q188" i="3"/>
  <c r="Q189" i="3"/>
  <c r="Q190" i="3"/>
  <c r="Q191" i="3"/>
  <c r="R191" i="3" s="1"/>
  <c r="Q192" i="3"/>
  <c r="Q193" i="3"/>
  <c r="Q194" i="3"/>
  <c r="Q195" i="3"/>
  <c r="R195" i="3" s="1"/>
  <c r="Q196" i="3"/>
  <c r="Q197" i="3"/>
  <c r="Q198" i="3"/>
  <c r="Q199" i="3"/>
  <c r="R199" i="3" s="1"/>
  <c r="Q200" i="3"/>
  <c r="Q201" i="3"/>
  <c r="Q202" i="3"/>
  <c r="Q203" i="3"/>
  <c r="R203" i="3" s="1"/>
  <c r="Q204" i="3"/>
  <c r="Q205" i="3"/>
  <c r="R205" i="3" s="1"/>
  <c r="Q206" i="3"/>
  <c r="Q207" i="3"/>
  <c r="R207" i="3" s="1"/>
  <c r="Q208" i="3"/>
  <c r="Q209" i="3"/>
  <c r="Q210" i="3"/>
  <c r="Q211" i="3"/>
  <c r="R211" i="3" s="1"/>
  <c r="Q212" i="3"/>
  <c r="Q213" i="3"/>
  <c r="R213" i="3" s="1"/>
  <c r="Q214" i="3"/>
  <c r="Q215" i="3"/>
  <c r="R215" i="3" s="1"/>
  <c r="Q216" i="3"/>
  <c r="Q217" i="3"/>
  <c r="Q218" i="3"/>
  <c r="Q219" i="3"/>
  <c r="R219" i="3" s="1"/>
  <c r="Q220" i="3"/>
  <c r="Q221" i="3"/>
  <c r="Q222" i="3"/>
  <c r="Q223" i="3"/>
  <c r="R223" i="3" s="1"/>
  <c r="Q224" i="3"/>
  <c r="Q225" i="3"/>
  <c r="Q226" i="3"/>
  <c r="Q227" i="3"/>
  <c r="R227" i="3" s="1"/>
  <c r="Q228" i="3"/>
  <c r="Q229" i="3"/>
  <c r="Q230" i="3"/>
  <c r="Q231" i="3"/>
  <c r="R231" i="3" s="1"/>
  <c r="Q232" i="3"/>
  <c r="Q233" i="3"/>
  <c r="Q234" i="3"/>
  <c r="Q235" i="3"/>
  <c r="R235" i="3" s="1"/>
  <c r="Q236" i="3"/>
  <c r="Q237" i="3"/>
  <c r="Q238" i="3"/>
  <c r="Q239" i="3"/>
  <c r="R239" i="3" s="1"/>
  <c r="Q240" i="3"/>
  <c r="Q241" i="3"/>
  <c r="Q242" i="3"/>
  <c r="Q243" i="3"/>
  <c r="R243" i="3" s="1"/>
  <c r="Q244" i="3"/>
  <c r="Q245" i="3"/>
  <c r="Q246" i="3"/>
  <c r="Q247" i="3"/>
  <c r="R247" i="3" s="1"/>
  <c r="Q248" i="3"/>
  <c r="Q249" i="3"/>
  <c r="Q250" i="3"/>
  <c r="Q251" i="3"/>
  <c r="R251" i="3" s="1"/>
  <c r="Q252" i="3"/>
  <c r="Q253" i="3"/>
  <c r="Q254" i="3"/>
  <c r="Q255" i="3"/>
  <c r="R255" i="3" s="1"/>
  <c r="Q256" i="3"/>
  <c r="Q257" i="3"/>
  <c r="Q258" i="3"/>
  <c r="Q259" i="3"/>
  <c r="R259" i="3" s="1"/>
  <c r="Q260" i="3"/>
  <c r="Q261" i="3"/>
  <c r="Q262" i="3"/>
  <c r="Q263" i="3"/>
  <c r="R263" i="3" s="1"/>
  <c r="Q264" i="3"/>
  <c r="Q265" i="3"/>
  <c r="Q266" i="3"/>
  <c r="Q267" i="3"/>
  <c r="R267" i="3" s="1"/>
  <c r="Q268" i="3"/>
  <c r="Q269" i="3"/>
  <c r="Q270" i="3"/>
  <c r="Q271" i="3"/>
  <c r="R271" i="3" s="1"/>
  <c r="Q272" i="3"/>
  <c r="Q273" i="3"/>
  <c r="Q274" i="3"/>
  <c r="Q275" i="3"/>
  <c r="R275" i="3" s="1"/>
  <c r="Q276" i="3"/>
  <c r="Q277" i="3"/>
  <c r="Q278" i="3"/>
  <c r="Q279" i="3"/>
  <c r="R279" i="3" s="1"/>
  <c r="Q280" i="3"/>
  <c r="Q281" i="3"/>
  <c r="Q282" i="3"/>
  <c r="Q283" i="3"/>
  <c r="R283" i="3" s="1"/>
  <c r="Q284" i="3"/>
  <c r="Q285" i="3"/>
  <c r="Q286" i="3"/>
  <c r="Q287" i="3"/>
  <c r="R287" i="3" s="1"/>
  <c r="Q288" i="3"/>
  <c r="Q289" i="3"/>
  <c r="Q290" i="3"/>
  <c r="Q291" i="3"/>
  <c r="R291" i="3" s="1"/>
  <c r="Q292" i="3"/>
  <c r="Q293" i="3"/>
  <c r="Q294" i="3"/>
  <c r="Q295" i="3"/>
  <c r="R295" i="3" s="1"/>
  <c r="Q296" i="3"/>
  <c r="Q297" i="3"/>
  <c r="Q298" i="3"/>
  <c r="Q299" i="3"/>
  <c r="R299" i="3" s="1"/>
  <c r="Q300" i="3"/>
  <c r="Q301" i="3"/>
  <c r="Q302" i="3"/>
  <c r="Q303" i="3"/>
  <c r="R303" i="3" s="1"/>
  <c r="Q304" i="3"/>
  <c r="Q305" i="3"/>
  <c r="Q306" i="3"/>
  <c r="Q307" i="3"/>
  <c r="R307" i="3" s="1"/>
  <c r="Q308" i="3"/>
  <c r="Q309" i="3"/>
  <c r="Q310" i="3"/>
  <c r="Q311" i="3"/>
  <c r="R311" i="3" s="1"/>
  <c r="Q312" i="3"/>
  <c r="Q313" i="3"/>
  <c r="R313" i="3" s="1"/>
  <c r="Q314" i="3"/>
  <c r="Q315" i="3"/>
  <c r="R315" i="3" s="1"/>
  <c r="Q316" i="3"/>
  <c r="Q317" i="3"/>
  <c r="R317" i="3" s="1"/>
  <c r="Q318" i="3"/>
  <c r="Q319" i="3"/>
  <c r="R319" i="3" s="1"/>
  <c r="Q320" i="3"/>
  <c r="R318" i="3" l="1"/>
  <c r="R314" i="3"/>
  <c r="R310" i="3"/>
  <c r="R306" i="3"/>
  <c r="R302" i="3"/>
  <c r="R298" i="3"/>
  <c r="R294" i="3"/>
  <c r="R290" i="3"/>
  <c r="R286" i="3"/>
  <c r="R282" i="3"/>
  <c r="R278" i="3"/>
  <c r="R274" i="3"/>
  <c r="R270" i="3"/>
  <c r="R266" i="3"/>
  <c r="R262" i="3"/>
  <c r="R258" i="3"/>
  <c r="R254" i="3"/>
  <c r="R250" i="3"/>
  <c r="R246" i="3"/>
  <c r="R242" i="3"/>
  <c r="R238" i="3"/>
  <c r="R234" i="3"/>
  <c r="R230" i="3"/>
  <c r="R226" i="3"/>
  <c r="R222" i="3"/>
  <c r="R218" i="3"/>
  <c r="R214" i="3"/>
  <c r="R210" i="3"/>
  <c r="R206" i="3"/>
  <c r="R202" i="3"/>
  <c r="R198" i="3"/>
  <c r="R194" i="3"/>
  <c r="R190" i="3"/>
  <c r="R186" i="3"/>
  <c r="R182" i="3"/>
  <c r="R178" i="3"/>
  <c r="R174" i="3"/>
  <c r="R170" i="3"/>
  <c r="R166" i="3"/>
  <c r="R162" i="3"/>
  <c r="R158" i="3"/>
  <c r="R154" i="3"/>
  <c r="R150" i="3"/>
  <c r="R146" i="3"/>
  <c r="R142" i="3"/>
  <c r="R138" i="3"/>
  <c r="R134" i="3"/>
  <c r="R130" i="3"/>
  <c r="R126" i="3"/>
  <c r="R122" i="3"/>
  <c r="R118" i="3"/>
  <c r="R114" i="3"/>
  <c r="R110" i="3"/>
  <c r="R106" i="3"/>
  <c r="R102" i="3"/>
  <c r="R98" i="3"/>
  <c r="R94" i="3"/>
  <c r="R90" i="3"/>
  <c r="R86" i="3"/>
  <c r="R82" i="3"/>
  <c r="R78" i="3"/>
  <c r="R74" i="3"/>
  <c r="R70" i="3"/>
  <c r="R66" i="3"/>
  <c r="R62" i="3"/>
  <c r="R58" i="3"/>
  <c r="R52" i="3"/>
  <c r="R48" i="3"/>
  <c r="R44" i="3"/>
  <c r="R40" i="3"/>
  <c r="R99" i="3"/>
  <c r="R95" i="3"/>
  <c r="R91" i="3"/>
  <c r="R87" i="3"/>
  <c r="R83" i="3"/>
  <c r="R79" i="3"/>
  <c r="R75" i="3"/>
  <c r="R71" i="3"/>
  <c r="R67" i="3"/>
  <c r="R63" i="3"/>
  <c r="R59" i="3"/>
  <c r="R53" i="3"/>
  <c r="R49" i="3"/>
  <c r="R45" i="3"/>
  <c r="R41" i="3"/>
  <c r="R37" i="3"/>
  <c r="R54" i="3"/>
  <c r="R50" i="3"/>
  <c r="R36" i="3"/>
  <c r="R46" i="3"/>
  <c r="R42" i="3"/>
  <c r="R38" i="3"/>
  <c r="R309" i="3"/>
  <c r="R305" i="3"/>
  <c r="R301" i="3"/>
  <c r="R297" i="3"/>
  <c r="R293" i="3"/>
  <c r="R289" i="3"/>
  <c r="R285" i="3"/>
  <c r="R281" i="3"/>
  <c r="R277" i="3"/>
  <c r="R273" i="3"/>
  <c r="R269" i="3"/>
  <c r="R265" i="3"/>
  <c r="R261" i="3"/>
  <c r="R257" i="3"/>
  <c r="R253" i="3"/>
  <c r="R249" i="3"/>
  <c r="R245" i="3"/>
  <c r="R241" i="3"/>
  <c r="R237" i="3"/>
  <c r="R233" i="3"/>
  <c r="R229" i="3"/>
  <c r="R225" i="3"/>
  <c r="R221" i="3"/>
  <c r="R217" i="3"/>
  <c r="R209" i="3"/>
  <c r="R197" i="3"/>
  <c r="R189" i="3"/>
  <c r="R181" i="3"/>
  <c r="R177" i="3"/>
  <c r="R169" i="3"/>
  <c r="R161" i="3"/>
  <c r="R153" i="3"/>
  <c r="R145" i="3"/>
  <c r="R137" i="3"/>
  <c r="R129" i="3"/>
  <c r="R121" i="3"/>
  <c r="R117" i="3"/>
  <c r="R109" i="3"/>
  <c r="R101" i="3"/>
  <c r="R93" i="3"/>
  <c r="R85" i="3"/>
  <c r="R77" i="3"/>
  <c r="R69" i="3"/>
  <c r="R61" i="3"/>
  <c r="R55" i="3"/>
  <c r="R51" i="3"/>
  <c r="R47" i="3"/>
  <c r="R43" i="3"/>
  <c r="R39" i="3"/>
  <c r="R35" i="3"/>
  <c r="R201" i="3"/>
  <c r="R193" i="3"/>
  <c r="R185" i="3"/>
  <c r="R173" i="3"/>
  <c r="R165" i="3"/>
  <c r="R157" i="3"/>
  <c r="R149" i="3"/>
  <c r="R141" i="3"/>
  <c r="R133" i="3"/>
  <c r="R125" i="3"/>
  <c r="R113" i="3"/>
  <c r="R105" i="3"/>
  <c r="R97" i="3"/>
  <c r="R89" i="3"/>
  <c r="R81" i="3"/>
  <c r="R73" i="3"/>
  <c r="R65" i="3"/>
  <c r="R57" i="3"/>
  <c r="R320" i="3"/>
  <c r="R316" i="3"/>
  <c r="R312" i="3"/>
  <c r="R308" i="3"/>
  <c r="R304" i="3"/>
  <c r="R300" i="3"/>
  <c r="R296" i="3"/>
  <c r="R292" i="3"/>
  <c r="R288" i="3"/>
  <c r="R284" i="3"/>
  <c r="R280" i="3"/>
  <c r="R276" i="3"/>
  <c r="R272" i="3"/>
  <c r="R268" i="3"/>
  <c r="R264" i="3"/>
  <c r="R260" i="3"/>
  <c r="R256" i="3"/>
  <c r="R252" i="3"/>
  <c r="R248" i="3"/>
  <c r="R244" i="3"/>
  <c r="R240" i="3"/>
  <c r="R236" i="3"/>
  <c r="R232" i="3"/>
  <c r="R228" i="3"/>
  <c r="R224" i="3"/>
  <c r="R220" i="3"/>
  <c r="R216" i="3"/>
  <c r="R212" i="3"/>
  <c r="R208" i="3"/>
  <c r="R204" i="3"/>
  <c r="R200" i="3"/>
  <c r="R196" i="3"/>
  <c r="R192" i="3"/>
  <c r="R188" i="3"/>
  <c r="R184" i="3"/>
  <c r="R180" i="3"/>
  <c r="R176" i="3"/>
  <c r="R172" i="3"/>
  <c r="R168" i="3"/>
  <c r="R164" i="3"/>
  <c r="R160" i="3"/>
  <c r="R156" i="3"/>
  <c r="R152" i="3"/>
  <c r="R148" i="3"/>
  <c r="R144" i="3"/>
  <c r="R140" i="3"/>
  <c r="R136" i="3"/>
  <c r="R132" i="3"/>
  <c r="R128" i="3"/>
  <c r="R124" i="3"/>
  <c r="R120" i="3"/>
  <c r="R116" i="3"/>
  <c r="R112" i="3"/>
  <c r="R108" i="3"/>
  <c r="R104" i="3"/>
  <c r="R100" i="3"/>
  <c r="R96" i="3"/>
  <c r="R92" i="3"/>
  <c r="R88" i="3"/>
  <c r="R84" i="3"/>
  <c r="R80" i="3"/>
  <c r="R76" i="3"/>
  <c r="R72" i="3"/>
  <c r="R68" i="3"/>
  <c r="R64" i="3"/>
  <c r="R60" i="3"/>
  <c r="R56" i="3"/>
  <c r="K61" i="13"/>
  <c r="K61" i="4"/>
  <c r="L33" i="4"/>
  <c r="J18" i="4" l="1"/>
  <c r="L18" i="4" s="1"/>
  <c r="J18" i="13"/>
  <c r="L18" i="13" s="1"/>
  <c r="J3" i="13"/>
  <c r="L3" i="13" s="1"/>
  <c r="J3" i="4"/>
  <c r="L3" i="4" s="1"/>
  <c r="L8" i="4"/>
  <c r="J11" i="13"/>
  <c r="L11" i="13" s="1"/>
  <c r="J11" i="4"/>
  <c r="L11" i="4" s="1"/>
  <c r="L26" i="4"/>
  <c r="J38" i="13"/>
  <c r="L38" i="13" s="1"/>
  <c r="J38" i="4"/>
  <c r="L38" i="4" s="1"/>
  <c r="L21" i="4"/>
  <c r="J29" i="13"/>
  <c r="L29" i="13" s="1"/>
  <c r="J29" i="4"/>
  <c r="L29" i="4" s="1"/>
  <c r="L39" i="4"/>
  <c r="J54" i="4"/>
  <c r="L54" i="4" s="1"/>
  <c r="J54" i="13"/>
  <c r="L54" i="13" s="1"/>
  <c r="J34" i="13"/>
  <c r="L34" i="13" s="1"/>
  <c r="J34" i="4"/>
  <c r="L34" i="4" s="1"/>
  <c r="J57" i="13"/>
  <c r="L57" i="13" s="1"/>
  <c r="J57" i="4"/>
  <c r="L57" i="4" s="1"/>
  <c r="J14" i="4"/>
  <c r="L14" i="4" s="1"/>
  <c r="J14" i="13"/>
  <c r="L14" i="13" s="1"/>
  <c r="J47" i="13"/>
  <c r="L47" i="13" s="1"/>
  <c r="J47" i="4"/>
  <c r="L47" i="4" s="1"/>
  <c r="J48" i="4"/>
  <c r="L48" i="4" s="1"/>
  <c r="J48" i="13"/>
  <c r="L48" i="13" s="1"/>
  <c r="J56" i="4"/>
  <c r="L56" i="4" s="1"/>
  <c r="J56" i="13"/>
  <c r="L56" i="13" s="1"/>
  <c r="J32" i="13"/>
  <c r="L32" i="13" s="1"/>
  <c r="J32" i="4"/>
  <c r="L32" i="4" s="1"/>
  <c r="J50" i="13"/>
  <c r="L50" i="13" s="1"/>
  <c r="J50" i="4"/>
  <c r="L50" i="4" s="1"/>
  <c r="L24" i="4"/>
  <c r="J2" i="13"/>
  <c r="J2" i="4"/>
  <c r="L43" i="4"/>
  <c r="L22" i="4"/>
  <c r="L5" i="4"/>
  <c r="L23" i="4"/>
  <c r="L35" i="4"/>
  <c r="L37" i="4"/>
  <c r="L42" i="4"/>
  <c r="L13" i="4"/>
  <c r="L36" i="4"/>
  <c r="J61" i="4" l="1"/>
  <c r="J61" i="13"/>
  <c r="L2" i="13"/>
  <c r="L61" i="13" s="1"/>
  <c r="L2" i="4"/>
  <c r="L61" i="4" s="1"/>
</calcChain>
</file>

<file path=xl/sharedStrings.xml><?xml version="1.0" encoding="utf-8"?>
<sst xmlns="http://schemas.openxmlformats.org/spreadsheetml/2006/main" count="19025" uniqueCount="3175">
  <si>
    <t>Processo</t>
  </si>
  <si>
    <t>Descrição</t>
  </si>
  <si>
    <t>Natureza de despesa</t>
  </si>
  <si>
    <t>AEO</t>
  </si>
  <si>
    <t>Nome AEO</t>
  </si>
  <si>
    <t>Valor</t>
  </si>
  <si>
    <t>Pré-Empenhos</t>
  </si>
  <si>
    <t>Área de Execução Orçamentária (Centro de Custo)</t>
  </si>
  <si>
    <t>Distribuído início 2022</t>
  </si>
  <si>
    <t>Liquidações 2022 AEO</t>
  </si>
  <si>
    <t>Solicitado 2023</t>
  </si>
  <si>
    <t>RAP compondo orçamento 2023</t>
  </si>
  <si>
    <t>Distribuição 2023 (TOTAL)</t>
  </si>
  <si>
    <t>Recurso LOA UFABC 2023 DISPONÍVEL (75,9%)</t>
  </si>
  <si>
    <t>Recurso LOA MEC 2023 - a receber -
(24,1%)</t>
  </si>
  <si>
    <t>A0</t>
  </si>
  <si>
    <t>PROPES - PRÓ-REITORIA DE PESQUISA / CEM</t>
  </si>
  <si>
    <t>B0</t>
  </si>
  <si>
    <t>GABINETE REITORIA</t>
  </si>
  <si>
    <t>B1</t>
  </si>
  <si>
    <t>AUDIN - AUDITORIA INTERNA</t>
  </si>
  <si>
    <t>A1</t>
  </si>
  <si>
    <t>NÚCLEOS ESTRATÉGICOS</t>
  </si>
  <si>
    <t>B3</t>
  </si>
  <si>
    <t>PF - PROCURADORIA FEDERAL</t>
  </si>
  <si>
    <t>C0</t>
  </si>
  <si>
    <t>SG - SECRETARIA GERAL</t>
  </si>
  <si>
    <t>D0</t>
  </si>
  <si>
    <t>ACI - ASSESSORIA DE COMUNICAÇÃO E IMPRENSA</t>
  </si>
  <si>
    <t>E5</t>
  </si>
  <si>
    <t>PU - BUFFET * D.U.C</t>
  </si>
  <si>
    <t>D2</t>
  </si>
  <si>
    <t>ACI - SERVIÇOS GRÁFICOS * D.U.C</t>
  </si>
  <si>
    <t>D3</t>
  </si>
  <si>
    <t>ACI - SERVIÇOS DE TRADUÇÃO * D.U.C</t>
  </si>
  <si>
    <t>E0</t>
  </si>
  <si>
    <t>PU - PREFEITURA UNIVERSITÁRIA</t>
  </si>
  <si>
    <t>E1</t>
  </si>
  <si>
    <t>PU - MATERIAL DE EXPEDIENTE * D.U.C</t>
  </si>
  <si>
    <t>E4</t>
  </si>
  <si>
    <t>PU - LOCAÇÃO DE VEÍCULOS * D.U.C</t>
  </si>
  <si>
    <t>F0</t>
  </si>
  <si>
    <t>CECS - CENTRO DE ENG., MODELAGEM E CIÊNCIAS SOCIAIS APLICADAS</t>
  </si>
  <si>
    <t>F7</t>
  </si>
  <si>
    <t>CECS - COMPRAS COMPARTILHADAS</t>
  </si>
  <si>
    <t>G0</t>
  </si>
  <si>
    <t>CMCC - CENTRO DE MATEMÁTICA, COMPUTAÇÃO E COGNIÇÃO</t>
  </si>
  <si>
    <t>G7</t>
  </si>
  <si>
    <t>CMCC - COMPRAS COMPARTILHADAS</t>
  </si>
  <si>
    <t>H0</t>
  </si>
  <si>
    <t>CCNH - CENTRO DE CIÊNCIAS NATURAIS E HUMANAS</t>
  </si>
  <si>
    <t>H7</t>
  </si>
  <si>
    <t>CCNH - COMPRAS COMPARTILHADAS</t>
  </si>
  <si>
    <t>I0</t>
  </si>
  <si>
    <t>PROGRAD - PRÓ-REITORIA DE GRADUAÇÃO</t>
  </si>
  <si>
    <t>J0</t>
  </si>
  <si>
    <t>PROEC - PRÓ-REITORIA DE EXTENSÃO E CULTURA</t>
  </si>
  <si>
    <t>J1</t>
  </si>
  <si>
    <t>EDITORA DA UFABC</t>
  </si>
  <si>
    <t>J2</t>
  </si>
  <si>
    <t>PROEC - REALIZAÇÃO DE EVENTOS * D.U.C</t>
  </si>
  <si>
    <t>K0</t>
  </si>
  <si>
    <t>PROAD - PRÓ-REITORIA DE ADMINISTRAÇÃO</t>
  </si>
  <si>
    <t>K1</t>
  </si>
  <si>
    <t>PROAD - PASSAGENS * D.U.C</t>
  </si>
  <si>
    <t>L0</t>
  </si>
  <si>
    <t>PROPLADI - PRÓ-REITORIA DE PLAN. E DESENV. INSTITUCIONAL</t>
  </si>
  <si>
    <t>M1</t>
  </si>
  <si>
    <t>PROAP - PRÓ-REITORIA DE POLÍTICAS AFIRMATIVAS</t>
  </si>
  <si>
    <t>M0</t>
  </si>
  <si>
    <t>PROAP - PNAES</t>
  </si>
  <si>
    <t>N0</t>
  </si>
  <si>
    <t>ARI - ASSESSORIA DE RELAÇÕES INTERNACIONAIS</t>
  </si>
  <si>
    <t>P0</t>
  </si>
  <si>
    <t>PROPG - PRÓ-REITORIA DE PÓS-GRADUAÇÃO</t>
  </si>
  <si>
    <t>Q0</t>
  </si>
  <si>
    <t>BIBLIOTECA</t>
  </si>
  <si>
    <t>R0</t>
  </si>
  <si>
    <t>NTI - NÚCLEO DE TECNOLOGIA DA INFORMAÇÃO</t>
  </si>
  <si>
    <t>R2</t>
  </si>
  <si>
    <t>NTI - SUPRIMENTO DE INFORMÁTICA * D.U.C</t>
  </si>
  <si>
    <t>S0</t>
  </si>
  <si>
    <t>SUPERINTENDÊNCIA DE OBRAS</t>
  </si>
  <si>
    <t>T0</t>
  </si>
  <si>
    <t>U0</t>
  </si>
  <si>
    <t>AGÊNCIA DE INOVAÇÃO</t>
  </si>
  <si>
    <t>V4</t>
  </si>
  <si>
    <t>SUGEPE - CAPACITAÇÃO</t>
  </si>
  <si>
    <t>V0</t>
  </si>
  <si>
    <t>SUGEPE - SUPERINTENDÊNCIA DE GESTÃO DE PESSOAS</t>
  </si>
  <si>
    <t>V1</t>
  </si>
  <si>
    <t>SUGEPE-FOLHA - PASEP + AUX. MORADIA</t>
  </si>
  <si>
    <t>V2</t>
  </si>
  <si>
    <t>SUGEPE - CONTRATAÇÃO DE ESTAGIÁRIOS * D.U.C</t>
  </si>
  <si>
    <t>B4</t>
  </si>
  <si>
    <t>Projetos TRANSVERSAIS</t>
  </si>
  <si>
    <t>Z0</t>
  </si>
  <si>
    <t>RESERVA DE CONTINGÊNCIA</t>
  </si>
  <si>
    <t>TOTAL</t>
  </si>
  <si>
    <t>LOA 2023 UFABC - Fonte TESOURO RP 2 PNAES</t>
  </si>
  <si>
    <t>LOA 2023 UFABC - Fonte TESOURO RP 2 PASEP +  Auxílio Moradia</t>
  </si>
  <si>
    <t>LOA 2023 UFABC - Fonte TESOURO RP2 (demais rubricas)</t>
  </si>
  <si>
    <t>LOA 2023 UFABC - RECURSOS PRÓPRIOS</t>
  </si>
  <si>
    <t>LOA 2023 UFABC - EMENDAS PARLAMENTARES INDIVIDUAIS</t>
  </si>
  <si>
    <t>SUBTOTAL LOA 2023 UFABC</t>
  </si>
  <si>
    <t>LOA 2023 MEC - expectativa 0,915% dos R$ 1,75 bi (proporção custeio)</t>
  </si>
  <si>
    <t>SUBTOTAL LOA 2023 UFABC + MEC</t>
  </si>
  <si>
    <t>LOA 2022 UFABC - RPNP na distribuição do orçamento 2023 das AEO</t>
  </si>
  <si>
    <t xml:space="preserve">TOTAL </t>
  </si>
  <si>
    <t>Distribuição INICIAL 2023 LOA 100%</t>
  </si>
  <si>
    <t>Distr. Inicial recurso LOA UFABC 2023  (75,9%)</t>
  </si>
  <si>
    <t>Distr. Inicial recurso LOA MEC 2023 - a receber -
(24,1%)</t>
  </si>
  <si>
    <t>Distr. Atualizada recurso LOA UFABC 2023  (100%)</t>
  </si>
  <si>
    <t>Crédito Disponível recurso LOA UFABC 2023  (100%)</t>
  </si>
  <si>
    <t>Recursos Pré-empenhados</t>
  </si>
  <si>
    <t>Recursos Empenhados</t>
  </si>
  <si>
    <t>Data Emissão</t>
  </si>
  <si>
    <t>PI</t>
  </si>
  <si>
    <t>N</t>
  </si>
  <si>
    <t>17/02/2023</t>
  </si>
  <si>
    <t>23006.023514/2022-01</t>
  </si>
  <si>
    <t>CONTRATACAO DE EMPRESA ESPECIALIZADA PARA A PRESTACAO DE SERVICOS NAO CONTINUADOS DE PLANEJAMENTO, ORGANIZACAO E EXECUCAO DE CONCURSO PUBLICO PARA OS CARGOS TECNICO-ADMINISTRATIVOS DA UFABC.</t>
  </si>
  <si>
    <t>339039</t>
  </si>
  <si>
    <t>170585</t>
  </si>
  <si>
    <t>1000000000</t>
  </si>
  <si>
    <t>154503263522023PE401699</t>
  </si>
  <si>
    <t>17/01/2023</t>
  </si>
  <si>
    <t>23006.028455/2022-59</t>
  </si>
  <si>
    <t>PAGAMENTO DE ENCARGO DE CURSO E CONCURSO DOCENTE FEDERAL 2023</t>
  </si>
  <si>
    <t>339036</t>
  </si>
  <si>
    <t>154503263522023PE404201</t>
  </si>
  <si>
    <t>02/02/2023</t>
  </si>
  <si>
    <t>23006.025554/2022-89</t>
  </si>
  <si>
    <t>AQUISICAO DE EQUIPAMENTOS PARA OS LABORATORIOS DIATICOS UMIDOS.</t>
  </si>
  <si>
    <t>449052</t>
  </si>
  <si>
    <t>170587</t>
  </si>
  <si>
    <t>154503263522023PE404702</t>
  </si>
  <si>
    <t>03/02/2023</t>
  </si>
  <si>
    <t>23006.013998/2022-71</t>
  </si>
  <si>
    <t>AQUISICAO DE EQUIPAMENTOS PARA ATENDER AS NECESSIDADES DOS LABORATORIOS DIDATICOS SECOS.</t>
  </si>
  <si>
    <t>15/02/2023</t>
  </si>
  <si>
    <t>23006.013580/2020-01</t>
  </si>
  <si>
    <t>170573</t>
  </si>
  <si>
    <t>23006.013668/2022-86</t>
  </si>
  <si>
    <t>PSS PATRONAL DE DIOGO COUTINHO SORIANO</t>
  </si>
  <si>
    <t>24/02/2023</t>
  </si>
  <si>
    <t>23006.020749/2022-32</t>
  </si>
  <si>
    <t>23006.002652/2023-29</t>
  </si>
  <si>
    <t>06/01/2023</t>
  </si>
  <si>
    <t>23006.004793/2020-33</t>
  </si>
  <si>
    <t>CONTRATACAO DE EMPRESA ESPECIALIZADA PARA PRESTACAO DE SERVICOS DE LIMPEZA, ASSEIO E CONSERVACAO NOS CAMPI DA UFABC.</t>
  </si>
  <si>
    <t>23006.027615/2022-42</t>
  </si>
  <si>
    <t>PRESTACAO DE SERVICOS DE COPEIRAGEM NAS DEPENDENCIAS DA UFABC</t>
  </si>
  <si>
    <t>23006.007431/2021-85</t>
  </si>
  <si>
    <t>CONTRATACAO DE EMPRESA ESPECIALIZADA NA PRESTACAO DE SERVICO DE COLETA, TRANSPORTE, TRATAMENTO E DESTINACAO FINAL DE RESIDUOS INFECTANTES DAS CATEGORIAS A E E PARA O CAMPUS SAO BERNARDO DO CAMPO DA FUNDACAO UNIVERSIDADE FEDERAL DO ABC</t>
  </si>
  <si>
    <t>23006.003755/2023-14</t>
  </si>
  <si>
    <t>19/01/2023</t>
  </si>
  <si>
    <t>23006.025859/2022-91</t>
  </si>
  <si>
    <t>339030</t>
  </si>
  <si>
    <t>16/02/2023</t>
  </si>
  <si>
    <t>23006.004799/2020-19</t>
  </si>
  <si>
    <t>CONTRATACAO DE EMPRESA ESPECIALIZADA PARA PRESTACAO DE SERVICOS DE CONTROLE DE PRAGAS (DESINSETIZACAO, DESRATIZACAO E DESCUPINIZACAO) NOS CAMPI DA UFABC.</t>
  </si>
  <si>
    <t>154503263522023PE401902</t>
  </si>
  <si>
    <t>23006.016563/2022-89</t>
  </si>
  <si>
    <t>AQUISICAO DE LAMPADAS DE PROJETORES</t>
  </si>
  <si>
    <t>26/01/2023</t>
  </si>
  <si>
    <t>23006.024086/2022-25</t>
  </si>
  <si>
    <t>RENOVACAO DO SERVICO DE SUPORTE TECNICO PARA OS EQUIPAMENTOS DA REDE SEM FIO POR UM PERIODO DE 3 (TRES) ANOS</t>
  </si>
  <si>
    <t>339040</t>
  </si>
  <si>
    <t>23006.021463/2021-93</t>
  </si>
  <si>
    <t>CONTRATACAO DE SERVICOS DE TELEFONIA MOVEL</t>
  </si>
  <si>
    <t>PTRES</t>
  </si>
  <si>
    <t>FONTE de RECURSOS(1050 RECURSOS PRÓPRIOS; Demais Fontes - TESOURO)</t>
  </si>
  <si>
    <t>1001</t>
  </si>
  <si>
    <t>1000</t>
  </si>
  <si>
    <t>0181</t>
  </si>
  <si>
    <t>09HB</t>
  </si>
  <si>
    <t>20TP</t>
  </si>
  <si>
    <t>212B</t>
  </si>
  <si>
    <t>00S6</t>
  </si>
  <si>
    <t>2004</t>
  </si>
  <si>
    <t>CUSTEIO</t>
  </si>
  <si>
    <t>INVESTIMENTO</t>
  </si>
  <si>
    <t>FOLHA DE PESSOAL</t>
  </si>
  <si>
    <t>PTRES da folha de pagamento</t>
  </si>
  <si>
    <t>170576</t>
  </si>
  <si>
    <t>170575</t>
  </si>
  <si>
    <t>170579</t>
  </si>
  <si>
    <t>170580</t>
  </si>
  <si>
    <t>215371</t>
  </si>
  <si>
    <t>215372</t>
  </si>
  <si>
    <t>215373</t>
  </si>
  <si>
    <t>215374</t>
  </si>
  <si>
    <t>PTRES FOLHA?</t>
  </si>
  <si>
    <t>3 ou 4</t>
  </si>
  <si>
    <t>Custeio ou Investimento</t>
  </si>
  <si>
    <t>3</t>
  </si>
  <si>
    <t>4</t>
  </si>
  <si>
    <t>COLAR VALOR</t>
  </si>
  <si>
    <t>COLAR PI e separar colunas AEO</t>
  </si>
  <si>
    <t>E2</t>
  </si>
  <si>
    <t>R1</t>
  </si>
  <si>
    <t>NTI - EQUIPAMENTO DE INFORMÁTICA * D.U.C</t>
  </si>
  <si>
    <t>E3</t>
  </si>
  <si>
    <t>PU - MOBILIÁRIOS * D.U.C</t>
  </si>
  <si>
    <t>PU - INFRAESTRUTURA PREDIAL * D.U.C</t>
  </si>
  <si>
    <t>Nota de Empenho</t>
  </si>
  <si>
    <t>Favorecido</t>
  </si>
  <si>
    <t>Ação Orçamentária</t>
  </si>
  <si>
    <t>Plano Orçamentário</t>
  </si>
  <si>
    <t>Descrição PO</t>
  </si>
  <si>
    <t>UG EXECUTORA</t>
  </si>
  <si>
    <t>DESCRIÇÃO UG</t>
  </si>
  <si>
    <t>Resultado Primário</t>
  </si>
  <si>
    <t>0</t>
  </si>
  <si>
    <t>1</t>
  </si>
  <si>
    <t>2</t>
  </si>
  <si>
    <t>23006.000805/2023-01</t>
  </si>
  <si>
    <t>154503263522023NE400002</t>
  </si>
  <si>
    <t>GESTAO DE BOLSAS DA MODALIDADE TATP I E II, PROVENIENTES DO TCTC 04/22.</t>
  </si>
  <si>
    <t>FUNDACAO UNIVERSIDADE FEDERAL DO ABC</t>
  </si>
  <si>
    <t>20RK</t>
  </si>
  <si>
    <t>0000</t>
  </si>
  <si>
    <t>FUNCIONAMENTO DE INSTITUICOES FEDERAIS DE ENSINO SUPERIOR</t>
  </si>
  <si>
    <t>154503</t>
  </si>
  <si>
    <t>1050000107</t>
  </si>
  <si>
    <t>23006.028447/2022-11</t>
  </si>
  <si>
    <t>154503263522023NE400001</t>
  </si>
  <si>
    <t>CONCESSAO DE BOLSAS DA ESCOLA PREPARATORIA 2023 - EDITAL Nº 89/2022 - PROEC.</t>
  </si>
  <si>
    <t>20GK</t>
  </si>
  <si>
    <t>0001</t>
  </si>
  <si>
    <t>CONCESSAO DE BOLSAS DE PESQUISA, EXTENSAO E MONITORIA AOS ESTUDANTES</t>
  </si>
  <si>
    <t>23006.024849/2022-38</t>
  </si>
  <si>
    <t>154503263522023NE400003</t>
  </si>
  <si>
    <t>GESTAO DE BOLSA DE POS-DOUTORADO PARA PESQUISADOR DOUTOR COLABORADOR, VINCULADO AO TCTC 11/2022, PROCESSO 23006.006160/2022-11 - TNC.</t>
  </si>
  <si>
    <t>14/02/2023</t>
  </si>
  <si>
    <t>23006.002202/2023-36</t>
  </si>
  <si>
    <t>154503263522023NE000025</t>
  </si>
  <si>
    <t>CONCESSAO DE SUPRIMENTO DE FUNDOS.</t>
  </si>
  <si>
    <t>WANDERLEI SOARES DOS SANTOS</t>
  </si>
  <si>
    <t>23006.002203/2023-81</t>
  </si>
  <si>
    <t>154503263522023NE000028</t>
  </si>
  <si>
    <t>FERNANDA PEREIRA DE JESUS</t>
  </si>
  <si>
    <t>154503263522023NE000033</t>
  </si>
  <si>
    <t>154503263522023NE000034</t>
  </si>
  <si>
    <t>23/01/2023</t>
  </si>
  <si>
    <t>154503263522023NE000004</t>
  </si>
  <si>
    <t>MULTA - CONTRIBUICAO PARA O PSS POR SERVIDOR AFASTADO SEM REMUNERACAO - LAIS REGINA RIBEIRO VAROTTO</t>
  </si>
  <si>
    <t>COORDENACAO-GERAL DE TESOURARIA - CGTES</t>
  </si>
  <si>
    <t>23006.001848/2019-10</t>
  </si>
  <si>
    <t>154503263522023NE000015</t>
  </si>
  <si>
    <t>FORNECIMENTO DE AGUA, COLETA DE ESGOTO, TAXA DE DRENAGEM E DE RESIDUOS SOLIDOS (LIXO) PARA O CAMPUS E UNIDADES DA UFABC EM SANTO ANDRE</t>
  </si>
  <si>
    <t>CIA DE SANEAMENTO BASICO DO ESTADO DE SAO PAULO SABESP</t>
  </si>
  <si>
    <t>23006.002034/2013-15</t>
  </si>
  <si>
    <t>154503263522023NE000039</t>
  </si>
  <si>
    <t>CONTRATACAO DE PESSOA JURIDICA PARA FORNECIMENTO DE ENERGIA ELETRICA PARA AS UNIDADES DE SAO BERNARDO DO CAMPO DA UFABC</t>
  </si>
  <si>
    <t>ELETROPAULO METROPOLITANA ELETRICIDADE DE SAO PAULO S.</t>
  </si>
  <si>
    <t>154503263522023NE000040</t>
  </si>
  <si>
    <t>23006.002035/2013-51</t>
  </si>
  <si>
    <t>154503263522023NE000041</t>
  </si>
  <si>
    <t>CONTRATACAO DE PESSOA JURIDICA PARA FORNECIMENTO DE ENERGIA ELETRICA PARA AS UNIDADES DE SANTO ANDRE DA UFABC</t>
  </si>
  <si>
    <t>27/02/2023</t>
  </si>
  <si>
    <t>23006.023081/2021-02</t>
  </si>
  <si>
    <t>154503263522023NE000043</t>
  </si>
  <si>
    <t>TRATA-SE DE CONTRATACAO DE EMPRESA ESPECIALIZADA PARA PRESTAR SERVICO DE ENCADERNACAO E REENCADERNACAO DE LIVROS, PARA REVITALIZACAO DO ACERVO DO SISTEMA DE BIBLIOTECAS DA FUNDACAO UNIVERSIDADE FEDERAL DO ABC  UFABC.</t>
  </si>
  <si>
    <t>JOSUE CRISTIAN VIEIRA VAZ</t>
  </si>
  <si>
    <t>23006.001552/2023-85</t>
  </si>
  <si>
    <t>154503263522023NE000019</t>
  </si>
  <si>
    <t>PAGAMENTO A TERCEIROS INSS PATRONAL</t>
  </si>
  <si>
    <t>COORD.GERAL DE ORCAMENTO, FINANCAS E CONTAB.</t>
  </si>
  <si>
    <t>27/01/2023</t>
  </si>
  <si>
    <t>23006.028456/2022-01</t>
  </si>
  <si>
    <t>154503263522023NE000010</t>
  </si>
  <si>
    <t>PAGAMENTO DE ENCARGO DE CURSO E CONCURSO DOCENTE NAO FEDERAL 2023</t>
  </si>
  <si>
    <t>23006.012840/2022-84</t>
  </si>
  <si>
    <t>154503263522023NE000029</t>
  </si>
  <si>
    <t>AQUISICAO DE INSUMOS PARA COLETA DE RESIDUOS</t>
  </si>
  <si>
    <t>MRV PLASTICOS E COMERCIO DE PRODUTOS EM GERAL LTDA</t>
  </si>
  <si>
    <t>8282</t>
  </si>
  <si>
    <t>REESTRUTURACAO E MODERNIZACAO DAS INSTITUICOES FEDERAIS DE ENSINO SUPERIOR</t>
  </si>
  <si>
    <t>09/02/2023</t>
  </si>
  <si>
    <t>23006.001525/2022-21</t>
  </si>
  <si>
    <t>154503263522023NE000020</t>
  </si>
  <si>
    <t>AQUISICAO DE ITENS DIVERSOS</t>
  </si>
  <si>
    <t>JOSEANE RIBEIRO SANTOS BATISTA LTDA</t>
  </si>
  <si>
    <t>18/01/2023</t>
  </si>
  <si>
    <t>23006.022563/2022-18</t>
  </si>
  <si>
    <t>154503263522023NE700257</t>
  </si>
  <si>
    <t>FOLHA DE PAGAMENTO DE DEZEMBRO 2022</t>
  </si>
  <si>
    <t>ATIVOS CIVIS DA UNIAO</t>
  </si>
  <si>
    <t>23006.000602/2023-15</t>
  </si>
  <si>
    <t>154503263522023NE000003</t>
  </si>
  <si>
    <t>REPASSE MENSAL DE VALORES PER CAPITA A GEAP - DEZEMBRO/2022</t>
  </si>
  <si>
    <t>GEAP AUTOGESTAO EM SAUDE</t>
  </si>
  <si>
    <t>ASSISTENCIA MEDICA E ODONTOLOGICA DE CIVIS - COMPLEMENTACAO DA UNIAO</t>
  </si>
  <si>
    <t>154503263522023NE000005</t>
  </si>
  <si>
    <t>CONTRIBUICAO PARA O PSS POR SERVIDOR AFASTADO SEM REMUNERACAO - LAIS REGINA RIBEIRO VAROTTO</t>
  </si>
  <si>
    <t>CONTRIBUICAO DA UNIAO, DE SUAS AUTARQUIAS E FUNDACOES PARA O CUSTEIO DO REGIME DE PREVIDENCIA DOS SERVIDORES PUBLICOS FEDERAIS</t>
  </si>
  <si>
    <t>25/01/2023</t>
  </si>
  <si>
    <t>23006.000903/2023-31</t>
  </si>
  <si>
    <t>154503263522023NE700001</t>
  </si>
  <si>
    <t>FOLHA DE PAGAMENTO - JANEIRO DE 2023</t>
  </si>
  <si>
    <t>APOSENTADORIAS E PENSOES CIVIS DA UNIAO</t>
  </si>
  <si>
    <t>1001000000</t>
  </si>
  <si>
    <t>154503263522023NE700002</t>
  </si>
  <si>
    <t>154503263522023NE700003</t>
  </si>
  <si>
    <t>154503263522023NE700004</t>
  </si>
  <si>
    <t>154503263522023NE700005</t>
  </si>
  <si>
    <t>154503263522023NE700006</t>
  </si>
  <si>
    <t>154503263522023NE700007</t>
  </si>
  <si>
    <t>154503263522023NE700016</t>
  </si>
  <si>
    <t>FUNDACAO DE PREVIDENCIA COMPLEMENTAR DO SERVIDOR PUBLIC</t>
  </si>
  <si>
    <t>154503263522023NE700017</t>
  </si>
  <si>
    <t>154503263522023NE700018</t>
  </si>
  <si>
    <t>SECRETARIA DO TESOURO NACIONAL/CGTES/STN</t>
  </si>
  <si>
    <t>154503263522023NE700020</t>
  </si>
  <si>
    <t>23006.003032/2021-45</t>
  </si>
  <si>
    <t>154503263522023NE000006</t>
  </si>
  <si>
    <t>PSS PATRONAL DE FLAVIO EDUARDO AOKI HORITA.</t>
  </si>
  <si>
    <t>154503263522023NE000007</t>
  </si>
  <si>
    <t>PSS PATRONAL DE RAFAEL CELEGHINI SANTIAGO.</t>
  </si>
  <si>
    <t>154503263522023NE000008</t>
  </si>
  <si>
    <t>23006.018442/2021-91</t>
  </si>
  <si>
    <t>154503263522023NE000009</t>
  </si>
  <si>
    <t>PSS PATRONAL DE DANIEL MORGATO MARTIN</t>
  </si>
  <si>
    <t>154503263522023NE700021</t>
  </si>
  <si>
    <t>FOLHA DE PAGAMENTO DE JANEIRO DE 2023</t>
  </si>
  <si>
    <t>154503263522023NE000042</t>
  </si>
  <si>
    <t>CONTRIBUICAO PARA O PSS POR SERVIDOR AFASTADO SEM REMUNERACAO - FLAVIO EDUARDO AOKI HORITA - JUROS / MULTA</t>
  </si>
  <si>
    <t>23006.003495/2023-79</t>
  </si>
  <si>
    <t>154503263522023NE700022</t>
  </si>
  <si>
    <t>FOLHA DE PAGAMENTO DE FEVEREIRO DE 2023</t>
  </si>
  <si>
    <t>154503263522023NE700023</t>
  </si>
  <si>
    <t>154503263522023NE700024</t>
  </si>
  <si>
    <t>154503263522023NE700025</t>
  </si>
  <si>
    <t>154503263522023NE700026</t>
  </si>
  <si>
    <t>154503263522023NE700027</t>
  </si>
  <si>
    <t>154503263522023NE700028</t>
  </si>
  <si>
    <t>154503263522023NE700029</t>
  </si>
  <si>
    <t>154503263522023NE700039</t>
  </si>
  <si>
    <t>154503263522023NE700040</t>
  </si>
  <si>
    <t>154503263522023NE700041</t>
  </si>
  <si>
    <t>154503263522023NE700019</t>
  </si>
  <si>
    <t>154503263522023NE700035</t>
  </si>
  <si>
    <t>154503263522023NE700008</t>
  </si>
  <si>
    <t>0005</t>
  </si>
  <si>
    <t>AUXILIO-ALIMENTACAO DE CIVIS ATIVOS</t>
  </si>
  <si>
    <t>154503263522023NE700009</t>
  </si>
  <si>
    <t>ASSISTENCIA PRE-ESCOLAR AOS DEPENDENTES DE SERVIDORES CIVIS E DE EMPREGADOS</t>
  </si>
  <si>
    <t>154503263522023NE700010</t>
  </si>
  <si>
    <t>0003</t>
  </si>
  <si>
    <t>AUXILIO-TRANSPORTE DE CIVIS ATIVOS</t>
  </si>
  <si>
    <t>154503263522023NE700011</t>
  </si>
  <si>
    <t>0009</t>
  </si>
  <si>
    <t>AUXILIO-FUNERAL E NATALIDADE DE CIVIS</t>
  </si>
  <si>
    <t>154503263522023NE700012</t>
  </si>
  <si>
    <t>154503263522023NE700013</t>
  </si>
  <si>
    <t>154503263522023NE700014</t>
  </si>
  <si>
    <t>154503263522023NE700015</t>
  </si>
  <si>
    <t>23006.001057/2023-76</t>
  </si>
  <si>
    <t>154503263522023NE000018</t>
  </si>
  <si>
    <t>REPASSE MENSAL DE VALORES PER CAPITA A GEAP - JANEIRO  DE 2023</t>
  </si>
  <si>
    <t>154503263522023NE700030</t>
  </si>
  <si>
    <t>154503263522023NE700031</t>
  </si>
  <si>
    <t>154503263522023NE700032</t>
  </si>
  <si>
    <t>154503263522023NE700033</t>
  </si>
  <si>
    <t>154503263522023NE700034</t>
  </si>
  <si>
    <t>154503263522023NE700036</t>
  </si>
  <si>
    <t>154503263522023NE700037</t>
  </si>
  <si>
    <t>154503263522023NE700038</t>
  </si>
  <si>
    <t>23006.000025/2023-53</t>
  </si>
  <si>
    <t>154503263522023NE600018</t>
  </si>
  <si>
    <t>DIARIAS CMCC - INTERNACIONAL PARA SERVIDORES</t>
  </si>
  <si>
    <t>23006.000022/2023-10</t>
  </si>
  <si>
    <t>154503263522023NE600023</t>
  </si>
  <si>
    <t>DIARIAS CCNH - INTERNACIONAL PARA SERVIDORES</t>
  </si>
  <si>
    <t>01/02/2023</t>
  </si>
  <si>
    <t>23006.028360/2022-35</t>
  </si>
  <si>
    <t>154503263522023NE000013</t>
  </si>
  <si>
    <t>CONTRATACAO DIRETA DA ASSOCIATION OF INTERNATIONAL EDUCATION ADMINISTRATORS (AIEA) PARA PAGAMENTO DE INSCRICAO DO ASSESSOR DE RELACOES INTERNACIONAIS NO EVENTO 2023 AIEA ANNUAL CONFERENCE</t>
  </si>
  <si>
    <t>ASSOCIATION OF INTERNATIONAL EDUCATION ADMINISTRATORS</t>
  </si>
  <si>
    <t>09/01/2023</t>
  </si>
  <si>
    <t>154503263522023NE000001</t>
  </si>
  <si>
    <t>CONSTRUTORA MOTA &amp; RODRIGUES LTDA</t>
  </si>
  <si>
    <t>31/01/2023</t>
  </si>
  <si>
    <t>23006.017153/2022-55</t>
  </si>
  <si>
    <t>154503263522023NE000012</t>
  </si>
  <si>
    <t>AQUISICAO DE PAPEL HIGIENICO E PAPEL TOALHA</t>
  </si>
  <si>
    <t>OFICIAL PAPER INDUSTRIA E COMERCIO EIRELI</t>
  </si>
  <si>
    <t>23006.018592/2022-85</t>
  </si>
  <si>
    <t>154503263522023NE000022</t>
  </si>
  <si>
    <t>ATA PARA AQUISICAO DE INSUMOS DIVERSOS</t>
  </si>
  <si>
    <t>DOAC COMERCIO &amp; SERVICOS LTDA</t>
  </si>
  <si>
    <t>154503263522023NE000023</t>
  </si>
  <si>
    <t>LAJ COMERCIO E IMPORTACAO LTDA.</t>
  </si>
  <si>
    <t>154503263522023NE000024</t>
  </si>
  <si>
    <t>TY BORTHOLIN COMERCIAL LTDA</t>
  </si>
  <si>
    <t>154503263522023NE000030</t>
  </si>
  <si>
    <t>MERCAUTIL COMERCIO DE FERRAMENTAS E UTILIDADES LTDA</t>
  </si>
  <si>
    <t>154503263522023NE000031</t>
  </si>
  <si>
    <t>154503263522023NE000032</t>
  </si>
  <si>
    <t>DARLU INDUSTRIA TEXTIL LTDA</t>
  </si>
  <si>
    <t>154503263522023NE000044</t>
  </si>
  <si>
    <t>AQUISICAO DE PAPEL TOALHA.</t>
  </si>
  <si>
    <t>23006.014115/2021-60</t>
  </si>
  <si>
    <t>154503263522023NE000014</t>
  </si>
  <si>
    <t>ATA DE REGISTRO DE PRECOS PARA AQUISICAO DE MATERIAIS DE CONSUMO (REAGENTES) PARA ATENDER AS NECESSIDADES DOS CURSOS DE GRADUACAO DA FUNDACAO UNIVERSIDADE FEDERAL DO ABC  UFABC</t>
  </si>
  <si>
    <t>COMERCIAL SOL RADIANTE LTDA</t>
  </si>
  <si>
    <t>23006.017856/2022-83</t>
  </si>
  <si>
    <t>154503263522023NE000045</t>
  </si>
  <si>
    <t>REGISTRO DE PRECOS PARA EVENTUAL AQUISICAO DE MATERIAIS PARA SECAO DE ENGENHARIA DE SEGURANCA DO TRABALHO.</t>
  </si>
  <si>
    <t>D M P DE A RODRIGUES - COMERCIO E SOLUCOES EM SAUDE</t>
  </si>
  <si>
    <t>154503263522023NE000046</t>
  </si>
  <si>
    <t>SERGIO HENRIQUE AZALINI 77262174649</t>
  </si>
  <si>
    <t>23006.007293/2020-53</t>
  </si>
  <si>
    <t>154503263522023NE000035</t>
  </si>
  <si>
    <t>PRESTACAO DE SERVICOS CONTINUOS DE MANUTENCAO PREVENTIVA, CORRETIVA E PREDITIVA PREDIAL COM FORNECIMENTO DE MAO-DE-OBRA NOS CAMPUS DA FUNDACAO UNIVERSIDADE FEDERAL DO ABC</t>
  </si>
  <si>
    <t>ACTIVE ENGENHARIA LTDA</t>
  </si>
  <si>
    <t>23006.011888/2022-75</t>
  </si>
  <si>
    <t>154503263522023NE000036</t>
  </si>
  <si>
    <t>AQUISICAO DE INSUMOS DE JARDINAGEM</t>
  </si>
  <si>
    <t>TECA TECNOLOGIA E COMERCIO LTDA</t>
  </si>
  <si>
    <t>154503263522023NE000037</t>
  </si>
  <si>
    <t>SEMENTEK COMERCIO E REPRESENTACOES LTDA</t>
  </si>
  <si>
    <t>154503263522023NE000038</t>
  </si>
  <si>
    <t>KM JUNIOR LTDA</t>
  </si>
  <si>
    <t>23006.012894/2022-40</t>
  </si>
  <si>
    <t>154503263522023NE000017</t>
  </si>
  <si>
    <t>CONTRATACAO DE EMPRESA PARA PRESTACAO DE SERVICOS DE ZELADORIA E AJUDANTES GERAIS NA UFABC</t>
  </si>
  <si>
    <t>RCA PRODUTOS E SERVICOS LTDA.</t>
  </si>
  <si>
    <t>10/01/2023</t>
  </si>
  <si>
    <t>23006.002446/2017-71</t>
  </si>
  <si>
    <t>154503263522023NE000002</t>
  </si>
  <si>
    <t>CONTRATACAO DE EMPRESA ESPECIALIZADA PARA PRESTACAO DE SERVICOS DE PAGAMENTO ELETRONICO DE PEDAGIOS E ESTACIONAMENTOS PARA OS VEICULOS PERTENCENTES A FROTA DA UFABC</t>
  </si>
  <si>
    <t>SEM PARAR INSTITUICAO DE PAGAMENTO LTDA</t>
  </si>
  <si>
    <t>23006.002529/2018-41</t>
  </si>
  <si>
    <t>154503263522023NE000016</t>
  </si>
  <si>
    <t>CONTRATACAO DE PESSOA JURIDICA ESPECIALIZADA PARA PRESTACAO DOS SERVICOS DE TRANSPORTE DE PASSAGEIROS, TRANSPORTE UNIVERSITARIO, DE FORMA CONTINUA, PARA ATENDIMENTO DOS DESLOCAMENTOS DA COMUNIDADE ACADEMICA DA FUNDACAO UNIVERSIDADE FEDERAL DO ABC - UFABC</t>
  </si>
  <si>
    <t>TRANSPORTES - TURISMO E SERVICOS JP GRANDINO EIRELI</t>
  </si>
  <si>
    <t>23006.006991/2022-01</t>
  </si>
  <si>
    <t>154503263522023NE000021</t>
  </si>
  <si>
    <t>CONTRATACAO DE TRANSPORTE EVENTUAL</t>
  </si>
  <si>
    <t>TURISMO PAVAO LIMITADA</t>
  </si>
  <si>
    <t>08/02/2023</t>
  </si>
  <si>
    <t>23006.002217/2023-02</t>
  </si>
  <si>
    <t>154503263522023NE600013</t>
  </si>
  <si>
    <t>DIARIAS PROPES - NACIONAL PARA SERVIDORES</t>
  </si>
  <si>
    <t>154503263522023NE600015</t>
  </si>
  <si>
    <t>DIARIAS PROPES - INTERNACIONAL PARA SERVIDORES</t>
  </si>
  <si>
    <t>154503263522023NE600016</t>
  </si>
  <si>
    <t>DIARIAS PROPES - NACIONAL PARA COLABORADORES</t>
  </si>
  <si>
    <t>23006.000027/2023-42</t>
  </si>
  <si>
    <t>154503263522023NE600001</t>
  </si>
  <si>
    <t>DIARIAS NACIONAIS PARA SERVIDORES - GABINETE DA REITORIA.</t>
  </si>
  <si>
    <t>23006.000023/2023-64</t>
  </si>
  <si>
    <t>154503263522023NE600006</t>
  </si>
  <si>
    <t>DIARIAS NACIONAIS PARA SERVIDORES - CECS.</t>
  </si>
  <si>
    <t>154503263522023NE600017</t>
  </si>
  <si>
    <t>DIARIAS CMCC - NACIONAL PARA SERVIDORES</t>
  </si>
  <si>
    <t>154503263522023NE600019</t>
  </si>
  <si>
    <t>DIARIAS CMCC - NACIONAL PARA COLABORADORES</t>
  </si>
  <si>
    <t>154503263522023NE600022</t>
  </si>
  <si>
    <t>DIARIAS CCNH - NACIONAL PARA SERVIDORES</t>
  </si>
  <si>
    <t>23006.001875/2023-79</t>
  </si>
  <si>
    <t>154503263522023NE600007</t>
  </si>
  <si>
    <t>DIARIAS NACIONAIS PARA SERVIDORES - PROGRAD.</t>
  </si>
  <si>
    <t>23006.000037/2023-88</t>
  </si>
  <si>
    <t>154503263522023NE600005</t>
  </si>
  <si>
    <t>DIARIAS NACIONAL PARA SERVIDORES - PROPLADI.</t>
  </si>
  <si>
    <t>16/01/2023</t>
  </si>
  <si>
    <t>23006.000017/2023-15</t>
  </si>
  <si>
    <t>154503263522023NE600003</t>
  </si>
  <si>
    <t>DIARIAS ARI - NACIONAL PARA SERVIDORES</t>
  </si>
  <si>
    <t>154503263522023NE600004</t>
  </si>
  <si>
    <t>DIARIAS ARI - INTERNACIONAL PARA SERVIDORES</t>
  </si>
  <si>
    <t>23006.000039/2023-77</t>
  </si>
  <si>
    <t>154503263522023NE600008</t>
  </si>
  <si>
    <t>DIARIAS NACIONAIS PARA SERVIDORES - PROPG</t>
  </si>
  <si>
    <t>154503263522023NE600009</t>
  </si>
  <si>
    <t>DIARIAS NACIONAIS PARA COLABORADORES - PROPG.</t>
  </si>
  <si>
    <t>23006.000032/2023-55</t>
  </si>
  <si>
    <t>154503263522023NE600024</t>
  </si>
  <si>
    <t>DIARIAS NTI - NACIONAL PARA SERVIDORES</t>
  </si>
  <si>
    <t>23006.002216/2023-50</t>
  </si>
  <si>
    <t>154503263522023NE600010</t>
  </si>
  <si>
    <t>DIARIAS NACIONAL PARA SERVIDORES - SUGEPE</t>
  </si>
  <si>
    <t>EMPENHOS A LIQUIDAR</t>
  </si>
  <si>
    <t>EMPENHOS LIQUIDADOS A PAGAR</t>
  </si>
  <si>
    <t>EMPENHOS PAGOS</t>
  </si>
  <si>
    <t>Dia Emissão</t>
  </si>
  <si>
    <t>COLAR "DATA EMISSÃO" ATÉ "RESULTADO PRIMÁRIO LEI"</t>
  </si>
  <si>
    <t>28/02/2023</t>
  </si>
  <si>
    <t>154503263522023NE600025</t>
  </si>
  <si>
    <t>DIARIAS INTERNACIONAIS PARA SERVIDORES - GABINETE DA REITORIA</t>
  </si>
  <si>
    <t>Unidade Orçamentária</t>
  </si>
  <si>
    <t>26267</t>
  </si>
  <si>
    <t>UNIVERS. FEDERAL DA INTEG. LATINO AMERICANA</t>
  </si>
  <si>
    <t>23006.001427/2023-75</t>
  </si>
  <si>
    <t>154503263522023NE000011</t>
  </si>
  <si>
    <t>PAGAMENTO DE GRATIFICACAO POR ENCARGO DE CURSO OU CONCURSO COM RECURSOS DESCENTRALIZADOS DA UNILA - 2023 2023NC000003</t>
  </si>
  <si>
    <t>FUNCIONAMENTO DE INSTITUICOES FEDERAIS DE ENSINO SUPERIOR - DESPESAS DIVERSAS</t>
  </si>
  <si>
    <t>MC001G01ADN</t>
  </si>
  <si>
    <t>DESCRIÇÃO UO DESCENTRALIZADORA</t>
  </si>
  <si>
    <t>COLAR "UNIDADE ORÇAMENTÁRIA" ATÉ "RESULTADO PRIMÁRIO LEI"</t>
  </si>
  <si>
    <t>RP NAO PROCESSADOS A LIQUIDAR</t>
  </si>
  <si>
    <t>RP NAO PROCESSADOS LIQUIDADOS A PAGAR</t>
  </si>
  <si>
    <t>RP NAO PROCESSADOS PAGO</t>
  </si>
  <si>
    <t>VOBS0N41S1N</t>
  </si>
  <si>
    <t>F9</t>
  </si>
  <si>
    <t>E</t>
  </si>
  <si>
    <t>A8</t>
  </si>
  <si>
    <t>S1</t>
  </si>
  <si>
    <t>J8</t>
  </si>
  <si>
    <t>CECS - TRI</t>
  </si>
  <si>
    <t>CMCC - TRI</t>
  </si>
  <si>
    <t>CCNH - TRI</t>
  </si>
  <si>
    <t>F8</t>
  </si>
  <si>
    <t>G8</t>
  </si>
  <si>
    <t>H8</t>
  </si>
  <si>
    <t>I8</t>
  </si>
  <si>
    <t>PROGRAD - TRI</t>
  </si>
  <si>
    <t>PROEC - TRI</t>
  </si>
  <si>
    <t>M8</t>
  </si>
  <si>
    <t>PROAP - TRI</t>
  </si>
  <si>
    <t>P8</t>
  </si>
  <si>
    <t>PROPG - TRI</t>
  </si>
  <si>
    <t>PROPES - TRI</t>
  </si>
  <si>
    <t>CECS - CONVÊNIOS/PARCERIAS</t>
  </si>
  <si>
    <t>S2</t>
  </si>
  <si>
    <t>SPO - OBRAS SANTO ANDRÉ</t>
  </si>
  <si>
    <t>SPO - OBRAS SÃO BERNARDO DO CAMPO</t>
  </si>
  <si>
    <t>18/11/2022</t>
  </si>
  <si>
    <t>01245.001021/2022-56</t>
  </si>
  <si>
    <t>240133000012022NE000081</t>
  </si>
  <si>
    <t>PAGAMENTO DE GRATIFICACAO POR ENCARGO DE CURSO E CONCURSO.</t>
  </si>
  <si>
    <t>MUCIO AMADO CONTINENTINO</t>
  </si>
  <si>
    <t>240133</t>
  </si>
  <si>
    <t>COORDENACAO-GERAL DE GESTAO DE PESSOAS</t>
  </si>
  <si>
    <t>26/02/2021</t>
  </si>
  <si>
    <t>23006.009625/2020-34</t>
  </si>
  <si>
    <t>154503263522021NE400004</t>
  </si>
  <si>
    <t>SELECAO DE ALUNOS DE GRADUACAO INGRESSANTES A PARTIR DE 2013 POR MEIO DA RESERVA DE VAGA PARA ORIUNDOS DE ESCOLA PUBLICA E PREFERENCIALMENTE NOS SUBGRUPOS DE COR PRETO, PARDO E INDIGENAS E PESSOAS COM DEFICIENCIA PARA O PROGRAMA INSTITUCIONAL DE BOLSA DE INICIACAO A DOCENCIA - PIBID ACAO AFIRMATIVA/UFABC 2020.</t>
  </si>
  <si>
    <t>4002</t>
  </si>
  <si>
    <t>ASSISTENCIA AO ESTUDANTE DE ENSINO SUPERIOR - DESPESAS DIVERSAS</t>
  </si>
  <si>
    <t>18/08/2021</t>
  </si>
  <si>
    <t>23006.002283/2021-11</t>
  </si>
  <si>
    <t>154503263522021NE400082</t>
  </si>
  <si>
    <t>PROGRAMA DE EDUCACAO TUTORIAL - PET -AF/2021.</t>
  </si>
  <si>
    <t>02/12/2021</t>
  </si>
  <si>
    <t>23006.017689/2021-90</t>
  </si>
  <si>
    <t>154503263522021NE400111</t>
  </si>
  <si>
    <t>BOLSA EDITAL 05/2021 - PROGRAMA DE INICIACAO CIENTIFICA PDPD AF.</t>
  </si>
  <si>
    <t>154503263522021NE400112</t>
  </si>
  <si>
    <t>PNAES - DECRETO N. 7.234/2010 - AUXILIO FINANCEIRO A ESTUDANTE</t>
  </si>
  <si>
    <t>23006.023521/2021-13</t>
  </si>
  <si>
    <t>154503263522021NE400113</t>
  </si>
  <si>
    <t>BOLSA AUXILIO ACESSIBILIDADE 2021.</t>
  </si>
  <si>
    <t>30/12/2021</t>
  </si>
  <si>
    <t>23006.025090/2021-20</t>
  </si>
  <si>
    <t>154503263522021NE400126</t>
  </si>
  <si>
    <t>PAGAMENTO DE BOLSA AUXILIO PARA PROJETOS DE ACAO AFIRMATIVA 2021 - EDITAL PROAP NUMERO 30, DE 2021.</t>
  </si>
  <si>
    <t>FOMENTO AS ACOES DE GRADUACAO, POS-GRADUACAO, ENSINO, PESQUISA E EXTENSAO - DESPESAS DIVERSAS</t>
  </si>
  <si>
    <t>6</t>
  </si>
  <si>
    <t>18/02/2022</t>
  </si>
  <si>
    <t>23006.002439/2022-36</t>
  </si>
  <si>
    <t>154503263522022NE400004</t>
  </si>
  <si>
    <t>EDITAL PROAP Nº 01/2022 - AUXILIO ALIMENTACAO EMERGENCIAL.</t>
  </si>
  <si>
    <t>23/06/2022</t>
  </si>
  <si>
    <t>23006.011027/2022-97</t>
  </si>
  <si>
    <t>154503263522022NE400043</t>
  </si>
  <si>
    <t>PROGRAMAS DE AUXILIOS SOCIOECONOMICOS 2022 - AUXILIO PERMANENCIA</t>
  </si>
  <si>
    <t>30/09/2022</t>
  </si>
  <si>
    <t>23006.011028/2022-31</t>
  </si>
  <si>
    <t>154503263522022NE400051</t>
  </si>
  <si>
    <t>PROGRAMAS DE AUXILIOS SOCIOECONOMICOS 2022 - AUXILIO CRECHE</t>
  </si>
  <si>
    <t>31/10/2022</t>
  </si>
  <si>
    <t>23006.011030/2022-19</t>
  </si>
  <si>
    <t>154503263522022NE400057</t>
  </si>
  <si>
    <t>PROGRAMAS DE AUXILIOS SOCIOECONOMICOS 2022 - AUXILIO MORADIA.</t>
  </si>
  <si>
    <t>24/11/2022</t>
  </si>
  <si>
    <t>23006.010057/2021-03</t>
  </si>
  <si>
    <t>154503263522022NE400058</t>
  </si>
  <si>
    <t>PROGRAMAS DE APOIO AOS ESTUDANTES DE GRADUACAO DA UFABC - EDITAL PROAP Nº 08/2021 - AUXILIO MONITORIA INCLUSIVA.</t>
  </si>
  <si>
    <t>PROGRAMA INCLUIR - ACESSIBILIDADE NA EDUCACAO SUPERIOR</t>
  </si>
  <si>
    <t>25/11/2022</t>
  </si>
  <si>
    <t>154503263522022NE400059</t>
  </si>
  <si>
    <t>PROGRAMAS DE AUXILIOS SOCIOECONOMICOS 2022 - BOLSA AUXILIO MORADIA.</t>
  </si>
  <si>
    <t>154503263522022NE400060</t>
  </si>
  <si>
    <t>05/12/2022</t>
  </si>
  <si>
    <t>23006.016512/2022-57</t>
  </si>
  <si>
    <t>154503263522022NE000479</t>
  </si>
  <si>
    <t>CONCESSAO DE SUBSIDIO PARA PAGAMENTO DE REFEICOES NO RESTAURANTE UNIVERSITARIO PARA ALUNOS DA GRADUACAO DA UFABC. DECORRENTE DO PROCESSO 23006.003721/2022-31, QUE TRATA DA CONTRATACAO DE EMPRESA PARA PREPARO E FORNECIMENTO DE REFEICAO</t>
  </si>
  <si>
    <t>REAL FOOD ALIMENTACAO LTDA</t>
  </si>
  <si>
    <t>14/12/2022</t>
  </si>
  <si>
    <t>23006.025973/2022-11</t>
  </si>
  <si>
    <t>154503263522022NE000483</t>
  </si>
  <si>
    <t>PROGRAMAS DE AUXILIOS SOCIOECONOMICOS 2022 - AUXILIO ALIMENTACAO</t>
  </si>
  <si>
    <t>154503263522022NE000484</t>
  </si>
  <si>
    <t>154503263522022NE000485</t>
  </si>
  <si>
    <t>154503263522022NE000486</t>
  </si>
  <si>
    <t>154503263522022NE000487</t>
  </si>
  <si>
    <t>154503263522022NE000488</t>
  </si>
  <si>
    <t>22/12/2022</t>
  </si>
  <si>
    <t>23006.012322/2021-80</t>
  </si>
  <si>
    <t>154503263522022NE400092</t>
  </si>
  <si>
    <t>PROGRAMAS DE APOIO AOS ESTUDANTES DE GRADUACAO DA UFABC - EDITAL PROAP Nº 19/2021 - AUXILIO ALIMENTACAO.</t>
  </si>
  <si>
    <t>154503263522022NE400093</t>
  </si>
  <si>
    <t>30/12/2022</t>
  </si>
  <si>
    <t>154503263522022NE000519</t>
  </si>
  <si>
    <t>154503263522022NE000520</t>
  </si>
  <si>
    <t>154503263522022NE000521</t>
  </si>
  <si>
    <t>154503263522022NE000522</t>
  </si>
  <si>
    <t>154503263522022NE000524</t>
  </si>
  <si>
    <t>154503263522022NE000525</t>
  </si>
  <si>
    <t>154503263522022NE000526</t>
  </si>
  <si>
    <t>25/08/2022</t>
  </si>
  <si>
    <t>23006.000029/2022-51</t>
  </si>
  <si>
    <t>154503263522022NE400048</t>
  </si>
  <si>
    <t>EDITAL 04/2022 - CONCESSAO DE BOLSAS DE INICIACAO CIENTIFICA DO PROGRAMA PIC/UFABC.</t>
  </si>
  <si>
    <t>03/12/2021</t>
  </si>
  <si>
    <t>23006.015595/2021-86</t>
  </si>
  <si>
    <t>154503263522021NE400118</t>
  </si>
  <si>
    <t>BOLSA EDITAL 02/2021 (PIBIC-EM).</t>
  </si>
  <si>
    <t>29/04/2022</t>
  </si>
  <si>
    <t>23006.015594/2021-31</t>
  </si>
  <si>
    <t>154503263522022NE400026</t>
  </si>
  <si>
    <t>BOLSA EDITAL 01/2021 (PIC/PIBIC/PIBITI/PIBIC-AF).</t>
  </si>
  <si>
    <t>154503263522022NE400025</t>
  </si>
  <si>
    <t>BOLSA - EDITAL 02/2021 (PIBIC-EM).</t>
  </si>
  <si>
    <t>23006.015990/2021-69</t>
  </si>
  <si>
    <t>154503263522022NE400024</t>
  </si>
  <si>
    <t>EDITAL 04/2021 - PDPD.</t>
  </si>
  <si>
    <t>24/10/2022</t>
  </si>
  <si>
    <t>23006.017334/2022-81</t>
  </si>
  <si>
    <t>154503263522022NE400055</t>
  </si>
  <si>
    <t>EDITAL 11/2022 - CONCESSAO DE BOLSAS DE INICIACAO CIENTIFICA DO PROGRAMA PESQUISANDO DESDE O PRIMEIRO DIA - PDPD.</t>
  </si>
  <si>
    <t>23006.028386/2022-83</t>
  </si>
  <si>
    <t>154503263522022NE400099</t>
  </si>
  <si>
    <t>PROGRAMA DE BOLSAS DE INICIACAO CIENTIFICA.</t>
  </si>
  <si>
    <t>154503263522022NE400100</t>
  </si>
  <si>
    <t>23006.028388/2022-72</t>
  </si>
  <si>
    <t>154503263522022NE400097</t>
  </si>
  <si>
    <t>PROGRAMA DE BOLSAS DE IC PESQUISANDO DESDE O PRIMEIRO DIA - PDPD - EDITAL 11/2022</t>
  </si>
  <si>
    <t>154503263522022NE400098</t>
  </si>
  <si>
    <t>PROGRAMA DE BOLSAS DE IC PESQUISANDO DESDE O PRIMEIRO DIA - PDPD - EDITAL 11/2022.</t>
  </si>
  <si>
    <t>19/05/2022</t>
  </si>
  <si>
    <t>23006.000025/2022-72</t>
  </si>
  <si>
    <t>154503263522022NE400032</t>
  </si>
  <si>
    <t>PROCESSO PARA PAGAMENTO DE BOLSISTAS PARA ATUACAO NA MODALIDADE DE BOLSA DE TREINAMENTO E APOIO TECNICO EM PESQUISA (TATP) PARA ATENDIMENTO AOS NUCLEOS ESTRATEGICOS DE PESQUISA DA UFABC.</t>
  </si>
  <si>
    <t>23006.017366/2022-87</t>
  </si>
  <si>
    <t>154503263522022NE400054</t>
  </si>
  <si>
    <t>EDITAL 12/2022 - CONCESSAO DE BOLSAS DE INICIACAO CIENTIFICA DO PROGRAMA PESQUISANDO DESDE O PRIMEIRO DIA ACOES AFIRMATIVAS - PDPD AF.</t>
  </si>
  <si>
    <t>26/03/2020</t>
  </si>
  <si>
    <t>23006000561201972</t>
  </si>
  <si>
    <t>154503263522020NE400028</t>
  </si>
  <si>
    <t>PROT:110107  BOLSA INICIACAO CIENTIFICA PDPD.</t>
  </si>
  <si>
    <t>10/03/2022</t>
  </si>
  <si>
    <t>23006.002152/2022-14</t>
  </si>
  <si>
    <t>154503263522022NE400010</t>
  </si>
  <si>
    <t>PAGAMENTO DE BOLSAS DE EXTENSAO E CULTURA PARA O PROGRAMA DE APOIO A ACOES DE EXTENSAO (PAAE 2022) E PROGRAMA DE APOIO A ACOES DE CULTURA (PAAC 2022) - EDITAL Nº 001/2022 - PROEC.</t>
  </si>
  <si>
    <t>23006.002154/2022-03</t>
  </si>
  <si>
    <t>154503263522022NE400008</t>
  </si>
  <si>
    <t>PAGAMENTO DE BOLSAS DE EXTENSAO PARA DESENVOLVIMENTO E APLICACAO DE AULAS (INSTRUTORES) NO AMBITO DA ACAO ESCOLA PREPARATORIA DA UFABC - EDITAL Nº 002/2022 - PROEC.</t>
  </si>
  <si>
    <t>23006.002158/2022-83</t>
  </si>
  <si>
    <t>154503263522022NE400007</t>
  </si>
  <si>
    <t>PAGAMENTO DE BOLSAS DE EXTENSAO E CULTURA PARA DESENVOLVIMENTO DA ACAO CORO DA UFABC 2022 - EDITAL Nº 003/2022 - PROEC.</t>
  </si>
  <si>
    <t>05/04/2022</t>
  </si>
  <si>
    <t>23006.005421/2022-96</t>
  </si>
  <si>
    <t>154503263522022NE400017</t>
  </si>
  <si>
    <t>PAGAMENTO DE BOLSAS DE EXTENSAO E CULTURA PARA DESENVOLVIMENTO DAS ACOES PROPRIAS (EDITAL Nº 016/2022 - PROEC).</t>
  </si>
  <si>
    <t>14/07/2022</t>
  </si>
  <si>
    <t>23006.013265/2022-37</t>
  </si>
  <si>
    <t>154503263522022NE500061</t>
  </si>
  <si>
    <t>PAGAMENTO DE AUXILIO PARA PARTICIPACAO NO EVENTO WIT - WOMEN IN INFORMATION TECHNOLOGY.</t>
  </si>
  <si>
    <t>MARIA EDUARDA DE SOUZA BRANDAO</t>
  </si>
  <si>
    <t>12/12/2022</t>
  </si>
  <si>
    <t>154503263522022NE400072</t>
  </si>
  <si>
    <t>PROEC - BOLSA: EPUFABC - INSTRUTORES SANTO ANDRE E S.B.CAMPO</t>
  </si>
  <si>
    <t>24/03/2022</t>
  </si>
  <si>
    <t>23006.002744/2022-28</t>
  </si>
  <si>
    <t>154503263522022NE400013</t>
  </si>
  <si>
    <t>EDITAL PET ACOES AFIRMATIVAS 2022.</t>
  </si>
  <si>
    <t>18/10/2021</t>
  </si>
  <si>
    <t>23006.016743/2021-80</t>
  </si>
  <si>
    <t>154503263522021NE400108</t>
  </si>
  <si>
    <t>ESTABELECE NORMAS PARA A SELECAO DE MONITORES PARA DISCIPLINAS OFERTADAS DURANTE O QUADRIMESTRE SUPLEMENTAR 2021.3.</t>
  </si>
  <si>
    <t>19/10/2022</t>
  </si>
  <si>
    <t>23006.021667/2022-13</t>
  </si>
  <si>
    <t>154503263522022NE500234</t>
  </si>
  <si>
    <t>SOLICITACAO DE AUXILIO A ATIVIDADE EXTRASSALA - SAIDA DE CAMPO DA DISCIPLINA DE ZOOLOGIA DE INVERTEBRADOS II.</t>
  </si>
  <si>
    <t>27/10/2022</t>
  </si>
  <si>
    <t>23006.022450/2022-12</t>
  </si>
  <si>
    <t>154503263522022NE500245</t>
  </si>
  <si>
    <t>SOLICITACAO DE AUXILIO A ATIVIDADE EXTRASSALA - SAIDA DE CAMPO DA DISCIPLINA BIOMAS BRASILEIROS - TURMA NOTURNO</t>
  </si>
  <si>
    <t>RICARDO HIDEO TANIWAKI</t>
  </si>
  <si>
    <t>07/11/2022</t>
  </si>
  <si>
    <t>23006.022816/2022-53</t>
  </si>
  <si>
    <t>154503263522022NE500255</t>
  </si>
  <si>
    <t>SOLICITACAO DE AUXILIO A ATIVIDADE EXTRASSALA - SAIDA DE CAMPO DA DISCIPLINA BIOMAS BRASILEIROS - TURMA DIURNO.</t>
  </si>
  <si>
    <t>LEANDRO REVERBERI TAMBOSI</t>
  </si>
  <si>
    <t>08/08/2022</t>
  </si>
  <si>
    <t>23006.012942/2022-08</t>
  </si>
  <si>
    <t>154503263522022NE500071</t>
  </si>
  <si>
    <t>AUXILIO EVENTOS ESTUDANTIS DE CARATER CIENTIFICO, ACADEMICO OU TECNOLOGICO.</t>
  </si>
  <si>
    <t>LETICIA SANTOS GALHA</t>
  </si>
  <si>
    <t>09/08/2022</t>
  </si>
  <si>
    <t>23006.013639/2022-14</t>
  </si>
  <si>
    <t>154503263522022NE500073</t>
  </si>
  <si>
    <t>AUXILIO EVENTO ESTUDANTIL DE CARATER CIENTIFICO, ACADEMICO E/OU TECNOLOGICO.</t>
  </si>
  <si>
    <t>MARCOS FREITAS PARRA</t>
  </si>
  <si>
    <t>12/09/2022</t>
  </si>
  <si>
    <t>23006.015244/2022-56</t>
  </si>
  <si>
    <t>154503263522022NE500144</t>
  </si>
  <si>
    <t>JOAO VITTOR DE FREITAS FRANCISCO</t>
  </si>
  <si>
    <t>03/10/2022</t>
  </si>
  <si>
    <t>23006.018282/2022-61</t>
  </si>
  <si>
    <t>154503263522022NE500173</t>
  </si>
  <si>
    <t>AUXILIO EVENTOS ESTUDANTIS DE CARATER CIENTIFICO, ACADEMICO OU TECNOLOGICO</t>
  </si>
  <si>
    <t>ADINAN ALVES DE BRITO FILHO</t>
  </si>
  <si>
    <t>23006.021257/2022-64</t>
  </si>
  <si>
    <t>154503263522022NE500256</t>
  </si>
  <si>
    <t>LUCAS FERNANDES MUNIZ</t>
  </si>
  <si>
    <t>02/03/2021</t>
  </si>
  <si>
    <t>23006.002277/2021-55</t>
  </si>
  <si>
    <t>154503263522021NE400009</t>
  </si>
  <si>
    <t>PROCESSO SELETIVO MONITORIA - PMEG/2021</t>
  </si>
  <si>
    <t>14/04/2021</t>
  </si>
  <si>
    <t>154503263522021NE400033</t>
  </si>
  <si>
    <t>30/04/2021</t>
  </si>
  <si>
    <t>154503263522021NE400040</t>
  </si>
  <si>
    <t>PAGAMENTO DE BOLSA - PROCESSO SELETIVO MONITORIA - PMEG/2021</t>
  </si>
  <si>
    <t>27/05/2021</t>
  </si>
  <si>
    <t>154503263522021NE400056</t>
  </si>
  <si>
    <t>PROCESSO SELETIVO MONITORIA - PMEG/2021.</t>
  </si>
  <si>
    <t>23006.004907/2021-26</t>
  </si>
  <si>
    <t>154503263522021NE400057</t>
  </si>
  <si>
    <t>CONTRATACAO DE MONITORES PARA ATUAR NO PROJETO REVISAO DE MATEMATICA E FISICA PROMOVIDO PELA PRO-REITORIA DE GRADUACAO.</t>
  </si>
  <si>
    <t>21/06/2021</t>
  </si>
  <si>
    <t>154503263522021NE400072</t>
  </si>
  <si>
    <t>23006.009787/2021-53</t>
  </si>
  <si>
    <t>154503263522021NE400074</t>
  </si>
  <si>
    <t>SELECAO DE MONITORES PARA DISCIPLINAS OFERTADAS DURANTE O QUADRIMESTRE SUPLEMENTAR 2021.2.</t>
  </si>
  <si>
    <t>13/07/2021</t>
  </si>
  <si>
    <t>154503263522021NE400077</t>
  </si>
  <si>
    <t>09/12/2021</t>
  </si>
  <si>
    <t>154503263522021NE400124</t>
  </si>
  <si>
    <t>13/05/2022</t>
  </si>
  <si>
    <t>23006.000123/2018-23</t>
  </si>
  <si>
    <t>154503263522022NE400029</t>
  </si>
  <si>
    <t>CONCESSAO DE BOLSAS PARA DISCENTES DA POS-GRADUACAO DA UFABC - MESTRADO.</t>
  </si>
  <si>
    <t>23/12/2022</t>
  </si>
  <si>
    <t>23006.027292/2022-97</t>
  </si>
  <si>
    <t>154503263522022NE400096</t>
  </si>
  <si>
    <t>CONCESSAO DE BOLSAS PARA DISCENTES DA POS-GRADUACAO DA UFABC (PROPG).</t>
  </si>
  <si>
    <t>154503263522022NE400031</t>
  </si>
  <si>
    <t>CONCESSAO DE BOLSAS PARA DISCENTES DA POS-GRADUACAO DA UFABC - DOUTORADO.</t>
  </si>
  <si>
    <t>154503263522022NE400094</t>
  </si>
  <si>
    <t>154503263522022NE400095</t>
  </si>
  <si>
    <t>02/09/2022</t>
  </si>
  <si>
    <t>154503263522022NE000275</t>
  </si>
  <si>
    <t>CONCESSAO DE SUBSIDIO PARA PAGAMENTO DE REFEICOES NO RESTAURANTE UNIVERSITARIO PARA ALUNOS DA UFABC. DECORRENTE DO PROCESSO 23006.003721/2022-31, QUE TRATA DA CONTRATACAO DE EMPRESA PARA PREPARO E FORNECIMENTO DE REFEICAO.</t>
  </si>
  <si>
    <t>10/11/2022</t>
  </si>
  <si>
    <t>23006.021538/2022-17</t>
  </si>
  <si>
    <t>154503263522022NE000413</t>
  </si>
  <si>
    <t>CONCESSAO DE SUBSIDIO PARA PAGAMENTO DE REFEICOES NO RESTAURANTE UNIVERSITARIO PARA ALUNOS DA POS-GRADUACAO DA UFABC. DECORRENTE DO PROCESSO 23006.003721/2022-31, QUE TRATA DA CONTRATACAO DE EMPRESA PARA PREPARO E FORNECIMENTO DE REFEICAO.</t>
  </si>
  <si>
    <t>17/03/2021</t>
  </si>
  <si>
    <t>23006.002599/2020-13</t>
  </si>
  <si>
    <t>154503263522021NE400025</t>
  </si>
  <si>
    <t>PAGAMENTO DE BOLSAS NO AMBITO DO PROJETO PRIORITARIO DE EFICIENCIA ENERGETICA E DE PESQUISA E DESENVOLVIMENTO : POTENCIALIDADE DA GERACAO SOLAR FOTOVOLTAICA PARA MELHORIA NO FORNECIMENTO DE ENERGIA ELETRICA NAS REDES DE DISTRIBUICAO DA UFABC (BOLSA DE MESTRADO)</t>
  </si>
  <si>
    <t>23006.001226/2019-91</t>
  </si>
  <si>
    <t>154503263522022NE400002</t>
  </si>
  <si>
    <t>PAGAMENTO DE BOLSA DE MONITORIA PARA DISCENTES NA ATUACAO NOS CURSOS DE LINGUAS.</t>
  </si>
  <si>
    <t>23006.026351/2022-18</t>
  </si>
  <si>
    <t>154503263522022NE400063</t>
  </si>
  <si>
    <t>PAGAMENTO DE BOLSAS PARA DISCENTES PARTICIPANTES DO PROGRAMA DE BOLSISTAS NOS CURSOS DE LINGUAS DA DIVISAO DE IDIOMAS DA UFABC.</t>
  </si>
  <si>
    <t>23006.027462/2022-33</t>
  </si>
  <si>
    <t>154503263522022NE500270</t>
  </si>
  <si>
    <t>PAGAMENTO DE AUXILIO FINANCEIRO PARA MOBILIDADE ACADEMICA INTERNACIONAL DE DISCENTES DE GRADUACAO NO AMBITO DO PROGRAMA ESCALA DA ASSOCIACAO DE UNIVERSIDADES GRUPO MONTEVIDEO (AUGM).</t>
  </si>
  <si>
    <t>THAYNA DE LIMA CARNEIRO HOLANDA</t>
  </si>
  <si>
    <t>28/12/2022</t>
  </si>
  <si>
    <t>23104.039349/2022-92</t>
  </si>
  <si>
    <t>154054152692022NE002763</t>
  </si>
  <si>
    <t>GRATIFICACAO POR ENCARGO DE CURSOS E CONCURSOS(BANCA EXAMINADORA), SERVIDORA MARIANA ESTEVES DE OLIVEIRA , 2022NC000007 - UFABC.</t>
  </si>
  <si>
    <t>FUNDACAO UNIVERS.FED. DE MATO GROSSO DO SUL</t>
  </si>
  <si>
    <t>154054</t>
  </si>
  <si>
    <t>18/06/2021</t>
  </si>
  <si>
    <t>23006.009301/2021-87</t>
  </si>
  <si>
    <t>154503263522021NE000104</t>
  </si>
  <si>
    <t>AQUISICAO POR IMPORTACAO DE INSUMO FARMACEUTICO ATIVO HIDROCLORETO DE MELFALANO.</t>
  </si>
  <si>
    <t>FARMABIOS SPA - ITALIA</t>
  </si>
  <si>
    <t>30/03/2022</t>
  </si>
  <si>
    <t>23006.003218/2022-85</t>
  </si>
  <si>
    <t>154503263522022NE000047</t>
  </si>
  <si>
    <t>PAGAMENTO DE ANUIDADE DA ASSOCIACAO NACIONAL DOS DIRIGENTES DAS INSTITUICOES FEDERAIS DE ENSINO SUPERIOR (ANDIFES) - EXERCICIO 2022.</t>
  </si>
  <si>
    <t>ASSOC NAC DIRIGENTES DAS INST FED DE ENSINO SUPERIOR</t>
  </si>
  <si>
    <t>00PW</t>
  </si>
  <si>
    <t>000A</t>
  </si>
  <si>
    <t>CONTRIBUICAO A ASSOCIACAO NACIONAL DOS DIRIGENTES DAS INSTITUICOES FEDERAIS DE ENSINO SUPERIOR (ANDIFES)</t>
  </si>
  <si>
    <t>18/11/2021</t>
  </si>
  <si>
    <t>23006.014785/2021-86</t>
  </si>
  <si>
    <t>154503263522021NE000263</t>
  </si>
  <si>
    <t>CONTRATACAO DE EMPRESA ESPECIALIZADA PARA A PRESTACAO DE SERVICOS DE MONITORAMENTO EM REDES SOCIAIS</t>
  </si>
  <si>
    <t>AGENCIA BRASPUB &amp; EMPREENDIMENTOS EIRELI</t>
  </si>
  <si>
    <t>05/10/2022</t>
  </si>
  <si>
    <t>23006.015241/2022-12</t>
  </si>
  <si>
    <t>154503263522022NE000345</t>
  </si>
  <si>
    <t>CONTRATACAO DE EMPRESA ESPECIALIZADA PARA A PRESTACAO DE SERVICOS DE MONITORAMENTO EM REDES SOCIAIS, PROPRIAS OU NAO</t>
  </si>
  <si>
    <t>R.M. AUAR VIDEO TECH</t>
  </si>
  <si>
    <t>23006.017119/2022-81</t>
  </si>
  <si>
    <t>154503263522022NE000482</t>
  </si>
  <si>
    <t>CONTRATACAO DE EMPRESA ESPECIALIZADA PARA A PRESTACAO DE SERVICOS DE MAILING JORNALISTICO E DE DISTRIBUICAO DE RELEASES</t>
  </si>
  <si>
    <t>COMUNIQUE-SE S/A</t>
  </si>
  <si>
    <t>29/12/2020</t>
  </si>
  <si>
    <t>23006002261201685</t>
  </si>
  <si>
    <t>154503263522020NE800555</t>
  </si>
  <si>
    <t>PROT:110127  PRESTACAO DE SERVICOS POSTAIS - EXCLUSIVOS  PROC ORIGEM: 2017IN00002</t>
  </si>
  <si>
    <t>EMPRESA BRASILEIRA DE CORREIOS E TELEGRAFOS</t>
  </si>
  <si>
    <t>154503263522020NE800556</t>
  </si>
  <si>
    <t>PROT:110127  PRESTACAO DE SERVICOS POSTAIS - NAO EXCLUSIVOS  PROC ORIGEM: 2017DI00001</t>
  </si>
  <si>
    <t>23006.001616/2021-86</t>
  </si>
  <si>
    <t>154503263522021NE000298</t>
  </si>
  <si>
    <t>CONTRATACAO DE SERVICOS POSTAIS</t>
  </si>
  <si>
    <t>20/04/2022</t>
  </si>
  <si>
    <t>23006.001863/2022-63</t>
  </si>
  <si>
    <t>154503263522022NE000067</t>
  </si>
  <si>
    <t>ANDREIA SILVA</t>
  </si>
  <si>
    <t>04/08/2021</t>
  </si>
  <si>
    <t>23006.004565/2020-63</t>
  </si>
  <si>
    <t>154503263522021NE000141</t>
  </si>
  <si>
    <t>CONTRATACAO DE EMPRESA ESPECIALIZADA PARA PROMOVER A PUBLICACAO DE MATERIAS LEGAIS EM JORNAIS DE CIRCULACAO NACIONAL PARA A FUNDACAO UNIVERSIDADE FEDERAL DO ABC - UFABC</t>
  </si>
  <si>
    <t>EMPRESA BRASIL DE COMUNICACAO S.A</t>
  </si>
  <si>
    <t>23/03/2022</t>
  </si>
  <si>
    <t>23006.012703/2020-88</t>
  </si>
  <si>
    <t>154503263522022NE000042</t>
  </si>
  <si>
    <t>CONTRATACAO DE EMPRESA PARA AGENCIAMENTO DE TRANSPORTE INTERNACIONAL PARA AS CARGAS IMPORTADAS PELA UFABC</t>
  </si>
  <si>
    <t>DHUAN COMISSARIA DE DESPACHOS ADUANEIROS LTDA</t>
  </si>
  <si>
    <t>23006.000870/2019-42</t>
  </si>
  <si>
    <t>154503263522022NE000044</t>
  </si>
  <si>
    <t>CONTRATACAO DE SERVICO DE DESEMBARACO ADUANEIRO PARA AS CARGAS IMPORTADAS PELA UFABC.</t>
  </si>
  <si>
    <t>ARGUS DESPACHOS ADUANEIROS E LOGISTICA LTDA</t>
  </si>
  <si>
    <t>13/07/2022</t>
  </si>
  <si>
    <t>154503263522022NE000208</t>
  </si>
  <si>
    <t>CONTRATACAO DE EMPRESA ESPECIALIZADA PARA PROMOVER A PUBLICACAO DE MATERIAS LEGAIS EM JORNAIS DE CIRCULACAO NACIONAL PARA A FUNDACAO UNIVERSIDADE FEDERAL DO ABC - UFABC.</t>
  </si>
  <si>
    <t>17/11/2020</t>
  </si>
  <si>
    <t>23006008266202006</t>
  </si>
  <si>
    <t>154503263522020NE000375</t>
  </si>
  <si>
    <t>PROT:110116  PAGAMENTO DE ANUIDADE DO EXERCICIO DE 2020 A CAMBRA DE CAMERC    BRASILCATALUNYA (CAMARA DE COMERCIO BRASIL-CATALUNHA - CCBC)</t>
  </si>
  <si>
    <t>CAMBRA DE COMERC BRASIL-CATALUNYA</t>
  </si>
  <si>
    <t>00OQ</t>
  </si>
  <si>
    <t>0039</t>
  </si>
  <si>
    <t>CONTRIBUICAO A CAMARA DE COMERCIO BRASIL-CATALUNHA (CCBC)</t>
  </si>
  <si>
    <t>22/09/2022</t>
  </si>
  <si>
    <t>23006.004221/2022-16</t>
  </si>
  <si>
    <t>154503263522022NE000308</t>
  </si>
  <si>
    <t>PAGAMENTO DE ANUIDADE DO EXERCICIO DE 2022 A ASSOCIACAO BRASILEIRA DE EDUCACAO INTERNACIONAL (FAUBAI)</t>
  </si>
  <si>
    <t>ASSOCIACAO DE ASSESSORIAS DE INSTITUCOES DE ENSINO SUPE</t>
  </si>
  <si>
    <t>0002</t>
  </si>
  <si>
    <t>CONTRIBUICAO A ASSOCIACAO BRASILEIRA DE EDUCACAO INTERNACIONAL (FAUBAI)</t>
  </si>
  <si>
    <t>05/07/2021</t>
  </si>
  <si>
    <t>23006.000016/2021-09</t>
  </si>
  <si>
    <t>154503263522021NE000115</t>
  </si>
  <si>
    <t>PAGAMENTO DE TAXAS AO INSTITUTO NACIONAL DA PROPRIEDADE INDUSTRIAL - INPI.</t>
  </si>
  <si>
    <t>INSTITUTO NACIONAL DA PROPRIEDADE INDUSTRIAL</t>
  </si>
  <si>
    <t>25/01/2022</t>
  </si>
  <si>
    <t>23006.002332/2020-26</t>
  </si>
  <si>
    <t>154503263522022NE000012</t>
  </si>
  <si>
    <t>CONTRATACAO DE CONSULTORIA ESPECIALIZADA EM PROPRIEDADE INTELECTUAL</t>
  </si>
  <si>
    <t>KASZNAR LEONARDOS BARBOSA COLONNA ROSMAN VIANNA AGENTES</t>
  </si>
  <si>
    <t>28/06/2022</t>
  </si>
  <si>
    <t>23006.010522/2022-89</t>
  </si>
  <si>
    <t>154503263522022NE000192</t>
  </si>
  <si>
    <t>PAGAMENTO DE TAXAS AO INPI - INSTITUTO NACIONAL DA PROPRIEDADE INDUSTRIAL</t>
  </si>
  <si>
    <t>03/06/2020</t>
  </si>
  <si>
    <t>23006000722202061</t>
  </si>
  <si>
    <t>154503263522020NE800127</t>
  </si>
  <si>
    <t>PROT:110128  ANOTACAO DE RESPONSABILIDADE TECNICA - ART  PROC ORIGEM: 2020IN00012</t>
  </si>
  <si>
    <t>CONSELHO REGIONAL DE ENGENHARIA E AGRONOMIA DO ESTADO D</t>
  </si>
  <si>
    <t>27/01/2022</t>
  </si>
  <si>
    <t>154503263522022NE000013</t>
  </si>
  <si>
    <t>16/03/2022</t>
  </si>
  <si>
    <t>154503263522022NE000037</t>
  </si>
  <si>
    <t>02/05/2022</t>
  </si>
  <si>
    <t>154503263522022NE000080</t>
  </si>
  <si>
    <t>23/05/2022</t>
  </si>
  <si>
    <t>154503263522022NE000116</t>
  </si>
  <si>
    <t>24/05/2022</t>
  </si>
  <si>
    <t>23006.001876/2013-41</t>
  </si>
  <si>
    <t>154503263522022NE000121</t>
  </si>
  <si>
    <t>CONTRATACAO DE PESSOA JURIDICA PARA FORNECIMENTO DE AGUA E SERVICO DE COLETA DE ESGOTO PARA AS UNIDADES DE SAO BERNARDO DO CAMPO NO ANO DE 2014</t>
  </si>
  <si>
    <t>25/05/2022</t>
  </si>
  <si>
    <t>154503263522022NE000126</t>
  </si>
  <si>
    <t>23006.018776/2022-45</t>
  </si>
  <si>
    <t>154503263522022NE400050</t>
  </si>
  <si>
    <t>PROCESSO SELETIVO DE BOLSISTAS PARA ATUACAO NA TESTAGEM DE SARS-COV-2, COMO PARTE DAS ATIVIDADES DO NUCLEO DE MONITORAMENTO E TESTAGEM DA UFABC, NA MODALIDADE DE BOLSA DE TREINAMENTO E APOIO TECNICO EM PESQUISA (TATP).</t>
  </si>
  <si>
    <t>23006.028380/2022-14</t>
  </si>
  <si>
    <t>154503263522022NE400101</t>
  </si>
  <si>
    <t>PAGAMENTO DE BOLSISTAS PARA ATUACAO NA MODALIDADE DE BOLSA DE TREINAMENTO E APOIO TECNICO EM PESQUISA (TATP) PARA ATENDIMENTO AOS NUCLEOS ESTRATEGICOS DE PESQUISA DA UFABC.</t>
  </si>
  <si>
    <t>20/05/2022</t>
  </si>
  <si>
    <t>23006.009837/2022-83</t>
  </si>
  <si>
    <t>154503263522022NE000115</t>
  </si>
  <si>
    <t>CONTRATACAO DE INSCRICAO PARA PARTICIPACAO NO PREMIO JABUTI 2022</t>
  </si>
  <si>
    <t>CAMARA BRASILEIRA DO LIVRO</t>
  </si>
  <si>
    <t>15/07/2022</t>
  </si>
  <si>
    <t>23006.013404/2022-22</t>
  </si>
  <si>
    <t>154503263522022NE500064</t>
  </si>
  <si>
    <t>PAGAMENTO DE AUXILIO PARA PARTICIPACAO NA ATIVIDADE DE CAMPO - OFICINA DE QGIS PARA AUTOMAPEAMENTO DO TERRITORIO QUILOMBOLA.</t>
  </si>
  <si>
    <t>04/08/2022</t>
  </si>
  <si>
    <t>23006.013268/2022-71</t>
  </si>
  <si>
    <t>154503263522022NE500068</t>
  </si>
  <si>
    <t>28/12/2020</t>
  </si>
  <si>
    <t>23006006998202053</t>
  </si>
  <si>
    <t>154503263522020NE800536</t>
  </si>
  <si>
    <t>PROT:110124  CONTRATACAO DE ASSINATURA DE LIVROS ELETRONICOS DA EDITORA       SPRINGER NATURE  PROC ORIGEM: 2020IN00051</t>
  </si>
  <si>
    <t>EDITORA SPRINGER NATURE</t>
  </si>
  <si>
    <t>RO01</t>
  </si>
  <si>
    <t>REGRA DE OURO</t>
  </si>
  <si>
    <t>1444000000</t>
  </si>
  <si>
    <t>23006.019125/2021-91</t>
  </si>
  <si>
    <t>154503263522022NE000066</t>
  </si>
  <si>
    <t>CONTRATACAO DE EMPRESA ESPECIALIZADA PARA PRESTAR SERVICO DE HIGIENIZACAO E LIMPEZA DE MATERIAIS BIBLIOGRAFICOS</t>
  </si>
  <si>
    <t>22/06/2022</t>
  </si>
  <si>
    <t>23006.005172/2022-39</t>
  </si>
  <si>
    <t>154503263522022NE000176</t>
  </si>
  <si>
    <t>CONTRATACAO DE EMPRESA ESPECIALIZADA PARA A PRESTACAO DE SERVICOS DE ASSISTENCIA TECNICA, SUPORTE, ATUALIZACAO DE VERSOES E CUSTOMIZACAO DO SOFTWARE SOPHIA BIBLIOTECA PARA O SISTEMA DE BIBLIOTECAS DA UFABC.</t>
  </si>
  <si>
    <t>PRIMASOFT INFORMATICA LTDA.</t>
  </si>
  <si>
    <t>09/11/2022</t>
  </si>
  <si>
    <t>154503263522022NE000407</t>
  </si>
  <si>
    <t>TRATA-SE DE CONTRATACAO DE EMPRESA ESPECIALIZADA PARA PRESTAR SERVICO DE ENCADERNACAO E REENCADERNACAO DE LIVROS, PARA REVITALIZACAO DO ACERVO DO SISTEMA DE BIBLIOTECAS DA FUNDACAO UNIVERSIDADE FEDERAL DO ABC ¿ UFABC.</t>
  </si>
  <si>
    <t>23006.019488/2022-16</t>
  </si>
  <si>
    <t>154503263522022NE000410</t>
  </si>
  <si>
    <t>CONTRATACAO DE EMPRESA(S) PARA FORNECIMENTO DE MATERIAIS BIBLIOGRAFICOS NACIONAIS (LIVROS, PUBLICACOES TECNICAS, FOLHETOS, DENTRE OUTROS) PARA COMPOSICAO DOS ACERVOS BIBLIOGRAFICOS DAS BIBLIOTECAS DA FUNDACAO UNIVERSIDADE FEDERAL DO ABC ¿ UFABC.</t>
  </si>
  <si>
    <t>SK DISTRIBUIDORA E COMERCIO DE LIVROS LTDA</t>
  </si>
  <si>
    <t>23006.023030/2022-53</t>
  </si>
  <si>
    <t>154503263522022NE000445</t>
  </si>
  <si>
    <t>RENOVACAO DO CONTRATO COM A EMPRESA ESPECIALIZADA TARGET ENGENHARIA E CONSULTORIA LTDA. PARA A PRESTACAO DE SERVICO DE VISUALIZACAO, ATUALIZACAO E GERENCIAMENTO PARA BASE TOTAL DE NORMAS TECNICAS ABNT E MERCOSUL, EM FORMATO ELETRONICO, PARA USO ILIMITADO DA COMUNIDADE ACADEMICA DA UFABC.</t>
  </si>
  <si>
    <t>TARGET ENGENHARIA E CONSULTORIA LTDA.</t>
  </si>
  <si>
    <t>28/11/2022</t>
  </si>
  <si>
    <t>23006.024855/2022-95</t>
  </si>
  <si>
    <t>154503263522022NE000455</t>
  </si>
  <si>
    <t>CONTRATACAO DE ACESSO ONLINE DO SISTEMA CDD (CLASSIFICACAO DECIMAL DE DEWEY), DENOMINADO WEBDEWEY, PARA USO DE ATE 09 (NOVE) BIBLIOTECARIOS SIMULTANEAMENTE NAS BIBLIOTECAS DA UNIVERSIDADE FEDERAL DO ABC - UFABC. O WEBDEWEY E A VERSAO DIGITAL COMPLETA DA CLASSIFICACAO DECIMAL DE DEWEY, PARA REALIZACAO DA CATALOGACAO DOS MATERIAIS BIBLIOGRAFICOS</t>
  </si>
  <si>
    <t>OCLC ONLINE COMPUTER LIBRARY CENTER, INC.</t>
  </si>
  <si>
    <t>01/12/2022</t>
  </si>
  <si>
    <t>23006.020682/2022-36</t>
  </si>
  <si>
    <t>154503263522022NE000468</t>
  </si>
  <si>
    <t>AQUISICAO DE ETIQUETA PROTETORA ELETROMAGNETICA, TIPO:ADESIVA, MODELO:RFID, APLICACAO:ACERVO DE BIBLIOTECA, CARACTERISTICAS ADICIONAIS:ARMAZENAGEM MINIMA DE 1KB, DEVE USAR ADESIVO PH-.</t>
  </si>
  <si>
    <t>FRANCIELE KRUGER MOVEIS</t>
  </si>
  <si>
    <t>154503263522022NE000459</t>
  </si>
  <si>
    <t>23006.019643/2022-96</t>
  </si>
  <si>
    <t>154503263522022NE000438</t>
  </si>
  <si>
    <t>CONTRATACAO DE EMPRESA(S) PARA FORNECIMENTO DE MATERIAIS BIBLIOGRAFICOS ESTRANGEIROS (LIVROS, PUBLICACOES TECNICAS, FOLHETOS, DENTRE OUTROS) PARA COMPOSICAO DOS ACERVOS BIBLIOGRAFICOS DAS BIBLIOTECAS DA FUNDACAO UNIVERSIDADE FEDERAL DO ABC</t>
  </si>
  <si>
    <t>M.A. PONTES EDITORA DISTRIBUIDORA E IMPORTADORA DE LIVR</t>
  </si>
  <si>
    <t>23006.020179/2022-81</t>
  </si>
  <si>
    <t>154503263522022NE000513</t>
  </si>
  <si>
    <t>CONTRATACAO DE EMPRESA ESPECIALIZADA PARA FORNECIMENTO DE ASSINATURA ANUAL DE LIVROS ELETRONICOS (E-BOOKS) DA EDITORA SPRINGER NATURE.</t>
  </si>
  <si>
    <t>SPRINGER NATURE CUSTOMER SERVICE CENTER, LLC</t>
  </si>
  <si>
    <t>06/12/2021</t>
  </si>
  <si>
    <t>23006.018491/2021-23</t>
  </si>
  <si>
    <t>154503263522021NE000283</t>
  </si>
  <si>
    <t>CONTRATACAO DA EMPRESA CLASS CURSOS GESTAO EDUCACIONAL LTDA. PARA MINISTRAR CURSOS, NA MODALIDADE A DISTANCIA, A SERVIDORES INTEGRANTES DO SISTEMA DE BIBLIOTECAS DA UFABC.</t>
  </si>
  <si>
    <t>CLASS CURSOS GESTAO EDUCACIONAL LTDA</t>
  </si>
  <si>
    <t>4572</t>
  </si>
  <si>
    <t>CAPACITACAO DE SERVIDORES PUBLICOS FEDERAIS EM PROCESSO DE QUALIFICACAO E REQUALIFICACAO</t>
  </si>
  <si>
    <t>05/09/2022</t>
  </si>
  <si>
    <t>23006.016121/2022-32</t>
  </si>
  <si>
    <t>154503263522022NE000277</t>
  </si>
  <si>
    <t>CONTRATACAO REFERENTE AO SERVICO DE CAPACITACAO EXTERNA: RUIDO  CONCEITOS, AVALIACAO, DOSIMETRIA, PRINCIPIOS DE CONTROLE E INSTRUMENTACAO E TOXICOLOGIA</t>
  </si>
  <si>
    <t>ASSOCIACAO BRASILEIRA DE HIGIENISTAS OCUPACIONAIS ABHO</t>
  </si>
  <si>
    <t>23/09/2022</t>
  </si>
  <si>
    <t>23006.003763/2022-71</t>
  </si>
  <si>
    <t>154503263522022NE000309</t>
  </si>
  <si>
    <t>REGISTRO DE PRECOS PARA A EVENTUAL CONTRATACAO DE EMPRESA ESPECIALIZADA PARA PRESTACAO DE SERVICOS DE CAPACITACAO PARA A BRIGADA DE INCENDIO</t>
  </si>
  <si>
    <t>DOUGLAS NOGUEIRA PIRES 21926051882</t>
  </si>
  <si>
    <t>28/09/2022</t>
  </si>
  <si>
    <t>23006.019591/2022-58</t>
  </si>
  <si>
    <t>154503263522022NE000327</t>
  </si>
  <si>
    <t>PARTICIPACAO DE SERVIDOR DA AGENCIA DE INOVACAO NO XVI ENCONTRO NACIONAL FORTEC VI CONGRESSO INTERNACIONAL PROFNIT XII PROSPECT</t>
  </si>
  <si>
    <t>FORUM NACIONAL DE GESTORES DE INOVACAO E TRANSFERENCIA</t>
  </si>
  <si>
    <t>23006.019594/2022-91</t>
  </si>
  <si>
    <t>154503263522022NE000380</t>
  </si>
  <si>
    <t>CONTRATACAO DE EMPRESA PARA MINISTRAR CURSOS DE CAPACITACAO DE GESTAO DE SEGURANCA E SAUDE OCUPACIONAL METODOLOGIA E BOAS PRATICAS ¿ ISO 45001.</t>
  </si>
  <si>
    <t>FUNDACAO CARLOS ALBERTO VANZOLINI</t>
  </si>
  <si>
    <t>01/11/2022</t>
  </si>
  <si>
    <t>23006.019796/2022-33</t>
  </si>
  <si>
    <t>154503263522022NE000395</t>
  </si>
  <si>
    <t>COMPRAS COMPARTILHADAS - AQUISICAO DE MATERIAIS PARA UTILIZACAO NOS LABORATORIOS DIDATICOS EM AULAS PRATICAS DOS CURSOS DE GRADUACAO.</t>
  </si>
  <si>
    <t>UNIVERSIDADE PROTECAO TREINAMENTO E ENSINO A DISTANCIA</t>
  </si>
  <si>
    <t>23006.024832/2022-81</t>
  </si>
  <si>
    <t>154503263522022NE000538</t>
  </si>
  <si>
    <t>CONTRATACAO DE EMPRESA PARA MINISTRAR O CURSO DE CAPACITACAO SOBRE A LEI 14.133/2021 PARA SERVIDORES DA UFABC NA MODALIDADE IN COMPANY.</t>
  </si>
  <si>
    <t>CONSULTRE CONSULTORIA E TREINAMENTO LTDA</t>
  </si>
  <si>
    <t>154503263522022NE000539</t>
  </si>
  <si>
    <t>154503263522022NE000540</t>
  </si>
  <si>
    <t>23006.007863/2022-77</t>
  </si>
  <si>
    <t>154503263522022NE000078</t>
  </si>
  <si>
    <t>PROCESSO PARA PAGAMENTO DE INSS PARTE PATRONAL</t>
  </si>
  <si>
    <t>11/04/2022</t>
  </si>
  <si>
    <t>23006.000290/2022-51</t>
  </si>
  <si>
    <t>154503263522022NE000058</t>
  </si>
  <si>
    <t>PAGAMENTO DE ENCARGO DE CURSO E CONCURSO - DOCENTE FEDERAL 2022</t>
  </si>
  <si>
    <t>10/12/2020</t>
  </si>
  <si>
    <t>23006008203202041</t>
  </si>
  <si>
    <t>154503263522020NE800469</t>
  </si>
  <si>
    <t>PROT:1164  CELEBRACAO DE TCTC COM A PREFEITURA MUNICIPAL DE SANTO ANDRE E IN- TERVENIENCIA DA FUNDEP - COORDENADORA: LUCIANA PEREIRA  PROC ORIGEM: 2020DI00040</t>
  </si>
  <si>
    <t>FUNDACAO DE DESENVOLVIMENTO DA PESQUISA</t>
  </si>
  <si>
    <t>23006.019081/2021-08</t>
  </si>
  <si>
    <t>154503263522021NE000309</t>
  </si>
  <si>
    <t>CONTRATACAO DE FUNDACAO DE APOIO PARA GESTAO ADMINISTRATIVA E FINANCEIRA DO PROJETO GENERO E PODER LOCAL POLITICAS PUBLICAS, ACAO E PARTICIPACAO SOB A COORDENACAO DA PROFESSORA ARLENE MARTINEZ RICOLDI.</t>
  </si>
  <si>
    <t>10/12/2021</t>
  </si>
  <si>
    <t>23006.016997/2021-06</t>
  </si>
  <si>
    <t>154503263522021NE000317</t>
  </si>
  <si>
    <t>CONTRATACAO DE FUNDACAO DE APOIO PARA GESTAO ADMINISTRATIVA E FINANCEIRA DO PROJETO PRODUCAO E REPRODUCAO DE CONHECIMENTO EM HELIOPOLIS/SP: FORTALECENDO AS BASES DE UM BAIRRO EDUCADOR ANO 2 SOB A COORDENACAO DOS PROFESSORES PAULO SERGIO DA COSTA NEVES E SUZE DE OLIVEIRA PIZA.</t>
  </si>
  <si>
    <t>21/10/2022</t>
  </si>
  <si>
    <t>23006.013980/2022-70</t>
  </si>
  <si>
    <t>154503263522022NE000368</t>
  </si>
  <si>
    <t>CONTRATACAO DE FUNDACAO DE APOIO PARA GESTAO ADMINISTRATIVA E FINANCEIRA DO PROJETO CONSTRUCAO DO CONHECIMENTO AGROECOLOGICO NO GRANDE ABC PAULISTA: SABERES, MOVIMENTOS E PRATICAS PARA A TRANSICAO AGROECOLOGICA NO CINTURAO VERDE DO ESTADO DE SP SOB A COORDENACAO DA PROFESSORA BRUNA MENDES DE VASCONCELLOS EMENDA PARLAMENTAR N.32280019</t>
  </si>
  <si>
    <t>154503263522022NE000369</t>
  </si>
  <si>
    <t>05/05/2022</t>
  </si>
  <si>
    <t>23006.007622/2022-28</t>
  </si>
  <si>
    <t>154503263522022NE000087</t>
  </si>
  <si>
    <t>ACORDO MIS SESC-UFABC 2022</t>
  </si>
  <si>
    <t>SERVICO SOCIAL DO COMERCIO - SESC - ADMINISTRACAO REGIO</t>
  </si>
  <si>
    <t>23006.011941/2021-57</t>
  </si>
  <si>
    <t>154503263522022NE000403</t>
  </si>
  <si>
    <t>ATA SRP PARA AQUISICAO DE EQUIPAMENTOS DE PROTECAO E COMBATE A INCENDIO - EXTINTORES, MANGUEIRAS, ACESSORIOS E SINALIZACAO.</t>
  </si>
  <si>
    <t>GIACOMO RESENDE SEOLIN</t>
  </si>
  <si>
    <t>09/10/2020</t>
  </si>
  <si>
    <t>23006006185202063</t>
  </si>
  <si>
    <t>154503263522020NE800302</t>
  </si>
  <si>
    <t>PROT:110107  MANUTENCAO PREVENTIVA E CORRETIVA, COM FORNECIMENTO DE PECAS DE  REPOSICAO, EM AUTOCLAVE DO BIOTERIO DE SANTO ANDRE  PROC ORIGEM: 2020PR00066</t>
  </si>
  <si>
    <t>JP AUTOMACAO E ASSISTENCIA TECNICA LTDA</t>
  </si>
  <si>
    <t>23006.016477/2022-76</t>
  </si>
  <si>
    <t>154503263522022NE000460</t>
  </si>
  <si>
    <t>AQUISICAO DE SISTEMA DE EXAUSTAO (COIFAS) - 2022.</t>
  </si>
  <si>
    <t>B.S. COMERCIO E INSTALACAO DE MOVEIS EM GERAL LTDA</t>
  </si>
  <si>
    <t>23006.017083/2022-35</t>
  </si>
  <si>
    <t>154503263522022NE000470</t>
  </si>
  <si>
    <t>AQUISICAO DE EQUIPAMENTOS PARA O CECS.</t>
  </si>
  <si>
    <t>IDEALINE COMERCIAL EIRELI</t>
  </si>
  <si>
    <t>154503263522022NE000471</t>
  </si>
  <si>
    <t>CATIONLAB EQUIPAMENTOS E PRODUTOS PARA LABORATORIO EIRE</t>
  </si>
  <si>
    <t>154503263522022NE000472</t>
  </si>
  <si>
    <t>TROIA COMERCIO DE EQUIPAMENTOS DIVERSOS EIRELI</t>
  </si>
  <si>
    <t>154503263522022NE000473</t>
  </si>
  <si>
    <t>REDNOV FERRAMENTAS LTDA.</t>
  </si>
  <si>
    <t>154503263522022NE000474</t>
  </si>
  <si>
    <t>SCHMIDT EQUIPAMENTOS TOPOGRAFICOS LTDA</t>
  </si>
  <si>
    <t>154503263522022NE000475</t>
  </si>
  <si>
    <t>RC SCIENTIFIC COMERCIO DE INSTRUMENTOS ANALITICOS EIRE</t>
  </si>
  <si>
    <t>154503263522022NE000476</t>
  </si>
  <si>
    <t>FLOPTECH COMERCIO DE EQUIPAMENTOS EIRELI</t>
  </si>
  <si>
    <t>15/12/2022</t>
  </si>
  <si>
    <t>23006.022426/2022-83</t>
  </si>
  <si>
    <t>154503263522022NE000495</t>
  </si>
  <si>
    <t>AQUISICAO DE EQUIPAMENTOS PARA O CECS</t>
  </si>
  <si>
    <t>SOLAB CIENTIFICA EQUIPAMENTOS PARA LABORATORIOS LTDA</t>
  </si>
  <si>
    <t>154503263522022NE000496</t>
  </si>
  <si>
    <t>RBM DISTRIBUIDORA E COMERCIO LTDA</t>
  </si>
  <si>
    <t>154503263522022NE000497</t>
  </si>
  <si>
    <t>PHOENIX INSTRUMENTAL CIENTIFICA LTDA</t>
  </si>
  <si>
    <t>154503263522022NE000529</t>
  </si>
  <si>
    <t>SUNRISE CSE COMERCIO, SERVICOS E ENGENHARIA LTDA</t>
  </si>
  <si>
    <t>18/08/2022</t>
  </si>
  <si>
    <t>23006.009610/2022-38</t>
  </si>
  <si>
    <t>154503263522022NE000256</t>
  </si>
  <si>
    <t>CONTRATACAO DE SERVICO DE MANUTENCAO CORRETIVA DO ULTRAPURIFICADOR DE AGUA MILLIQ E AQUISICAO DAS PECAS PARA A MANUTENCAO</t>
  </si>
  <si>
    <t>MERCK S/A</t>
  </si>
  <si>
    <t>154503263522022NE000257</t>
  </si>
  <si>
    <t>23006.012847/2022-04</t>
  </si>
  <si>
    <t>154503263522022NE000292</t>
  </si>
  <si>
    <t>DOCUMENTO DE FORMALIZACAO DA DEMANDA PARA AQUISICAO OU CONTRATACAO DE MATERIAIS TICS PARA INFRAESTRUTURA DE VIDEOCONFERENCIA E AUDIOVISUAL DO CMCC.</t>
  </si>
  <si>
    <t>RENOVACCIO COMERCIO DE ELETROELETRONICOS LTDA</t>
  </si>
  <si>
    <t>23006.012745/2022-81</t>
  </si>
  <si>
    <t>154503263522022NE000367</t>
  </si>
  <si>
    <t>AQUISICAO DE KIT DIDATICO E ESTACAO DE SOLDA PARA O CURSO DE BACHARELADO EM FISICA.</t>
  </si>
  <si>
    <t>NOVA ND COMERCIO DE EQUIPAMENTOS INDUSTRIAIS E DIDATICO</t>
  </si>
  <si>
    <t>23006.021975/2022-31</t>
  </si>
  <si>
    <t>154503263522022NE000494</t>
  </si>
  <si>
    <t>AQUISICAO DE MATERIAL PERMANENTE  BIORREATOR, PARA O CURSO DE BACHARELADO EM BIOTECNOLOGIA DA FUNDACAO UNIVERSIDADE FEDERAL DO ABC  UFABC</t>
  </si>
  <si>
    <t>TECNAL INDUSTRIA, COMERCIO, IMPORTACAO E EXPORTACAO DE</t>
  </si>
  <si>
    <t>06/09/2022</t>
  </si>
  <si>
    <t>23006.009039/2022-51</t>
  </si>
  <si>
    <t>154503263522022NE000278</t>
  </si>
  <si>
    <t>AQUISICAO DE EQUIPAMENTOS PARA ATENDER AS NECESSIDADES DOS LABORATORIOS DIDATICOS SECOS E UMIDOS.</t>
  </si>
  <si>
    <t>DELFINI INDUSTRIA COMERCIO LTDA</t>
  </si>
  <si>
    <t>154503263522022NE000291</t>
  </si>
  <si>
    <t>23006012718202046</t>
  </si>
  <si>
    <t>154503263522020NE800531</t>
  </si>
  <si>
    <t>PROT:110123  AQUISICAO DE CAMERAS E ACESSORIOS PARA GRAVACAO DE AULAS E       EVENTOS  PROC ORIGEM: 2020PR00105</t>
  </si>
  <si>
    <t>PRISMA COMERCIO VAREJISTA E ATACADISTA EIRELI</t>
  </si>
  <si>
    <t>1014000000</t>
  </si>
  <si>
    <t>23006.019071/2022-45</t>
  </si>
  <si>
    <t>154503263522022NE000499</t>
  </si>
  <si>
    <t>AQUISICAO DE CAMERAS, LENTES, MICROFONES, TRIPES, MIDIAS DE GRAVACAO E ACESSORIOS PARA O ESTUDIO DO NETEL.</t>
  </si>
  <si>
    <t>RAUL MUELLER SCHRAMM</t>
  </si>
  <si>
    <t>16/12/2022</t>
  </si>
  <si>
    <t>154503263522022NE000501</t>
  </si>
  <si>
    <t>G2B COMERCIO E REPRESENTACOES LTDA</t>
  </si>
  <si>
    <t>16/09/2022</t>
  </si>
  <si>
    <t>23006.014382/2022-18</t>
  </si>
  <si>
    <t>154503263522022NE000300</t>
  </si>
  <si>
    <t>IMPORTACAO DE EQUIPAMENTO PARA MEDICAO VOLUMETRICA DE GASES MILLIGASCOUNTERS - RITTER - PROF. EDUARDO SUBTIL.</t>
  </si>
  <si>
    <t>DR-ING.RITTER APPARATEBAU GMBH &amp; CO. KG</t>
  </si>
  <si>
    <t>11/05/2020</t>
  </si>
  <si>
    <t>23006000944202084</t>
  </si>
  <si>
    <t>154503263522020NE800087</t>
  </si>
  <si>
    <t>PROT:110101  AQUISICAO DE CONJUNTO DE HOMENAGEM - DR. HONORIS CAUSA.  PROC ORIGEM: 2020DI00002</t>
  </si>
  <si>
    <t>ART CARD LTDA</t>
  </si>
  <si>
    <t>24/08/2020</t>
  </si>
  <si>
    <t>23006001864202046</t>
  </si>
  <si>
    <t>154503263522020NE800258</t>
  </si>
  <si>
    <t>PROT:110127  CONTRATACAO DE EMPRESA ESPECIALIZADA PARA PRESTACAO DE SERVICOS  DE LAVANDERIA  PROC ORIGEM: 2020PR00048</t>
  </si>
  <si>
    <t>LAVANDERIA PAULISTA LTDA</t>
  </si>
  <si>
    <t>22/09/2021</t>
  </si>
  <si>
    <t>23006.001864/2020-46</t>
  </si>
  <si>
    <t>154503263522021NE000196</t>
  </si>
  <si>
    <t>CONTRATACAO DE EMPRESA ESPECIALIZADA PARA PRESTACAO DE SERVICOS DE LAVANDERIA</t>
  </si>
  <si>
    <t>15/08/2022</t>
  </si>
  <si>
    <t>154503263522022NE000251</t>
  </si>
  <si>
    <t>23006.014341/2022-21</t>
  </si>
  <si>
    <t>154503263522022NE000282</t>
  </si>
  <si>
    <t>CONTRATACAO DE EMPRESA ESPECIALIZADA EM SERVICOS DE PRODUCAO, EDICAO E DISPONIBILIZACAO DE PROGRAMAS DE AUDIO PARA ATENDER AS DEMANDAS DE ACOES DE EXTENSAO</t>
  </si>
  <si>
    <t>VISUAUDIO SERVICOS DE LOCUCAO E SONORIZACAO DE AUDIO E</t>
  </si>
  <si>
    <t>22/11/2022</t>
  </si>
  <si>
    <t>23006.016774/2022-11</t>
  </si>
  <si>
    <t>154503263522022NE000435</t>
  </si>
  <si>
    <t>CONTRATACAO DE EMPRESA ESPECIALIZADA EM SERVICOS DE PRODUCAO, GRAVACAO E EDICAO DE VIDEOS PARA ATENDER A ACAO DE EXTENSAO - POLARCASTERS - EDUCAR POR MEIO DA PRODUCAO DE VIDEOS</t>
  </si>
  <si>
    <t>CLEMENTE VINICIUS LEITE RAMOS 27142819820</t>
  </si>
  <si>
    <t>24/08/2022</t>
  </si>
  <si>
    <t>23006.020295/2021-19</t>
  </si>
  <si>
    <t>154503263522022NE000269</t>
  </si>
  <si>
    <t>CONTRATACAO EVENTUAL DE SERVICOS DE ESTRUTURA, LOCACAO DE EQUIPAMENTOS E MOBILIARIOS PARA A REALIZACAO DE EVENTOS, A FIM DE ATENDER AS NECESSIDADES DA UNIVERSIDADE FEDERAL DO ABC</t>
  </si>
  <si>
    <t>NUCLEO DA CRIACAO MARKETING E EVENTOS EIRELI</t>
  </si>
  <si>
    <t>154503263522022NE000396</t>
  </si>
  <si>
    <t>PMA-PRODUCOES E MONTAGENS ARTISTICAS LTDA</t>
  </si>
  <si>
    <t>154503263522022NE000397</t>
  </si>
  <si>
    <t>EXPANSOM PROMOCOES E EVENTOS LTDA</t>
  </si>
  <si>
    <t>29/09/2022</t>
  </si>
  <si>
    <t>23006.002362/2022-02</t>
  </si>
  <si>
    <t>154503263522022NE000328</t>
  </si>
  <si>
    <t>CONTRATACAO DE SERVICOS DE TRADUCAO/INTERPRETACAO DE LIBRAS</t>
  </si>
  <si>
    <t>EDUCATV - PRODUCAO INDEPENDENTE DE RADIO E TV LTDA</t>
  </si>
  <si>
    <t>21/01/2020</t>
  </si>
  <si>
    <t>23006000291202033</t>
  </si>
  <si>
    <t>154503263522020NE000024</t>
  </si>
  <si>
    <t>PROT:110109  PAGAMENTO A TERCEIROS DE INSS PATRONAL</t>
  </si>
  <si>
    <t>29/05/2020</t>
  </si>
  <si>
    <t>23006000988201971</t>
  </si>
  <si>
    <t>154503263522020NE000134</t>
  </si>
  <si>
    <t>PROT:1183  PAGAMENTO DE ESPOLIO EM VIRTUDE DO FALECIMENTO DA SERVIDORA MARIA  APARECIDA DE OLIVEIRA FERREIRA</t>
  </si>
  <si>
    <t>EUCLIDES APARECIDO FERREIRA NETTO</t>
  </si>
  <si>
    <t>154503263522020NE000135</t>
  </si>
  <si>
    <t>11/02/2021</t>
  </si>
  <si>
    <t>23006.001333/2021-34</t>
  </si>
  <si>
    <t>154503263522021NE000018</t>
  </si>
  <si>
    <t>CONTRIBUICAO PARA O PSS DURANTE AFASTAMENTO SEM REMUNERACAO - EVELYN CELOTO DE SOUZA BORGES</t>
  </si>
  <si>
    <t>11/01/2022</t>
  </si>
  <si>
    <t>154503263522022NE000006</t>
  </si>
  <si>
    <t>CONTRIBUICAO PARA O PSS POR SERVIDOR AFASTADO SEM REMUNERACAO - FLAVIO EDUARDO AOKI HORITA.</t>
  </si>
  <si>
    <t>154503263522022NE000007</t>
  </si>
  <si>
    <t>CONTRIBUICAO PARA O PSS POR SERVIDOR AFASTADO SEM REMUNERACAO - DANIEL MORGATO MARTIN.</t>
  </si>
  <si>
    <t>12/01/2022</t>
  </si>
  <si>
    <t>154503263522022NE000008</t>
  </si>
  <si>
    <t>CONTRIBUICAO PARA O PSS POR SERVIDOR AFASTADO SEM REMUNERACAO - RAFAEL CELEGHINI SANTIAGO</t>
  </si>
  <si>
    <t>154503263522022NE000373</t>
  </si>
  <si>
    <t>CONTRIBUICAO PARA O PSS POR SERVIDOR AFASTADO SEM REMUNERACAO - LAIS REGINA RIBEIRO VAROTTO.</t>
  </si>
  <si>
    <t>23006.022107/2022-78</t>
  </si>
  <si>
    <t>154503263522022NE000493</t>
  </si>
  <si>
    <t>RECOLHIMENTO DE PSS POR SERVIDOR AFASTADO SEM REMUNERACAO - ERNANI MEIRA VERGINIANO.</t>
  </si>
  <si>
    <t>27/12/2022</t>
  </si>
  <si>
    <t>154503263522022NE700239</t>
  </si>
  <si>
    <t>FOLHA DE DEZEMBRO DE 2022</t>
  </si>
  <si>
    <t>1056000000</t>
  </si>
  <si>
    <t>154503263522022NE700240</t>
  </si>
  <si>
    <t>154503263522022NE700241</t>
  </si>
  <si>
    <t>154503263522022NE700243</t>
  </si>
  <si>
    <t>154503263522022NE700244</t>
  </si>
  <si>
    <t>154503263522022NE700250</t>
  </si>
  <si>
    <t>154503263522022NE700245</t>
  </si>
  <si>
    <t>154503263522022NE700246</t>
  </si>
  <si>
    <t>154503263522022NE700247</t>
  </si>
  <si>
    <t>154503263522022NE700249</t>
  </si>
  <si>
    <t>154503263522022NE700251</t>
  </si>
  <si>
    <t>154503263522022NE700252</t>
  </si>
  <si>
    <t>154503263522022NE700253</t>
  </si>
  <si>
    <t>08/12/2020</t>
  </si>
  <si>
    <t>23006000452202099</t>
  </si>
  <si>
    <t>154503263522020NE000415</t>
  </si>
  <si>
    <t>PROT:110116  PAGAMENTO DE ANUIDADE DO EXERCICIO DE 2020 A ASOCIACION DE       UNIVERSIDADES GRUPO MONTEVIDEO (AUGM)</t>
  </si>
  <si>
    <t>ASOCIACION DE UNIVERSIDADES GRUPO MONTEVIDEO - AUGM</t>
  </si>
  <si>
    <t>CONTRIBUICAO A ASSOCIACAO DE UNIVERSIDADES GRUPO MONTEVIDEO (AUGM)</t>
  </si>
  <si>
    <t>154503263522020NE000416</t>
  </si>
  <si>
    <t>RO05</t>
  </si>
  <si>
    <t>CONTRIBUICAO A ASSOCIACION DE UNIVERSIDADES GRUPO MONTEVIDEU (AUGM) - REGRA DE OURO</t>
  </si>
  <si>
    <t>31/12/2021</t>
  </si>
  <si>
    <t>23006.019429/2021-59</t>
  </si>
  <si>
    <t>154503263522021NE000364</t>
  </si>
  <si>
    <t>CONTRATACAO DIRETA DE EMPRESA ESPECIALIZADA PARA A COMPRA DE EXAMES DE PROFICIENCIA EM INGLES TOEFL ITP, EM VIRTUDE DA ADESAO DA UFABC AO CONTRATO DE PARCERIA ENTRE A ANDIFES E MASTERTEST</t>
  </si>
  <si>
    <t>MASTERTEST EDUCATIONAL LTDA</t>
  </si>
  <si>
    <t>23006001714201575</t>
  </si>
  <si>
    <t>154503263522020NE800048</t>
  </si>
  <si>
    <t>PROT:110107  SERVICO DE COLETA DE RESIDUOS INFECTANTES DO BIOTERIO DO CAMPUS DE SAO BERNARDO.  PROC ORIGEM: 2016DI00005</t>
  </si>
  <si>
    <t>MUNICIPIO DE SAO BERNARDO DO CAMPO</t>
  </si>
  <si>
    <t>26/03/2021</t>
  </si>
  <si>
    <t>23006.001714/2015-75</t>
  </si>
  <si>
    <t>154503263522021NE000027</t>
  </si>
  <si>
    <t>CONTRATACAO DE SERVICO DE COLETA DE RESIDUO INFECTANTE DO BIOTERIO DE SAO BERNADO DO CAMPO</t>
  </si>
  <si>
    <t>31/03/2022</t>
  </si>
  <si>
    <t>23006.000896/2020-24</t>
  </si>
  <si>
    <t>154503263522022NE000048</t>
  </si>
  <si>
    <t>CONTRATACAO DE SERVICO DE COLETA DE LIXO INFECTANTE DOS LABORATORIOS E BIOTERIO PARA O CAMPUS SANTO ANDRE</t>
  </si>
  <si>
    <t>SERVICO MUNICIPAL DE SANEAMENTO AMBIENTAL DE SANTO ANDR</t>
  </si>
  <si>
    <t>06/04/2022</t>
  </si>
  <si>
    <t>154503263522022NE000056</t>
  </si>
  <si>
    <t>12/05/2022</t>
  </si>
  <si>
    <t>154503263522022NE000099</t>
  </si>
  <si>
    <t>23006.004798/2020-66</t>
  </si>
  <si>
    <t>154503263522022NE000120</t>
  </si>
  <si>
    <t>CONTRATACAO DE PESSOA JURIDICA PARA PRESTACAO DE SERVICOS DE COPEIRAGEM NOS CAMPI DA UFABC.</t>
  </si>
  <si>
    <t>CASTRO SILVA SERVICOS TERCEIRIZADOS LTDA</t>
  </si>
  <si>
    <t>07/06/2022</t>
  </si>
  <si>
    <t>23006.002461/2021-03</t>
  </si>
  <si>
    <t>154503263522022NE000139</t>
  </si>
  <si>
    <t>AQUISICAO DE ITENS PARA COLETA DE RESIDUOS QUIMICOS E BIOLOGICOS.</t>
  </si>
  <si>
    <t>ADONAI COMERCIO DE MAQUINAS E EQUIPAMENTOS EIRELI</t>
  </si>
  <si>
    <t>23006.004792/2020-99</t>
  </si>
  <si>
    <t>154503263522022NE000177</t>
  </si>
  <si>
    <t>CONTRATACAO DE EMPRESA ESPECIALIZADA NA PRESTACAO DE SERVICOS DE ACONDICIONAMENTO, COLETA, TRANSPORTE, TRATAMENTO E DESTINACAO FINAL DE RESIDUOS QUIMICOS PRODUZIDOS NAS DEPENDENCIAS DOS CAMPI DA UFABC</t>
  </si>
  <si>
    <t>RECINTEC TECNOLOGIAS AMBIENTAIS LTDA</t>
  </si>
  <si>
    <t>29/06/2022</t>
  </si>
  <si>
    <t>154503263522022NE000194</t>
  </si>
  <si>
    <t>19/09/2022</t>
  </si>
  <si>
    <t>23006.008974/2022-09</t>
  </si>
  <si>
    <t>154503263522022NE000304</t>
  </si>
  <si>
    <t>ATA MATERIAL DE COPA E LIMPEZA</t>
  </si>
  <si>
    <t>A&amp;A GOLD PHARMA INDUSTRIA LTDA</t>
  </si>
  <si>
    <t>23006.003416/2022-49</t>
  </si>
  <si>
    <t>154503263522022NE000514</t>
  </si>
  <si>
    <t>AQUISICAO DE CAFE, ACUCAR E COPOS DESCARTAVEIS</t>
  </si>
  <si>
    <t>DPS GONCALVES INDUSTRIA E COMERCIO DE ALIMENTOS LTDA</t>
  </si>
  <si>
    <t>154503263522022NE000515</t>
  </si>
  <si>
    <t>KAWAN HIDEYUKI HATTANO</t>
  </si>
  <si>
    <t>04/10/2022</t>
  </si>
  <si>
    <t>23006.011869/2022-49</t>
  </si>
  <si>
    <t>154503263522022NE000340</t>
  </si>
  <si>
    <t>AQUISICAO DE MATERIAL DE CONSUMO  TUBO ESPECTRAL DE DEUTERIO, PARA O CURSO DE BACHARELADO EM FISICA DA FUNDACAO UNIVERSIDADE FEDERAL DO ABC  UFABC</t>
  </si>
  <si>
    <t>BRASIL 3B SCIENTIFIC - IMPORTACAO E EXPORTACAO LTDA.</t>
  </si>
  <si>
    <t>23006.009166/2022-51</t>
  </si>
  <si>
    <t>154503263522022NE000391</t>
  </si>
  <si>
    <t>COMPRAS COMPARTILHADAS - COMPONENTES ELETRONICOS E DIVERSOS</t>
  </si>
  <si>
    <t>A2 ROBOTICS COMERCIO IMPORTACAO E EXPORTACAO LTDA</t>
  </si>
  <si>
    <t>23006.023778/2022-56</t>
  </si>
  <si>
    <t>154503263522022NE000489</t>
  </si>
  <si>
    <t>AQUISICAO DE MATERIAIS DE CONSUMO - COMPONENTES ELETRONICOS E DIVERSOS - ITENS FRACASSADOS NO PREGAO ELETRONICO 73/2022.</t>
  </si>
  <si>
    <t>154503263522022NE000490</t>
  </si>
  <si>
    <t>KEILA DO SOCORRO REBELLO EVANGELISTA 50920057268</t>
  </si>
  <si>
    <t>154503263522022NE000491</t>
  </si>
  <si>
    <t>EVOLUTION COMERCIO DE COMPONENTES ELETRONICOS LTDA</t>
  </si>
  <si>
    <t>04/11/2020</t>
  </si>
  <si>
    <t>23006006314202013</t>
  </si>
  <si>
    <t>154503263522020NE800348</t>
  </si>
  <si>
    <t>PROT:1158  AQUISICAO DE MATERIAIS DE CONSUMO PARA UTILIZACAO NOS LABORATORIOS DIDATICOS  PROC ORIGEM: 2020PR00065</t>
  </si>
  <si>
    <t>PARMAGNANI COMERCIO DE ROUPAS EIRELI</t>
  </si>
  <si>
    <t>17/11/2022</t>
  </si>
  <si>
    <t>23006.015211/2022-14</t>
  </si>
  <si>
    <t>154503263522022NE000428</t>
  </si>
  <si>
    <t>AQUISICAO DE MATERIAIS DE CONSUMO PARA UTILIZACAO NOS LABORATORIOS DIDATICOS</t>
  </si>
  <si>
    <t>DABES DISTRIBUIDORA &amp; COMERCIO LTDA</t>
  </si>
  <si>
    <t>16/11/2022</t>
  </si>
  <si>
    <t>23006.013846/2022-79</t>
  </si>
  <si>
    <t>154503263522022NE000424</t>
  </si>
  <si>
    <t>DOCUMENTO DE FORMALIZACAO DA DEMANDA PARA CONTRATACAO DE MANUTENCAO CORRETIVA E AQUISICAO DE INSUMOS PARA SISTEMA DE ULTRAPURIFICACAO DE AGUA.</t>
  </si>
  <si>
    <t>VEOLIA WATER TECHNOLOGIES BRASIL LTDA</t>
  </si>
  <si>
    <t>23006.017521/2022-65</t>
  </si>
  <si>
    <t>154503263522022NE000433</t>
  </si>
  <si>
    <t>DOCUMENTO DE FORMALIZACAO DA DEMANDA PARA CONTRATACAO DE SERVICO DE MANUTENCAO PREVENTIVA E CORRETIVA PARA EQUIPAMENTO DE ESPECTROFOTOMETRIA EPPENDORF - BIOFOTOMETRO</t>
  </si>
  <si>
    <t>EPPENDORF DO BRASIL LTDA</t>
  </si>
  <si>
    <t>154503263522022NE000434</t>
  </si>
  <si>
    <t>30/10/2020</t>
  </si>
  <si>
    <t>23006003973202006</t>
  </si>
  <si>
    <t>154503263522020NE800335</t>
  </si>
  <si>
    <t>PROT:1159  AQUISICAO DE MATERIAIS DE CONSUMO (VIDRARIAS DE LABORATORIO) PARA  ATENDER AS NECESSIDADES DO CMCC, CCNH, CECS DA UFABC  PROC ORIGEM: 2020PR00068</t>
  </si>
  <si>
    <t>VITRALAB EQUIPAMENTOS E SUPRIMENTOS PARA LABORATORIOS E</t>
  </si>
  <si>
    <t>23006.018890/2022-75</t>
  </si>
  <si>
    <t>154503263522022NE000461</t>
  </si>
  <si>
    <t>DOCUMENTO DE FORMALIZACAO DA DEMANDA PARA AQUISICAO DE PLASTICOS E VIDRARIAS.</t>
  </si>
  <si>
    <t>MERCOSCIENCE COMERCIAL LTDA</t>
  </si>
  <si>
    <t>154503263522022NE000462</t>
  </si>
  <si>
    <t>NATIVA LAB PRODUTOS LABORATORIAIS EIRELI</t>
  </si>
  <si>
    <t>154503263522022NE000463</t>
  </si>
  <si>
    <t>A C L ASSISTENCIA E COMERCIO DE PRODUTOS PARA LABORATOR</t>
  </si>
  <si>
    <t>154503263522022NE000464</t>
  </si>
  <si>
    <t>AMR SOLUCOES LABORATORIAIS LTDA</t>
  </si>
  <si>
    <t>154503263522022NE000465</t>
  </si>
  <si>
    <t>FASTLABOR COMERCIAL EIRELI</t>
  </si>
  <si>
    <t>23006.007987/2022-52</t>
  </si>
  <si>
    <t>154503263522022NE000315</t>
  </si>
  <si>
    <t>AQUISICAO DE MATERIAL DE CONSUMO - REAGENTES PARA OS CURSOS DE GRADUACAO DA FUNDACAO UNIVERSIDADE FEDERAL DO ABC  UFABC</t>
  </si>
  <si>
    <t>LIFE TECHNOLOGIES BRASIL COMERCIO E INDUSTRIA DE PRODUT</t>
  </si>
  <si>
    <t>154503263522022NE000316</t>
  </si>
  <si>
    <t>REAG-LAB COMERCIO DE PRODUTOS MEDICOS E HOSPITALARES LT</t>
  </si>
  <si>
    <t>154503263522022NE000318</t>
  </si>
  <si>
    <t>FELIPE DANTAS ROMACHELLI</t>
  </si>
  <si>
    <t>23006.009834/2022-40</t>
  </si>
  <si>
    <t>154503263522022NE000323</t>
  </si>
  <si>
    <t>AQUISICAO DE REAGENTES E FILTROS PARA OS CURSOS DE BACHARELADO EM NEUROCIENCIAS E CIENCIAS BIOLOGICAS DA FUNDACAO UNIVERSIDADE FEDERAL DO ABC</t>
  </si>
  <si>
    <t>IRMAOS PERETTI COMERCIO E LOCACOES DE EQUIPAMENTOS LTDA</t>
  </si>
  <si>
    <t>154503263522022NE000523</t>
  </si>
  <si>
    <t>AQUISICAO DE REAGENTES.</t>
  </si>
  <si>
    <t>BIOCELL BIOTECNOLOGIA LTDA</t>
  </si>
  <si>
    <t>154503263522022NE000527</t>
  </si>
  <si>
    <t>154503263522022NE000528</t>
  </si>
  <si>
    <t>LSC COMERCIAL EIRELI</t>
  </si>
  <si>
    <t>154503263522022NE000530</t>
  </si>
  <si>
    <t>MAKLAB COMERCIAL LTDA</t>
  </si>
  <si>
    <t>154503263522022NE000531</t>
  </si>
  <si>
    <t>MDL SOUZA COMERCIO LTDA</t>
  </si>
  <si>
    <t>154503263522022NE000532</t>
  </si>
  <si>
    <t>MOLECULAR BIOTECNOLOGIA LTDA</t>
  </si>
  <si>
    <t>154503263522022NE000533</t>
  </si>
  <si>
    <t>ORBITAL PRODUTOS PARA LABORATORIOS LTDA</t>
  </si>
  <si>
    <t>154503263522022NE000534</t>
  </si>
  <si>
    <t>PROMEGA BIOTECNOLOGIA DO BRASIL LTDA.</t>
  </si>
  <si>
    <t>154503263522022NE000535</t>
  </si>
  <si>
    <t>REY-GLASS COMERCIAL E SERVICOS LTDA</t>
  </si>
  <si>
    <t>154503263522022NE000536</t>
  </si>
  <si>
    <t>SCIAVICCO COMERCIO INDUSTRIA LTDA</t>
  </si>
  <si>
    <t>154503263522022NE000537</t>
  </si>
  <si>
    <t>SIGMA-ALDRICH BRASIL LTDA</t>
  </si>
  <si>
    <t>18/12/2020</t>
  </si>
  <si>
    <t>23006003497202015</t>
  </si>
  <si>
    <t>154503263522020NE800513</t>
  </si>
  <si>
    <t>PROT:110107  CONTRATACAO DO LICENCIAMENTO TEMPORARIO DO SOFTWARE - INCITES    BENCHMARKING   ANALYTICS  PROC ORIGEM: 2020IN00048</t>
  </si>
  <si>
    <t>CLARIVATE ANALYTICS (US) LLC</t>
  </si>
  <si>
    <t>09/02/2021</t>
  </si>
  <si>
    <t>23006.000882/2020-19</t>
  </si>
  <si>
    <t>154503263522021NE000014</t>
  </si>
  <si>
    <t>AQUISICAO DE HELIO LIQUIDO PARA O ESPECTROMETRO DE RESSONANCIA MAGNETICA NUCLEAR - RMN - DA CEM</t>
  </si>
  <si>
    <t>WHITE MARTINS GASES INDUSTRIAIS LTDA</t>
  </si>
  <si>
    <t>27/07/2021</t>
  </si>
  <si>
    <t>23006.006185/2020-63</t>
  </si>
  <si>
    <t>154503263522021NE000128</t>
  </si>
  <si>
    <t>MANUTENCAO PREVENTIVA E CORRETIVA, COM FORNECIMENTO DE PECAS DE REPOSICAO, EM AUTOCLAVE DO BIOTERIO DE SANTO ANDRE</t>
  </si>
  <si>
    <t>16/09/2021</t>
  </si>
  <si>
    <t>154503263522021NE000186</t>
  </si>
  <si>
    <t>AQUISICAIO DE HELIO LIQUIDO PARA O ESPECTOMETRO DE RESSONANCIA MAGNETICA NUCLEAR - RMN - DA CENTRAL EXPERIMENTAL MULTIUSUARIO - CEM.</t>
  </si>
  <si>
    <t>23006.010756/2021-45</t>
  </si>
  <si>
    <t>154503263522021NE000296</t>
  </si>
  <si>
    <t>CONTRATACAO DE EMPRESA ESPECIALIZADA PARA A PRESTACAO DE SERVICOS TECNICOS DE MANUTENCAO PREVENTIVA E CORRETIVA, COM FORNECIMENTO DE PECAS DE REPOSICAO EM AUTOCLAVE HORIZONTAL LINHA LUFERCO, MODELO 39206/704 2P/E/CL/DZA NUMERO DE SERIE: 6443</t>
  </si>
  <si>
    <t>MTB CIENTIFICA EQUIPAMENTOS PARA LABORATORIOS LTDA</t>
  </si>
  <si>
    <t>154503263522021NE000297</t>
  </si>
  <si>
    <t>26/04/2022</t>
  </si>
  <si>
    <t>23006.006032/2022-88</t>
  </si>
  <si>
    <t>154503263522022NE000072</t>
  </si>
  <si>
    <t>IMPORTACAO DE MATERIAL DE CONSUMO DA EMPRESA MICROCHIP PARA DESENVOLVIMENTO DO PROJETO DE PESQUISA INTITULADO ALOCACAO OTIMIZADA DE CONCENTRADORES INTELIGENTES EM REDES DE BAIXA TENSAO COM RECURSOS ENERGETICOS DISTRIBUIDOS DO PROF. IVAN CASELLA - FAPESP.</t>
  </si>
  <si>
    <t>MICROCHIP TECHNOLOGY INC.</t>
  </si>
  <si>
    <t>11/07/2022</t>
  </si>
  <si>
    <t>23006.010418/2022-94</t>
  </si>
  <si>
    <t>154503263522022NE000206</t>
  </si>
  <si>
    <t>IMPORTACAO DE MAGNETOMETRO DE AMOSTRA VIBRANTE MODELO MPS SQUID VSM 7.0 TESLA MAGNET - QUANTUM DESIGN - PROF. THIAGO BRANQUINHO - CEM.</t>
  </si>
  <si>
    <t>QUANTUM DESIGN</t>
  </si>
  <si>
    <t>154503263522022NE000287</t>
  </si>
  <si>
    <t>154503263522022NE000288</t>
  </si>
  <si>
    <t>13/09/2022</t>
  </si>
  <si>
    <t>23006.014508/2022-54</t>
  </si>
  <si>
    <t>154503263522022NE000298</t>
  </si>
  <si>
    <t>IMPORTACAO DE INSUMOS PARA DESENVOLVIMENTO DE PROJETO DE PESQUISA - PROF. RODRIGO BUENO - INTERPRISE - CNPQ.</t>
  </si>
  <si>
    <t>INTERPRISE USA CORPORATION</t>
  </si>
  <si>
    <t>06/10/2022</t>
  </si>
  <si>
    <t>23006.013377/2022-98</t>
  </si>
  <si>
    <t>154503263522022NE000347</t>
  </si>
  <si>
    <t>AQUISICAO POR IMPORTACAO DIRETA DE FILAMENTO DE EMISSAO DE ELETRONS DO EQUIPAMENTO MEV-FEI.</t>
  </si>
  <si>
    <t>FEI EUROPE B.V.</t>
  </si>
  <si>
    <t>23006.013375/2022-07</t>
  </si>
  <si>
    <t>154503263522022NE000389</t>
  </si>
  <si>
    <t>AQUISICAO POR IMPORTACAO DIRETA DE PLACA DO TERMOGRAVIMETRICO SHIMADZU E COMPONENTES ACESSORIOS.</t>
  </si>
  <si>
    <t>SHIMADZU LATIN AMERICA S.A</t>
  </si>
  <si>
    <t>04/11/2022</t>
  </si>
  <si>
    <t>23006.022155/2022-66</t>
  </si>
  <si>
    <t>154503263522022NE000399</t>
  </si>
  <si>
    <t>CARTAO PESQUISADOR - CENTRAL COMPUTACIONAL MULTIUSUARIO - CCM. ESTRUTURA E MANUTENCAO DOS EQUIPAMENTOS DE COMPUTACAO CIENTIFICA DA UFABC - PEDRO ALVES DA SILVA AUTRETO.</t>
  </si>
  <si>
    <t>PEDRO ALVES DA SILVA AUTRETO</t>
  </si>
  <si>
    <t>23006.014898/2022-62</t>
  </si>
  <si>
    <t>154503263522022NE000509</t>
  </si>
  <si>
    <t>AQUISICAO DE GAS NITROGENIO 5.0 PARA SUPRIR AS DEMANDAS DOS LABORATORIOS DA CENTRAL EXPERIMENTAL MULTIUSUARIOS - CEM.</t>
  </si>
  <si>
    <t>OXIDETONI EQUIPAMENTOS INDUSTRIAIS E MEDICINAIS LTDA</t>
  </si>
  <si>
    <t>29/12/2022</t>
  </si>
  <si>
    <t>23006.024278/2022-31</t>
  </si>
  <si>
    <t>154503263522022NE000518</t>
  </si>
  <si>
    <t>AQUISICAO POR IMPORTACAO DE INSUMOS PARA UTILIZACAO NO PROJETO DE PESQUISA INTITULADO CRIACAO DA REDE DE MONITORAMENTO DE COVID-19 EM AGUAS RESIDUAIS, DEVIDAMENTE APROVADO PELO CNPQ.</t>
  </si>
  <si>
    <t>15/09/2022</t>
  </si>
  <si>
    <t>23006.013376/2022-43</t>
  </si>
  <si>
    <t>154503263522022NE000299</t>
  </si>
  <si>
    <t>AQUISICAO POR IMPORTACAO DIRETA DE DETECTOR H DE TERMOGRAVIMETRICO SHIMADZU E COMPONENTES ACESSORIOS</t>
  </si>
  <si>
    <t>154503263522022NE000346</t>
  </si>
  <si>
    <t>154503263522022NE000390</t>
  </si>
  <si>
    <t>23006.007065/2022-45</t>
  </si>
  <si>
    <t>154503263522022NE000467</t>
  </si>
  <si>
    <t>CONTRATACAO DE EMPRESA ESPECIALIZADA EM ILUSTRACAO CIENTIFICA.</t>
  </si>
  <si>
    <t>EDITORA MADREPEROLA LTDA</t>
  </si>
  <si>
    <t>23006.001139/2020-78</t>
  </si>
  <si>
    <t>154503263522021NE000114</t>
  </si>
  <si>
    <t>AQUISICAO DE SERVICOS EDITORIAIS E GRAFICOS PARA PRODUCAO DE MATERIAL ACADEMICO.</t>
  </si>
  <si>
    <t>TAVARES &amp; TAVARES EMPREENDIMENTOS COMERCIAIS LTDA</t>
  </si>
  <si>
    <t>08/09/2021</t>
  </si>
  <si>
    <t>154503263522021NE000178</t>
  </si>
  <si>
    <t>AQUISICAO DE SERVICOS EDITORIAIS E GRAFICOS PARA PRODUCAO DE MATERIAL ACADEMICO</t>
  </si>
  <si>
    <t>21/05/2021</t>
  </si>
  <si>
    <t>154503263522021NE000061</t>
  </si>
  <si>
    <t>154503263522021NE000062</t>
  </si>
  <si>
    <t>154503263522021NE000176</t>
  </si>
  <si>
    <t>154503263522021NE000177</t>
  </si>
  <si>
    <t>09/02/2022</t>
  </si>
  <si>
    <t>23006.000183/2022-22</t>
  </si>
  <si>
    <t>154503263522022NE000015</t>
  </si>
  <si>
    <t>AQUISICAO DE REGISTRO ISBN PARA PUBLICACOES DA UFABC E DE SUA EDITORA.</t>
  </si>
  <si>
    <t>27/01/2020</t>
  </si>
  <si>
    <t>23006001105201940</t>
  </si>
  <si>
    <t>154503263522020NE800009</t>
  </si>
  <si>
    <t>PROT:1191  SERVICOS GRAFICOS EM IMPRESSAO OFFSET  PROC ORIGEM: 2019PR00066</t>
  </si>
  <si>
    <t>GDD EDITORA GRAFICA LTDA</t>
  </si>
  <si>
    <t>06/07/2020</t>
  </si>
  <si>
    <t>23006000905202087</t>
  </si>
  <si>
    <t>154503263522020NE800181</t>
  </si>
  <si>
    <t>PROT:1191  CONTRATACAO DE EMPRESA PARA CONFECCAO DE BANNERS E FAIXAS  PROC ORIGEM: 2020PR00027</t>
  </si>
  <si>
    <t>C A DE O NEVES</t>
  </si>
  <si>
    <t>16/12/2020</t>
  </si>
  <si>
    <t>154503263522020NE800505</t>
  </si>
  <si>
    <t>28/09/2021</t>
  </si>
  <si>
    <t>23006.003388/2021-89</t>
  </si>
  <si>
    <t>154503263522021NE000201</t>
  </si>
  <si>
    <t>CONTRATACAO DE EMPRESA PARA CONFECCAO DE BANNERS E FAIXAS.</t>
  </si>
  <si>
    <t>GL EDITORA GRAFICA LTDA</t>
  </si>
  <si>
    <t>30/09/2021</t>
  </si>
  <si>
    <t>23006.001105/2019-40</t>
  </si>
  <si>
    <t>154503263522021NE000204</t>
  </si>
  <si>
    <t>SERVICOS GRAFICOS EM IMPRESSAO OFFSET</t>
  </si>
  <si>
    <t>154503263522022NE000337</t>
  </si>
  <si>
    <t>23006.010405/2022-15</t>
  </si>
  <si>
    <t>154503263522022NE000370</t>
  </si>
  <si>
    <t>CONTRATACAO DE EMPRESA PARA CONFECCAO DE BANNERS E FAIXAS</t>
  </si>
  <si>
    <t>A BALLESTA</t>
  </si>
  <si>
    <t>31/05/2021</t>
  </si>
  <si>
    <t>23006.007926/2021-12</t>
  </si>
  <si>
    <t>154503263522021NE000075</t>
  </si>
  <si>
    <t>CONTRATACAO DE SERVICO DE OUTSOURCING ALMOXARIFADO VIRTUAL</t>
  </si>
  <si>
    <t>AUTOPEL AUTOMACAO COMERCIAL E INFORMATICA LTDA.</t>
  </si>
  <si>
    <t>23/12/2021</t>
  </si>
  <si>
    <t>23006.019296/2021-11</t>
  </si>
  <si>
    <t>154503263522021NE000339</t>
  </si>
  <si>
    <t>AQUISICAO DE MATERIAIS PARA ADEQUACAO DE AMPLIACAO DE CAPACIDADE ELETRICA NO PRIMEIRO ANDAR DO BLOCO DELTA.</t>
  </si>
  <si>
    <t>LICITARA COMERCIO DE MAQUINAS E EQUIPAMENTOS LTDA</t>
  </si>
  <si>
    <t>154503263522021NE000340</t>
  </si>
  <si>
    <t>07/05/2020</t>
  </si>
  <si>
    <t>23006000388202046</t>
  </si>
  <si>
    <t>154503263522020NE800068</t>
  </si>
  <si>
    <t>PROT:1186  AQUISICAO DE MATERIAL DE EXPEDIENTE: ESCRITORIO  PROC ORIGEM: 2020PR00015</t>
  </si>
  <si>
    <t>ESC CONSTRUCOES E DISTRIBUIDORA EIRELI</t>
  </si>
  <si>
    <t>21/08/2020</t>
  </si>
  <si>
    <t>23006001552202032</t>
  </si>
  <si>
    <t>154503263522020NE800253</t>
  </si>
  <si>
    <t>PROT:1186  AQUISICAO DE MATERIAL DE EXPEDIENTE: PASTAS  PROC ORIGEM: 2020PR00036</t>
  </si>
  <si>
    <t>JARDEL J VIEIRA EIRELI</t>
  </si>
  <si>
    <t>11/08/2022</t>
  </si>
  <si>
    <t>23006.002903/2022-94</t>
  </si>
  <si>
    <t>154503263522022NE000244</t>
  </si>
  <si>
    <t>EVENTUAL AQUISICAO DE CARIMBOS.</t>
  </si>
  <si>
    <t>RIPERS COMERCIO DE MATERIAIS HIDRAULICOS LTDA</t>
  </si>
  <si>
    <t>154503263522022NE000245</t>
  </si>
  <si>
    <t>SOBRAL-CHAVES E CARIMBOS LTDA</t>
  </si>
  <si>
    <t>27/09/2021</t>
  </si>
  <si>
    <t>23006.007115/2021-11</t>
  </si>
  <si>
    <t>154503263522021NE000199</t>
  </si>
  <si>
    <t>AQUISICAO DE EPIS (CONSUMIVEIS) PARA O ATENDIMENTO DAS DEMANDAS DO CENTRO DE MATEMATICA, COMPUTACAO E COGNICAO - CMCC.</t>
  </si>
  <si>
    <t>PGSA COMERCIAL LTDA</t>
  </si>
  <si>
    <t>28/07/2021</t>
  </si>
  <si>
    <t>23006.000240/2021-92</t>
  </si>
  <si>
    <t>154503263522021NE000132</t>
  </si>
  <si>
    <t>AQUISICAO DE CARTOES DE IDENTIFICACAO PERSONALIZADOS PARA A FUNDACAO UNIVERSIDADE FEDERAL DO ABC - UFABC.</t>
  </si>
  <si>
    <t>LEVIT COMERCIO, IMPORTACAO  E EXPORTACAO DE PRODUTOS TE</t>
  </si>
  <si>
    <t>10/08/2022</t>
  </si>
  <si>
    <t>154503263522022NE000241</t>
  </si>
  <si>
    <t>AQUISICAO DE CARTOES DE IDENTIFICACAO PERSONALIZADOS PARA A FUNDACAO UNIVERSIDADE FEDERAL DO ABC - UFABC</t>
  </si>
  <si>
    <t>23006001186201988</t>
  </si>
  <si>
    <t>154503263522020NE800256</t>
  </si>
  <si>
    <t>PROT:110116  AQUISICAO DE MATERIAL INSTITUCIONAL DE DIVULGACAO  PROC ORIGEM: 2020PR00034</t>
  </si>
  <si>
    <t>EREGOLD COMERCIO DISTRIBUICAO E SERVICOS LTDA</t>
  </si>
  <si>
    <t>154503263522020NE800257</t>
  </si>
  <si>
    <t>FUTURE BRINDES PROMOCIONAIS LTDA.</t>
  </si>
  <si>
    <t>154503263522020NE800259</t>
  </si>
  <si>
    <t>BARUC UNIFORMES E CONFECCOES LTDA</t>
  </si>
  <si>
    <t>154503263522020NE800260</t>
  </si>
  <si>
    <t>ARTPROMO COMERCIO DE BRINDES E PRODUTOS PROMOCIONAIS LT</t>
  </si>
  <si>
    <t>154503263522022NE000498</t>
  </si>
  <si>
    <t>AMARO RIBEIRO SOLUCOES LTDA</t>
  </si>
  <si>
    <t>154503263522022NE000500</t>
  </si>
  <si>
    <t>29/01/2020</t>
  </si>
  <si>
    <t>23006000590201934</t>
  </si>
  <si>
    <t>154503263522020NE800014</t>
  </si>
  <si>
    <t>PROT:110128  REGISTRO DE PRECOS PARA EVENTUAL AQUISICAO DE EQUIPAMENTOS DE    PROTECAO INDIVIDUAL  PROC ORIGEM: 2019PR00087</t>
  </si>
  <si>
    <t>FORTE SINAL EQUIPAMENTOS - EIRELI</t>
  </si>
  <si>
    <t>20/05/2021</t>
  </si>
  <si>
    <t>23006.008406/2020-38</t>
  </si>
  <si>
    <t>154503263522021NE000060</t>
  </si>
  <si>
    <t>REGISTRO DE PRECOS PARA A EVENTUAL AQUISICAO DE LUVAS DE SEGURANCA TERMICA E MASCARAS DE PROTECAO RESPIRATORIA.</t>
  </si>
  <si>
    <t>D RODRIGUES DE OLIVEIRA</t>
  </si>
  <si>
    <t>154503263522021NE000285</t>
  </si>
  <si>
    <t>FORTUNA SEGURANCA E TECNOLOGIA LTDA</t>
  </si>
  <si>
    <t>20/06/2022</t>
  </si>
  <si>
    <t>23006.023209/2021-20</t>
  </si>
  <si>
    <t>154503263522022NE000171</t>
  </si>
  <si>
    <t>REGISTRO DE PRECOS PARA A EVENTUAL CONTRATACAO DE EMPRESA(S) ESPECIALIZADA(S) PARA RECARGA DE EXTINTORES DE INCENDIO E MANUTENCAO EM MANGUEIRAS DE COMBATE A INCENDIO</t>
  </si>
  <si>
    <t>154503263522022NE000172</t>
  </si>
  <si>
    <t>23006.019096/2021-68</t>
  </si>
  <si>
    <t>154503263522022NE000415</t>
  </si>
  <si>
    <t>REGISTRO DE PRECOS PARA EVENTUAL AQUISICAO DE EQUIPAMENTOS DE PROTECAO INDIVIDUAL E DE RESPOSTA A EMERGENCIA.</t>
  </si>
  <si>
    <t>AMDA SECURITY IMPORTADORA LTDA</t>
  </si>
  <si>
    <t>154503263522022NE000416</t>
  </si>
  <si>
    <t>CASTRO &amp; CERQUEIRA LTDA</t>
  </si>
  <si>
    <t>154503263522022NE000417</t>
  </si>
  <si>
    <t>MPRR COMERCIO, ASSESSORIA E PARTICIPACOES LTDA.</t>
  </si>
  <si>
    <t>154503263522022NE000418</t>
  </si>
  <si>
    <t>PLASTICOS V.P. INDUSTRIA E COMERCIO LTDA</t>
  </si>
  <si>
    <t>154503263522022NE000516</t>
  </si>
  <si>
    <t>ABEX COMERCIAL IMPORTACAO E EXPORTACAO LTDA</t>
  </si>
  <si>
    <t>19/01/2021</t>
  </si>
  <si>
    <t>23006.001284/2015-91</t>
  </si>
  <si>
    <t>154503263522021NE000006</t>
  </si>
  <si>
    <t>CONTRATACAO DE EMPRESA ESPECIALIZADA PARA PRESTAR SERVICOS TECNICOS DE MANUTENCAO PREVENTIVA E CORRETIVA NAS INSTALACOES DAS EDIFICACOES DOS CAMPI DA UFABC.</t>
  </si>
  <si>
    <t>MPE ENGENHARIA E SERVICOS S/A</t>
  </si>
  <si>
    <t>04/02/2021</t>
  </si>
  <si>
    <t>23006.001166/2015-83</t>
  </si>
  <si>
    <t>154503263522021NE000010</t>
  </si>
  <si>
    <t>CONTRATACAO DE EMPRESA PARA PRESTACAO DE SERVICOS TECNICOS DE MANUTENCAO E ADEQUACAO DE ELEVADORES DA MARCA ATLAS SCHINDLER</t>
  </si>
  <si>
    <t>ELEVADORES VILLARTA LTDA</t>
  </si>
  <si>
    <t>16/08/2021</t>
  </si>
  <si>
    <t>23006.007292/2020-17</t>
  </si>
  <si>
    <t>154503263522021NE000152</t>
  </si>
  <si>
    <t>CONTRATACAO DE EMPRESA ESPECIALIZADA NA PRESTACAO DE SERVICOS CONTINUADOS DE MANUTENCAO PREVENTIVA E CORRETIVA DE ELEVADORES, PLATAFORMA ELEVATORIA E MONTA-CARGA E ADEQUACAO DE ELEVADORES NOS CAMPI DE SANTO ANDRE E SAO BERNARDO DO CAMPO DA UFABC</t>
  </si>
  <si>
    <t>SANTISTA CONSERVACAO DE ELEVADORES LTDA</t>
  </si>
  <si>
    <t>22/12/2021</t>
  </si>
  <si>
    <t>23006.015830/2021-10</t>
  </si>
  <si>
    <t>154503263522021NE000338</t>
  </si>
  <si>
    <t>CONTRATACAO DE SERVICOS CONTINUOS DE MANUTENCAO PREVENTIVA E CORRETIVA EM GMGS (GRUPOS MOTOR GERADOR) INSTALADOS NAS UNIDADES DA FUNDACAO UNIVERSIDADE FEDERAL DO ABC.</t>
  </si>
  <si>
    <t>UPS TECNOLOGIA LTDA</t>
  </si>
  <si>
    <t>21/02/2022</t>
  </si>
  <si>
    <t>23006.000287/2019-31</t>
  </si>
  <si>
    <t>154503263522022NE000021</t>
  </si>
  <si>
    <t>CONTRATACAO DE EMPRESA PARA PRESTACAO DE SERVICOS DE JARDINAGEM</t>
  </si>
  <si>
    <t>23/02/2022</t>
  </si>
  <si>
    <t>154503263522022NE000025</t>
  </si>
  <si>
    <t>11/03/2022</t>
  </si>
  <si>
    <t>23006.001851/2016-91</t>
  </si>
  <si>
    <t>154503263522022NE000031</t>
  </si>
  <si>
    <t>CONTRATACAO DE SERVICOS DE MANUTENCAO DE SISTEMAS DE AR CONDICIONADO E EXAUSTAO.</t>
  </si>
  <si>
    <t>ENCLIMAR ENGENHARIA DE CLIMATIZACAO LTDA</t>
  </si>
  <si>
    <t>23006.000040/2019-15</t>
  </si>
  <si>
    <t>154503263522022NE000122</t>
  </si>
  <si>
    <t>CONTRATACAO DE PESSOA JURIDICA PARA PRESTACAO DE SERVICOS DE GERENCIAMENTO DO ALMOXARIFADO</t>
  </si>
  <si>
    <t>PEDRO REGINALDO DE ALBERNAZ FARIA E FAGUNDES LTDA</t>
  </si>
  <si>
    <t>01/06/2022</t>
  </si>
  <si>
    <t>154503263522022NE000130</t>
  </si>
  <si>
    <t>10/06/2022</t>
  </si>
  <si>
    <t>154503263522022NE000157</t>
  </si>
  <si>
    <t>CONTRATACAO DE SERVICO DE OUTSOURCING  - ALMOXARIFADO VIRTUAL</t>
  </si>
  <si>
    <t>154503263522022NE000187</t>
  </si>
  <si>
    <t>CONTRATACAO DE EMPRESA ESPECIALIZADA PARA PRESTACAO DE SERVICOS DE CONTROLE DE PRAGAS (DESINSETIZACAO, DESRATIZACAO E DESCUPINIZACAO) NOS CAMPI DA UFABC</t>
  </si>
  <si>
    <t>COBRA SAUDE AMBIENTAL LTDA</t>
  </si>
  <si>
    <t>23006.004338/2022-08</t>
  </si>
  <si>
    <t>154503263522022NE000240</t>
  </si>
  <si>
    <t>CONTRATACAO DE EMPRESA ESPECIALIZADA PARA A PRESTACAO DE SERVICOS CONTINUADOS DE MANUTENCAO PREVENTIVA E CORRETIVA NOS SISTEMAS DE AR-CONDICIONADO CENTRAL (SISTEMA VRV, VRF E SELF), AGUA GELADA, FAN COIL, DE APARELHOS DE AR-CONDICIONADO INDIVIDUAIS TIPO SPLIT, JANELA, SISTEMAS DE EXAUSTAO E OUTROS COM FORNECIMENTO DE PECAS E MATERIAIS, PARA O CAMPUS DE SANTO ANDRE E DE SAO BERNARDO DO CAMPO DA UFABC.</t>
  </si>
  <si>
    <t>AIRTEMP CENTRAL DE SERVICOS E COMERCIO DE REFRIGERACAO</t>
  </si>
  <si>
    <t>17/08/2022</t>
  </si>
  <si>
    <t>154503263522022NE000254</t>
  </si>
  <si>
    <t>26/09/2022</t>
  </si>
  <si>
    <t>23006.013560/2022-93</t>
  </si>
  <si>
    <t>154503263522022NE000310</t>
  </si>
  <si>
    <t>CONTRATACAO DE EMPRESA ESPECIALIZADA NA PRESTACAO DE SERVICOS TECNICOS DE ADEQUACOES, DE MANUTENCAO PREVENTIVA E CORRETIVA DE ELEVADORES E PLATAFORMA ELEVATORIA, INCLUIDO O FORNECIMENTO DE PECAS GENUINAS E ORIGINAIS, A SEREM REALIZADOS NAS INSTALACOES DO CAMPUS SANTO ANDRE DA FUNDACAO UNIVERSIDADE FEDERAL DO ABC - UFABC.</t>
  </si>
  <si>
    <t>ALPR - ELEVADORES LTDA</t>
  </si>
  <si>
    <t>154503263522022NE000504</t>
  </si>
  <si>
    <t>10/02/2021</t>
  </si>
  <si>
    <t>23006.000077/2020-87</t>
  </si>
  <si>
    <t>154503263522021NE000015</t>
  </si>
  <si>
    <t>CONTRATACAO DE EMPRESA ESPECIALIZADA PARA MANUTENCAO DE EXTINTORES E TESTES EM MANGUEIRAS DE COMBATE A INCENDIO</t>
  </si>
  <si>
    <t>NEW FIRE MANUTENCAO E COMERCIO DE EXTINTORES LTDA.</t>
  </si>
  <si>
    <t>154503263522021NE000016</t>
  </si>
  <si>
    <t>CONTRATACAO DE EMPRESA ESPECIALIZADA PARA MANUTENCAO DE EXTINTORES E TESTES EM MANGUEIRAS DE COMBATE A INCENDIO.</t>
  </si>
  <si>
    <t>UNIAO FORTE CONTRA INCENDIO LTDA</t>
  </si>
  <si>
    <t>154503263522021NE000017</t>
  </si>
  <si>
    <t>154503263522022NE000402</t>
  </si>
  <si>
    <t>21/07/2022</t>
  </si>
  <si>
    <t>23006.001382/2014-48</t>
  </si>
  <si>
    <t>154503263522022NE000218</t>
  </si>
  <si>
    <t>CONTRATACAO DE EMPRESA ESPECIALIZADA DE CONSTRUCAO CIVIL PARA EXECUCAO DAS OBRAS DO BLOCO ANEXO DO CAMPUS SANTO ANDRE DA UNIVERSIDADE FEDERAL DO ABC- UFABC</t>
  </si>
  <si>
    <t>MPD ENGENHARIA LTDA.</t>
  </si>
  <si>
    <t>13/11/2020</t>
  </si>
  <si>
    <t>23006001382201448</t>
  </si>
  <si>
    <t>154503263522020NE800397</t>
  </si>
  <si>
    <t>PROT:1155  CONTRATACAO DE EMPRESA ESPECIALIZADA DE CONSTRUCAO CIVIL PARA EXECUCAO DAS OBRAS DO BLOCO ANEXO DO CAMPUS SANTO ANDRE DA UFABC.  PROC ORIGEM: 2014  00003</t>
  </si>
  <si>
    <t>30/11/2021</t>
  </si>
  <si>
    <t>154503263522021NE000278</t>
  </si>
  <si>
    <t>154503263522021NE000330</t>
  </si>
  <si>
    <t>154503263522022NE000442</t>
  </si>
  <si>
    <t>154503263522022NE000477</t>
  </si>
  <si>
    <t>154503263522022NE000549</t>
  </si>
  <si>
    <t>154503263522022NE000550</t>
  </si>
  <si>
    <t>17/08/2021</t>
  </si>
  <si>
    <t>154503263522021NE000155</t>
  </si>
  <si>
    <t>23006.000664/2020-76</t>
  </si>
  <si>
    <t>154503263522022NE000077</t>
  </si>
  <si>
    <t>CONTRATACAO DE EMPRESA PARA PRESTACAO DE SERVICOS CONTINUOS DE ZELADORIA E AJUDANTES GERAIS NAS DEPENDENCIAS DOS CAMPI DA FUNDACAO UNIVERSIDADE FEDERAL DO ABC UFABC</t>
  </si>
  <si>
    <t>DIAGONAL GESTAO DE RECURSOS HUMANOS LTDA</t>
  </si>
  <si>
    <t>154503263522022NE000301</t>
  </si>
  <si>
    <t>23006.001320/2019-41</t>
  </si>
  <si>
    <t>154503263522021NE000300</t>
  </si>
  <si>
    <t>CONTRATACAO DE EMPRESA ESPECIALIZADA NA PRESTACAO DE SERVICOS CONTINUOS DE PORTARIA</t>
  </si>
  <si>
    <t>FORCA E APOIO SERVICOS GERAIS EM MAO DE OBRA LTDA.</t>
  </si>
  <si>
    <t>23006.018111/2021-51</t>
  </si>
  <si>
    <t>154503263522022NE000253</t>
  </si>
  <si>
    <t>PRESTACAO DE SERVICOS CONTINUOS DE PORTARIA</t>
  </si>
  <si>
    <t>PROGRIDA - PRESTACAO DE SERVICOS LTDA</t>
  </si>
  <si>
    <t>29/11/2022</t>
  </si>
  <si>
    <t>154503263522022NE000458</t>
  </si>
  <si>
    <t>19/05/2020</t>
  </si>
  <si>
    <t>23006001596201686</t>
  </si>
  <si>
    <t>154503263522020NE800107</t>
  </si>
  <si>
    <t>PROT:110113  CONTRATACAO DE SERVICOS DE VIGILANCIA PATRIMONIAL  PROC ORIGEM: 2017PR00007</t>
  </si>
  <si>
    <t>DUNBAR SERVICOS DE SEGURANCA - EIRELI</t>
  </si>
  <si>
    <t>23006.010810/2022-33</t>
  </si>
  <si>
    <t>154503263522022NE000190</t>
  </si>
  <si>
    <t>CONTRATACAO EMERGENCIAL DE PESSOA JURIDICA ESPECIALIZADA PARA A PRESTACAO DE SERVICO DE VIGILANCIA DESARMADA NOS CAMPI DA FUNDACAO UNIVERSIDADE FEDERAL DO ABC</t>
  </si>
  <si>
    <t>LOGICA SEGURANCA E VIGILANCIA LTDA</t>
  </si>
  <si>
    <t>23006.018108/2021-37</t>
  </si>
  <si>
    <t>154503263522022NE000255</t>
  </si>
  <si>
    <t>PRESTACAO DE SERVICOS CONTINUOS DE VIGILANCIA PATRIMONIAL DESARMADA</t>
  </si>
  <si>
    <t>PHERTAS SEGURANCA LTDA</t>
  </si>
  <si>
    <t>23/08/2022</t>
  </si>
  <si>
    <t>23006.001732/2019-81</t>
  </si>
  <si>
    <t>154503263522022NE000262</t>
  </si>
  <si>
    <t>CONTRATACAO DE EMPRESA PARA PRESTACAO DE SERVICOS CONTINUOS DE VIGILANCIA PATRIMONIAL DESARMADA</t>
  </si>
  <si>
    <t>FORCA E APOIO SEGURANCA PRIVADA LTDA</t>
  </si>
  <si>
    <t>154503263522022NE000469</t>
  </si>
  <si>
    <t>23006.016216/2022-56</t>
  </si>
  <si>
    <t>154503263522022NE000441</t>
  </si>
  <si>
    <t>AQUISICAO DE LICENCA DE SOFTWARE ADS PARA UTILIZACAO EM AULAS PRATICAS DOS CURSOS DE GRADUACAO DO CECS</t>
  </si>
  <si>
    <t>KEYSIGHT TECHNOLOGIES MEDICAO BRASIL LTDA</t>
  </si>
  <si>
    <t>23006.018987/2022-88</t>
  </si>
  <si>
    <t>154503263522022NE000436</t>
  </si>
  <si>
    <t>DOCUMENTO DE FORMALIZACAO DA DEMANDA PARA AQUISICAO DE MATERIAIS TIC S PARA ATIVIDADES AUDIOVISUAIS, DE IMPRESSAO E DE GRAVACAO</t>
  </si>
  <si>
    <t>DOUGLAS CORDEIRO LTDA</t>
  </si>
  <si>
    <t>14/10/2022</t>
  </si>
  <si>
    <t>23006.017328/2022-24</t>
  </si>
  <si>
    <t>154503263522022NE000353</t>
  </si>
  <si>
    <t>AQUISICAO DE CARTOES DE MEMORIA, BATERIA E ACESSORIO PARA UTILIZACAO EM EQUIPAMENTOS DA PRO-REITORIA DE EXTENSAO E CULTURA DA UFABC.</t>
  </si>
  <si>
    <t>JEAN ALEXANDRE WENDLER DE MORAIS</t>
  </si>
  <si>
    <t>154503263522022NE000354</t>
  </si>
  <si>
    <t>HMA COMERCIO E ATACADISTA DE PRODUTOS DE INFORMATICA E</t>
  </si>
  <si>
    <t>23006.017875/2021-29</t>
  </si>
  <si>
    <t>154503263522022NE000183</t>
  </si>
  <si>
    <t>AQUISICAO DE CERTIFICADOS DIGITAIS E FORNECIMENTOS DE TOKENS</t>
  </si>
  <si>
    <t>ALLPEX CONSULTORIA E SERVICOS LTDA</t>
  </si>
  <si>
    <t>06/08/2020</t>
  </si>
  <si>
    <t>23006003190202014</t>
  </si>
  <si>
    <t>154503263522020NE800230</t>
  </si>
  <si>
    <t>PROT:110126  AQUISICAO DE BENS E SUPRIMENTOS DE INFORMATICA  PROC ORIGEM: 2020PR00030</t>
  </si>
  <si>
    <t>EDMUR RODRIGUES SILVEIRA</t>
  </si>
  <si>
    <t>20/10/2020</t>
  </si>
  <si>
    <t>23006000346201629</t>
  </si>
  <si>
    <t>154503263522020NE800315</t>
  </si>
  <si>
    <t>PROT:110126  CONTRATACAO DE SERVICO DE ENLACE DE DADOS INTERLIGANDO O CAMPUS  SANTO ANDRE AO CAMPUS SAO BERNARDO DO CAMPO DA UFABC  PROC ORIGEM: 2016PR00116</t>
  </si>
  <si>
    <t>GRUPOHOST COMUNICACAO MULTIMIDIA LTDA</t>
  </si>
  <si>
    <t>05/11/2020</t>
  </si>
  <si>
    <t>23006003271202014</t>
  </si>
  <si>
    <t>154503263522020NE800355</t>
  </si>
  <si>
    <t>PROT:110126  AQUISICAO DE LAMPADAS DE PROJETORES - 2020  PROC ORIGEM: 2020PR00078</t>
  </si>
  <si>
    <t>META COMERCIO DE FERRAGENS E FERRAMENTAS LTDA</t>
  </si>
  <si>
    <t>27/01/2021</t>
  </si>
  <si>
    <t>23006.000346/2016-29</t>
  </si>
  <si>
    <t>154503263522021NE000007</t>
  </si>
  <si>
    <t>CONTRATACAO DE SERVICO DE ENLACE DE DADOS INTERLIGANDO O CAMPUS SANTO ANDRE AO CAMPUS SAO BERNARDO DO CAMPO DA UFABC.</t>
  </si>
  <si>
    <t>14/07/2021</t>
  </si>
  <si>
    <t>23006.000070/2019-21</t>
  </si>
  <si>
    <t>154503263522021NE000121</t>
  </si>
  <si>
    <t>CONTRATACAO DE EMPRESA DE TELEFONIA FIXA</t>
  </si>
  <si>
    <t>WIRELESS COMM SERVICES LTDA</t>
  </si>
  <si>
    <t>14/10/2021</t>
  </si>
  <si>
    <t>23006.000376/2019-88</t>
  </si>
  <si>
    <t>154503263522021NE000215</t>
  </si>
  <si>
    <t>CONTRATACAO DE SERVICO DE SUPORTE DA CENTRAL TELEFONICA PABX</t>
  </si>
  <si>
    <t>3CORP TECHNOLOGY INFRAESTRUTURA DE TELECOM LTDA.</t>
  </si>
  <si>
    <t>23006.017087/2021-32</t>
  </si>
  <si>
    <t>154503263522021NE000281</t>
  </si>
  <si>
    <t>CONTRATACAO DE ENLACE DE DADOS SA - SBC</t>
  </si>
  <si>
    <t>ALGAR SOLUCOES EM TIC S/A</t>
  </si>
  <si>
    <t>10/01/2022</t>
  </si>
  <si>
    <t>23006.007309/2020-28</t>
  </si>
  <si>
    <t>154503263522022NE000004</t>
  </si>
  <si>
    <t>CONTRATACAO DE EMPRESA ESPECIALIZADA PARA MANUTENCAO DO ICECUBE</t>
  </si>
  <si>
    <t>LCSTECH COMERCIAL LTDA</t>
  </si>
  <si>
    <t>154503263522022NE000002</t>
  </si>
  <si>
    <t>TIM S A</t>
  </si>
  <si>
    <t>154503263522022NE000003</t>
  </si>
  <si>
    <t>23006.001777/2015-21</t>
  </si>
  <si>
    <t>154503263522022NE000011</t>
  </si>
  <si>
    <t>AQUISICAO DE SERVICOS DE TELEFONIA MOVEL</t>
  </si>
  <si>
    <t>18/03/2022</t>
  </si>
  <si>
    <t>23006.000616/2017-82</t>
  </si>
  <si>
    <t>154503263522022NE000039</t>
  </si>
  <si>
    <t>CONTRATACAO DE LINK DE REDUNDANCIA DO ACESSO A INTERNET DA UFABC</t>
  </si>
  <si>
    <t>VOGEL SOLUCOES EM TELECOMUNICACOES E INFORMATICA S.A.</t>
  </si>
  <si>
    <t>12/08/2022</t>
  </si>
  <si>
    <t>154503263522022NE000249</t>
  </si>
  <si>
    <t>17/10/2022</t>
  </si>
  <si>
    <t>23006.016056/2022-45</t>
  </si>
  <si>
    <t>154503263522022NE000357</t>
  </si>
  <si>
    <t>AQUISICAO DE SUPRIMENTOS - IMPRESSAO, SUPORTE E REDES.</t>
  </si>
  <si>
    <t>CINECON DISTRIBUIDORA LTDA</t>
  </si>
  <si>
    <t>154503263522022NE000358</t>
  </si>
  <si>
    <t>EASYTECH INFORMATICA E SERVICOS LTDA</t>
  </si>
  <si>
    <t>154503263522022NE000359</t>
  </si>
  <si>
    <t>ELETROQUIP COMERCIO E LICITACOES LTDA</t>
  </si>
  <si>
    <t>154503263522022NE000361</t>
  </si>
  <si>
    <t>LUMEN SUPRIMENTAL LTDA</t>
  </si>
  <si>
    <t>154503263522022NE000362</t>
  </si>
  <si>
    <t>MEILOCK COMERCIO DE EQUIPAMENTOS DE SEGURANCA E DE INFO</t>
  </si>
  <si>
    <t>154503263522022NE000363</t>
  </si>
  <si>
    <t>P &amp; F IMPORTACAO E EXPORTACAO LTDA</t>
  </si>
  <si>
    <t>154503263522022NE000364</t>
  </si>
  <si>
    <t>QUALITY ATACADO LTDA</t>
  </si>
  <si>
    <t>154503263522022NE000378</t>
  </si>
  <si>
    <t>23006.015471/2021-09</t>
  </si>
  <si>
    <t>154503263522022NE000408</t>
  </si>
  <si>
    <t>AQUISICAO DE MATERIAIS DE SUPORTE.</t>
  </si>
  <si>
    <t>MC COMERCIO DE INFORMATICA E UTILIDADE LTDA</t>
  </si>
  <si>
    <t>23/11/2022</t>
  </si>
  <si>
    <t>23006.021075/2022-93</t>
  </si>
  <si>
    <t>154503263522022NE000437</t>
  </si>
  <si>
    <t>AQUISICAO DE EQUIPAMENTO DE VIDEOCONFERENCIA ALL-IN-ONE.</t>
  </si>
  <si>
    <t>BF TECNOLOGIA LTDA</t>
  </si>
  <si>
    <t>23006.025027/2022-74</t>
  </si>
  <si>
    <t>154503263522022NE000480</t>
  </si>
  <si>
    <t>PAGAMENTO DE SERVICOS DE MANUTENCAO EATON</t>
  </si>
  <si>
    <t>EATON INDUSTRIA E COMERCIO DE PRODUTOS ELETRICOS E SER</t>
  </si>
  <si>
    <t>26/12/2022</t>
  </si>
  <si>
    <t>154503263522022NE000507</t>
  </si>
  <si>
    <t>23006.007205/2020-13</t>
  </si>
  <si>
    <t>154503263522022NE000505</t>
  </si>
  <si>
    <t>LINK DE DADOS REDUNDANTE ENTRE OS CAMPI SANTO ANDRE E SAO BERNARDO</t>
  </si>
  <si>
    <t>MENDEX NETWORKS TELECOMUNICACOES LTDA</t>
  </si>
  <si>
    <t>23006.007752/2022-61</t>
  </si>
  <si>
    <t>154503263522022NE000506</t>
  </si>
  <si>
    <t>LINK REDUNDANTE COM O PTT</t>
  </si>
  <si>
    <t>ALGAR MULTIMIDIA S/A</t>
  </si>
  <si>
    <t>23006.013585/2022-97</t>
  </si>
  <si>
    <t>154503263522022NE000510</t>
  </si>
  <si>
    <t>AQUISICAO DE SUPRIMENTOS PARA BACKUP 2022</t>
  </si>
  <si>
    <t>SOS INFORMATICA LTDA</t>
  </si>
  <si>
    <t>154503263522022NE000511</t>
  </si>
  <si>
    <t>MTSI COMERCIO E SERVICOS DE IMPRESSAO EIRELI</t>
  </si>
  <si>
    <t>154503263522022NE000512</t>
  </si>
  <si>
    <t>AQUISICAO DE SUPRIMENTOS PARA BACKUP 2022.</t>
  </si>
  <si>
    <t>154503263522022NE000365</t>
  </si>
  <si>
    <t>REINOL COMERCIO DE ELETRONICO LTDA</t>
  </si>
  <si>
    <t>154503263522022NE000381</t>
  </si>
  <si>
    <t>AQUISICAO DE SUPRIMENTOS - IMPRESSAO, SUPORTE E REDES</t>
  </si>
  <si>
    <t>PROSPERA COMERCIAL E IMPORTADORA - EIRELI</t>
  </si>
  <si>
    <t>154503263522022NE000382</t>
  </si>
  <si>
    <t>23006.013334/2022-11</t>
  </si>
  <si>
    <t>154503263522022NE000425</t>
  </si>
  <si>
    <t>AQUISICAO DE SUPRIMENTOS DE IMPRESSAO 2022.</t>
  </si>
  <si>
    <t>JLZ SUPRIMENTOS LTDA</t>
  </si>
  <si>
    <t>154503263522022NE000426</t>
  </si>
  <si>
    <t>LFV CARTUCHOS E TONERS LTDA</t>
  </si>
  <si>
    <t>154503263522022NE000427</t>
  </si>
  <si>
    <t>TOTAL SUPRI COMERCIO DE PRODUTOS PARA INFORMATICA LTDA</t>
  </si>
  <si>
    <t>22/12/2020</t>
  </si>
  <si>
    <t>23006007713202000</t>
  </si>
  <si>
    <t>154503263522020NE800520</t>
  </si>
  <si>
    <t>PROT:110123  AQUISICAO DE WORKSTATIONS DE EDICAO E TRANSMISSAO AO VIVO,       COM SOFTWARE E ACESSORIOS  PROC ORIGEM: 2020PR00104</t>
  </si>
  <si>
    <t>TECH SONIC EIRELI</t>
  </si>
  <si>
    <t>25/08/2020</t>
  </si>
  <si>
    <t>23006000951201781</t>
  </si>
  <si>
    <t>154503263522020NE800261</t>
  </si>
  <si>
    <t>PROT:110127  CONTRATACAO DE EMPRESA PARA FORNECIMENTO APOLICE DE SEGURO PRE-  DIAL PARA OS CAMPI DA UFABC  PROC ORIGEM: 2017PR00043</t>
  </si>
  <si>
    <t>AIG SEGUROS BRASIL S.A.</t>
  </si>
  <si>
    <t>29/07/2021</t>
  </si>
  <si>
    <t>23006.000951/2017-81</t>
  </si>
  <si>
    <t>154503263522021NE000135</t>
  </si>
  <si>
    <t>CONTRATACAO DE EMPRESA PARA FORNECIMENTO APOLICE DE SEGURO PREDIAL PARA OS CAMPI DA UFABC</t>
  </si>
  <si>
    <t>14/04/2022</t>
  </si>
  <si>
    <t>23006.026098/2021-11</t>
  </si>
  <si>
    <t>154503263522022NE000061</t>
  </si>
  <si>
    <t>CONTRATACAO DE SEGURO DE VIDA PARA ALUNOS DOS CURSOS DA LICENCIATURA</t>
  </si>
  <si>
    <t>SEGUROS SURA S.A.</t>
  </si>
  <si>
    <t>01/04/2022</t>
  </si>
  <si>
    <t>23006.001270/2019-00</t>
  </si>
  <si>
    <t>154503263522022NE000049</t>
  </si>
  <si>
    <t>CONTRATACAO DE SERVICO DE SEGURO PARA AS CARGAS IMPORTADAS PELA UFABC.</t>
  </si>
  <si>
    <t>SOMPO SEGUROS S.A.</t>
  </si>
  <si>
    <t>27/04/2021</t>
  </si>
  <si>
    <t>23006.000142/2019-31</t>
  </si>
  <si>
    <t>154503263522021NE000043</t>
  </si>
  <si>
    <t>CONTRATACAO DE SEGURO CONTRA ACIDENTES PESSOAIS PARA ESTAGIARIOS DA UFABC</t>
  </si>
  <si>
    <t>18/05/2022</t>
  </si>
  <si>
    <t>154503263522022NE000106</t>
  </si>
  <si>
    <t>15/03/2022</t>
  </si>
  <si>
    <t>154503263522022NE000036</t>
  </si>
  <si>
    <t>12/04/2022</t>
  </si>
  <si>
    <t>23006.001163/2019-73</t>
  </si>
  <si>
    <t>154503263522022NE000059</t>
  </si>
  <si>
    <t>CONTRATACAO DE PESSOA JURIDICA ESPECIALIZADA NA PRESTACAO DOS SERVICOS TERCEIRIZADOS DE CONDUCAO DE VEICULOS AUTOMOTORES PERTENCENTES A FROTA OFICIAL DA UFABC.</t>
  </si>
  <si>
    <t>PLANSUL PLANEJAMENTO E CONSULTORIA EIRELI</t>
  </si>
  <si>
    <t>25/04/2022</t>
  </si>
  <si>
    <t>154503263522022NE000070</t>
  </si>
  <si>
    <t>16/05/2022</t>
  </si>
  <si>
    <t>23006.005733/2020-38</t>
  </si>
  <si>
    <t>154503263522022NE000102</t>
  </si>
  <si>
    <t>CONTRATACAO DE PESSOA JURIDICA PARA A PRESTACAO DE SERVICOS DE IMPLANTACAO E OPERACAO DE SISTEMA INFORMATIZADO E INTEGRADO PARA GERENCIAMENTO DO ABASTECIMENTO DE COMBUSTIVEIS (ALCOOL, GASOLINA E DIESEL) E DE MANUTENCOES PREVENTIVAS E CORRETIVAS, POR MEIO DE REDE DE ESTABELECIMENTOS CREDENCIADOS, PARA OS VEICULOS PERTENCENTES A FROTA DA FUNDACAO UNIVERSIDADE FEDERAL DO ABC - UFABC.</t>
  </si>
  <si>
    <t>LINK CARD ADMINISTRADORA DE BENEFICIOS LTDA</t>
  </si>
  <si>
    <t>154503263522022NE000209</t>
  </si>
  <si>
    <t>CONTRATACAO DE PESSOA JURIDICA PARA A PRESTACAO DE SERVICOS DE IMPLANTACAO E OPERACAO DE SISTEMA INFORMATIZADO E INTEGRADO PARA GERENCIAMENTO DO ABASTECIMENTO DE COMBUSTIVEIS (ALCOOL, GASOLINA E DIESEL) E DE MANUTENCOES PREVENTIVAS E CORRETIVAS, POR MEIO DE REDE DE ESTABELECIMENTOS CREDENCIADOS, PARA OS VEICULOS PERTENCENTES A FROTA DA FUNDACAO UNIVERSIDADE FEDERAL DO ABC - UFABC</t>
  </si>
  <si>
    <t>154503263522022NE000551</t>
  </si>
  <si>
    <t>27/09/2022</t>
  </si>
  <si>
    <t>154503263522022NE000312</t>
  </si>
  <si>
    <t>VIACAO SANTO IGNACIO LTDA</t>
  </si>
  <si>
    <t>154503263522022NE000313</t>
  </si>
  <si>
    <t>11/11/2022</t>
  </si>
  <si>
    <t>154503263522022NE000422</t>
  </si>
  <si>
    <t>154503263522022NE000423</t>
  </si>
  <si>
    <t>23006.000003/2018-26</t>
  </si>
  <si>
    <t>154503263522022NE000175</t>
  </si>
  <si>
    <t>CONTRATACAO DE EMPRESA ESPECIALIZADA EM TRANSPORTE RODOVIARIO PARA AS CARGAS IMPORTADAS PELA UFABC</t>
  </si>
  <si>
    <t>CDR TRANSPORTES E LOGISTICA INTEGRADA LTDA</t>
  </si>
  <si>
    <t>24/05/2021</t>
  </si>
  <si>
    <t>23006.000009/2019-84</t>
  </si>
  <si>
    <t>154503263522021NE000064</t>
  </si>
  <si>
    <t>CONTRATACAO DE EMPRESA ESPECIALIZADA PARA PRESTACAO DE SERVICOS DE AGENCIAMEN- TO DE VIAGENS PARA VOOS REGULARES DOMESTICOS.</t>
  </si>
  <si>
    <t>ECOS TURISMO LTDA</t>
  </si>
  <si>
    <t>154503263522021NE000065</t>
  </si>
  <si>
    <t>CONTRATACAO DE EMPRESA ESPECIALIZADA PARA PRESTACAO DE SERVICOS DE AGENCIAMEN- TO DE VIAGENS PARA VOOS REGULARES INTERNACIONAIS.</t>
  </si>
  <si>
    <t>154503263522021NE000066</t>
  </si>
  <si>
    <t>CONTRATACAO DE EMPRESA ESPECIALIZADA PARA PRESTACAO DE SERVICOS DE AGENCIAMEN- TO DE VIAGENS PARA VOOS REGULARES INTERNACIONAIS E DOMESTICOS - SEGURO VIAGEM</t>
  </si>
  <si>
    <t>09/03/2022</t>
  </si>
  <si>
    <t>23006.000048/2017-10</t>
  </si>
  <si>
    <t>154503263522022NE000030</t>
  </si>
  <si>
    <t>PROCESSO PARA PAGAMENTO DE REEMBOLSO RODOVIARIO.</t>
  </si>
  <si>
    <t>28/03/2022</t>
  </si>
  <si>
    <t>154503263522022NE000045</t>
  </si>
  <si>
    <t>CONTRATACAO DE EMPRESA ESPECIALIZADA PARA PRESTACAO DE SERVICOS DE AGENCIAMENTO DE VIAGENS PARA VOOS REGULARES INTERNACIONAIS E DOMESTICOS NAO ATENDIDOS PELAS COMPANHIAS AEREAS CREDENCIADAS PELO MINISTERIO DO PLANEJAMENTO, DESENVOLVIMENTO E GESTAO.</t>
  </si>
  <si>
    <t>154503263522022NE000046</t>
  </si>
  <si>
    <t>04/05/2022</t>
  </si>
  <si>
    <t>154503263522022NE000085</t>
  </si>
  <si>
    <t>CONTRATACAO DE EMPRESA ESPECIALIZADA PARA PRESTACAO DE SERVICOS DE AGENCIAMENTO DE VIAGENS PARA VOOS REGULARES INTERNACIONAIS E DOMESTICOS NAO ATENDIDOS PELAS COMPANHIAS AEREAS CREDENCIADAS PELO MINISTERIO DO PLANEJAMENTO, DESENVOLVIMENTO E GESTAO</t>
  </si>
  <si>
    <t>24901</t>
  </si>
  <si>
    <t>FUNDO NACIONAL DE DESENV.CIENT.E TECNOLOGICO</t>
  </si>
  <si>
    <t>23006.017140/2022-86</t>
  </si>
  <si>
    <t>154503263522022NE000335</t>
  </si>
  <si>
    <t>TRATA-SE DE IMPORTACAO DE SONDA PARA MEDIDAS DE SVET (TECNICA DO ELETRODO VIBRATORIO DE VARREDURA) E SONDA PARA MEDIDAS DE LEIS (ESPECTROSCOPIA DE IMPEDANCIA ELETROQUIMICA LOCALIZADA). AMBOS OS ITENS SAO UTILIZADOS NO EQUIPAMENTO DE VARREDURA ELETROQUIMICA VERSASCAN, JA PERTENCENTE AO PARQUE DE EQUIPAMENTOS DA UFABC. PARA O PROJETO FINEP METLABSCAN 2022NC000031</t>
  </si>
  <si>
    <t>2095</t>
  </si>
  <si>
    <t>FOMENTO A PROJETOS DE IMPLANTACAO, RECUPERACAO E MODERNIZACAO DA INFRAESTRUTURA DE PESQUISA DAS INSTITUICOES PUBLICAS (CT-INFRA)</t>
  </si>
  <si>
    <t>1118000000</t>
  </si>
  <si>
    <t>2095V007A14</t>
  </si>
  <si>
    <t>23006.016541/2022-19</t>
  </si>
  <si>
    <t>154503263522022NE000411</t>
  </si>
  <si>
    <t>AQUISICAO DO EQUIPAMENTO DE LIMPEZA A PLASMA (PLASMA CLEANER), COM CONTROLADOR DE FLUXO MASSICO DIGITAL E BOMBA DE VACUO ISENTA DE OLEO. PORTA DE ENTRADA ADAPTADA AO MODELO DE PORTA-AMOSTRAS DO MICROSCOPIO ELETRONICO DE TRANSMISSAO TALOS 200X, DA THERMO FISHER SCIENTIFIC. PROFESSOR RENATO ANTUNES PROJETO FINEP REF 0349/18 TC 04.19.0138.00.</t>
  </si>
  <si>
    <t>HENNIKER SCIENTIFIC LTD.</t>
  </si>
  <si>
    <t>23006.018300/2022-12</t>
  </si>
  <si>
    <t>154503263522022NE000444</t>
  </si>
  <si>
    <t>AQUISICAO DE RACK VENTILADO E MINI-ISOLADORES PARA RACKS VENTILADOS DO BIOTERIO - MAPEINFRA - BIOTRANS - FINEP.  2022NC000002  Nº DE TRANSFERENCIA 697180.</t>
  </si>
  <si>
    <t>ALBR INDUSTRIA E COMERCIO LTDA</t>
  </si>
  <si>
    <t>2095V007A18</t>
  </si>
  <si>
    <t>23006.024783/2022-86</t>
  </si>
  <si>
    <t>154503263522022NE000456</t>
  </si>
  <si>
    <t>AQUISICAO DE CELULA ELETROQUIMICA DE PEQUENO VOLUME PARA USO NO SISTEMA DE VARREDURA VERSASCAN. PROJETO FINEP REF 0126/16 TC 04.18.0066.02 METLABSAN COORDENADOR PROF RENATO ALTOBELLI ANTUNES.  2022NC000031 N. TRANSF: 697180.</t>
  </si>
  <si>
    <t>23006.021886/2022-94</t>
  </si>
  <si>
    <t>154503263522022NE000492</t>
  </si>
  <si>
    <t>AQUISICAO DE UM ESTEREOMICROSCOPIO PARA ATENDER AS DEMANDAS DO BIOTERIO ZEBRAFISH DA PROPES/UFABC. NOTA DE CREDITO 2022NC000002 Nº DE TRANSFERENCIA 697180 TED 04.19.0004.01</t>
  </si>
  <si>
    <t>LEICA DO BRASIL IMPORTACAO E COMERCIO LTDA.</t>
  </si>
  <si>
    <t>26101</t>
  </si>
  <si>
    <t>MINISTERIO DA EDUCACAO</t>
  </si>
  <si>
    <t>14/08/2020</t>
  </si>
  <si>
    <t>154503263522020NE800239</t>
  </si>
  <si>
    <t>15R3</t>
  </si>
  <si>
    <t>APOIO A CONSOLIDACAO, REESTRUTURACAO E MODERNIZACAO DAS INSTITUICOES FEDERAIS DE ENSINO SUPERIOR - DESPESAS DIVERSAS</t>
  </si>
  <si>
    <t>1008000000</t>
  </si>
  <si>
    <t>MSS25G41BU7</t>
  </si>
  <si>
    <t>9</t>
  </si>
  <si>
    <t>23006005059202091</t>
  </si>
  <si>
    <t>154503263522020NE800250</t>
  </si>
  <si>
    <t>PROT:110113  CONTRATACAO DE EMPRESA ESPECIALIZADA PARA LOCACAO DE NOTEBOOKS.  PROC ORIGEM: 2020DI00027</t>
  </si>
  <si>
    <t>SISTEMAS CONVEX LOCACOES DE PRODUTOS DE INFORMATICA LTD</t>
  </si>
  <si>
    <t>MSS45G35PRN</t>
  </si>
  <si>
    <t>31/12/2020</t>
  </si>
  <si>
    <t>154503263522020NE800575</t>
  </si>
  <si>
    <t>PROT:1155  CONTRATACAO DE EMPRESA ESPECIALIZADA DE CONSTRUCAO CIVIL PARA EXECUCAO DAS OBRAS DO BLOCO ANEXO DO CAMPUS SANTO ANDRE DA UFABC.                  2020NC002563  PROC ORIGEM: 2014  00003</t>
  </si>
  <si>
    <t>1012A0008V</t>
  </si>
  <si>
    <t>154503263522021NE000293</t>
  </si>
  <si>
    <t>1000A0008U</t>
  </si>
  <si>
    <t>154503263522021NE000331</t>
  </si>
  <si>
    <t>154503263522021NE000332</t>
  </si>
  <si>
    <t>154503263522022NE000193</t>
  </si>
  <si>
    <t>154503263522022NE000420</t>
  </si>
  <si>
    <t>PRESTACAO DE SERVICOS CONTINUOS DE MANUTENCAO PREVENTIVA, CORRETIVA E PREDITIVA PREDIAL COM FORNECIMENTO DE MAO-DE-OBRA NOS CAMPUS DA FUNDACAO UNIVERSIDADE FEDERAL DO ABC -  NOTA DE CREDITO: 2022NC002454 -  Nº TRANSF.: 1AAKRR</t>
  </si>
  <si>
    <t>219V</t>
  </si>
  <si>
    <t>APOIO AO FUNCIONAMENTO DAS INSTITUICOES FEDERAIS DE EDUCACAO SUPERIOR - DESPESAS DIVERSAS</t>
  </si>
  <si>
    <t>MSS45G1501N</t>
  </si>
  <si>
    <t>154503263522022NE000548</t>
  </si>
  <si>
    <t>CONTRATACAO DE EMPRESA ESPECIALIZADA DE CONSTRUCAO CIVIL PARA EXECUCAO DAS OBRAS DO BLOCO ANEXO DO CAMPUS SANTO ANDRE DA UNIVERSIDADE FEDERAL DO ABC- UFABC NOTA DE CREDITO 2022NC003124 NUMERO DE TRANSFERENCIA 696263</t>
  </si>
  <si>
    <t>26262</t>
  </si>
  <si>
    <t>UNIVERSIDADE FEDERAL DE SAO PAULO</t>
  </si>
  <si>
    <t>154503263522021NE000277</t>
  </si>
  <si>
    <t>7</t>
  </si>
  <si>
    <t>23006.015705/2021-18</t>
  </si>
  <si>
    <t>154503263522021NE000328</t>
  </si>
  <si>
    <t>CONTRATACAO DE EMPRESAS ESPECIALIZADAS DE CONSTRUCAO CIVIL PARA EXECUCAO DE OBRAS DE INFRAESTRUTURA PARA COMPLEMENTACAO DO ENTORNO DO CAMPUS SANTO ANDRE DA UFABC.</t>
  </si>
  <si>
    <t>MUDE CONSTRUTORA E INCORPORADORA LTDA</t>
  </si>
  <si>
    <t>154503263522022NE000219</t>
  </si>
  <si>
    <t>CONTRATACAO DE EMPRESA ESPECIALIZADA DE CONSTRUCAO CIVIL PARA EXECUCAO DAS OBRAS DO BLOCO ANEXO DO CAMPUS SANTO ANDRE DA UNIVERSIDADE FEDERAL DO ABC- UFABC - 2022NC000018</t>
  </si>
  <si>
    <t>08/09/2022</t>
  </si>
  <si>
    <t>154503263522022NE000286</t>
  </si>
  <si>
    <t>NOTA DE CREDITO 2022NC000018 -  CONTRATACAO DE EMPRESAS ESPECIALIZADAS DE CONSTRUCAO CIVIL PARA EXECUCAO DE OBRAS DE INFRAESTRUTURA PARA COMPLEMENTACAO DO ENTORNO DO CAMPUS SANTO ANDRE DA UFABC.</t>
  </si>
  <si>
    <t>13/10/2022</t>
  </si>
  <si>
    <t>23006.013645/2022-71</t>
  </si>
  <si>
    <t>154503263522022NE000351</t>
  </si>
  <si>
    <t>CONTRATACAO DE EMPRESA ESPECIALIZADA PARA AS OBRAS DE ADEQUACOES E COMPLEMENTACOES DOS SISTEMAS DE PROTECAO E COMBATE A INCENDIOS (SPCI) DO CAMPUS SANTO ANDRE. NOTA DE CREDITO 2022NC000018</t>
  </si>
  <si>
    <t>STORZ ASSESSORIA E CONSULTORIA A EMPRESAS EIRELI</t>
  </si>
  <si>
    <t>23006.018510/2022-01</t>
  </si>
  <si>
    <t>154503263522022NE000439</t>
  </si>
  <si>
    <t>CONTRATACAO DE EMPRESA ESPECIALIZADA PARA SERVICOS DE ADEQUACOES E COMPLEMENTACOES DO SISTEMA DE PROTECAO CONTRA DESCARGAS ATMOSFERICAS (SPDA) DO CAMPUS SAO BERNARDO DO CAMPO. 2022NC000018</t>
  </si>
  <si>
    <t>COMERCIAL PRADELA LTDA</t>
  </si>
  <si>
    <t>154503263522022NE000466</t>
  </si>
  <si>
    <t>154503263522022NE000517</t>
  </si>
  <si>
    <t>CONTRATACAO DE EMPRESA ESPECIALIZADA DE CONSTRUCAO CIVIL PARA EXECUCAO DAS OBRAS DO BLOCO ANEXO DO CAMPUS SANTO ANDRE DA UNIVERSIDADE FEDERAL DO ABC- UFABC 2022NC000018</t>
  </si>
  <si>
    <t>26291</t>
  </si>
  <si>
    <t>FUND.COORD.DE APERF.DE PESSOAL NIVEL SUPERIOR</t>
  </si>
  <si>
    <t>11/11/2020</t>
  </si>
  <si>
    <t>23006000009201984</t>
  </si>
  <si>
    <t>154503263522020NE800388</t>
  </si>
  <si>
    <t>PROT:110106  CONTRATACAO DE EMPRESA DE AGENCIAMENTO DE VIAGENS - REPASSE VOOS INTERNACIONAIS - PROAP/CAPES  PROC ORIGEM: 2019PR00006</t>
  </si>
  <si>
    <t>0487</t>
  </si>
  <si>
    <t>CONCESSAO DE BOLSAS DE ESTUDO NO PAIS</t>
  </si>
  <si>
    <t>1000A00237</t>
  </si>
  <si>
    <t>OCCCUO9414N</t>
  </si>
  <si>
    <t>154503263522020NE800390</t>
  </si>
  <si>
    <t>PROT:110106  CONTRATACAO DE EMPRESA DE AGENCIAMENTO DE VIAGENS - REPASSE VOOS DOMESTICOS (NACIONAIS) PROAP/CAPES  PROC ORIGEM: 2019PR00006</t>
  </si>
  <si>
    <t>23006011474202084</t>
  </si>
  <si>
    <t>154503263522020NE800470</t>
  </si>
  <si>
    <t>PROT:110123  CONTRATACAO DE FUNDEP DE APOIO NA GESTAO ADM. E FINANCEIRA DO TEDSIMEC 9231 - TENDO COMO OBJETO A FORMACAO MEDIANTE CURSOS SUPERIORES OU PROJE-TOS, APROVADOS PELO SISTEMA UAB E EXECUTADOS PELA UFABC. EDITAL CAPES 05/2018.</t>
  </si>
  <si>
    <t>20RJ</t>
  </si>
  <si>
    <t>0004</t>
  </si>
  <si>
    <t>EDUCACAO BASICA A DISTANCIA - SISTEMA UNIVERSIDADE ABERTA DO BRASIL (UAB)</t>
  </si>
  <si>
    <t>1000A00238</t>
  </si>
  <si>
    <t>MCC62G22EDN</t>
  </si>
  <si>
    <t>03/11/2021</t>
  </si>
  <si>
    <t>154503263522021NE000239</t>
  </si>
  <si>
    <t>09/11/2021</t>
  </si>
  <si>
    <t>154503263522021NE000242</t>
  </si>
  <si>
    <t>11/11/2021</t>
  </si>
  <si>
    <t>154503263522021NE000247</t>
  </si>
  <si>
    <t>27/04/2022</t>
  </si>
  <si>
    <t>154503263522022NE000074</t>
  </si>
  <si>
    <t>CONTRATACAO DE EMPRESA ESPECIALIZADA PARA PRESTACAO DE SERVICOS DE AGENCIAMENTO DE VIAGENS PARA VOOS REGULARES INTERNACIONAIS E DOMESTICOS NAO ATENDIDOS PELAS COMPANHIAS AEREAS CREDENCIADAS PELO MINISTERIO DO PLANEJAMENTO, DESENVOLVIMENTO E GESTAO. 2022NC000044</t>
  </si>
  <si>
    <t>154503263522022NE000075</t>
  </si>
  <si>
    <t>23006.009154/2022-26</t>
  </si>
  <si>
    <t>154503263522022NE500005</t>
  </si>
  <si>
    <t>SOLICITACAO DE AUXILIO-EVENTO PARA DISCENTE THALITA GOUVEIA CASTILHO PARA PARTICIPACAO NO EVENTO 17TH WORLD CONGRESS ON ANAEROBIC DIGESTION.  2022NC000044              Nº TRANSFERENCIA: 697377.</t>
  </si>
  <si>
    <t>THALITA GOUVEIA CASTILHO</t>
  </si>
  <si>
    <t>30/05/2022</t>
  </si>
  <si>
    <t>23006.008925/2022-68</t>
  </si>
  <si>
    <t>154503263522022NE500025</t>
  </si>
  <si>
    <t>SOLICITACAO DE AUXILIO-EVENTO PARA DISCENTE CASSIO CARDOSO CARVALHO PARA PARTICIPACAO NO EVENTO 9ª CONFERENCIA LATINOAMERICANA Y CARIBEÑA DE CIENCIAS SOCIALES.  2022NC000044      Nº TRANSFERENCIA: 697377.</t>
  </si>
  <si>
    <t>CASSIO CARDOSO CARVALHO</t>
  </si>
  <si>
    <t>09/06/2022</t>
  </si>
  <si>
    <t>23006.010628/2022-82</t>
  </si>
  <si>
    <t>154503263522022NE500029</t>
  </si>
  <si>
    <t>SOLICITACAO DE AUXILIO-EVENTO PARA DISCENTE SARA BUENO DE OLIVEIRA GENNARI CARTURAN PARA PARTICIPACAO NO EVENTO XLII CONGRESSO DA SOCIEDADE BRASILEIRA DE COMPUTACAO (CSBC 2022).  2022NC000044  Nº TRANSFERENCIA: 697377.</t>
  </si>
  <si>
    <t>SARA BUENO DE OLIVEIRA GENNARI CARTURAN</t>
  </si>
  <si>
    <t>14/06/2022</t>
  </si>
  <si>
    <t>23006.010847/2022-61</t>
  </si>
  <si>
    <t>154503263522022NE500037</t>
  </si>
  <si>
    <t>SOLICITACAO DE AUXILIO-EVENTO PARA DISCENTE ISABELLA MARIA CASSIMIRO FIGUEIREDO PARA PARTICIPACAO EM PESQUISA DE CAMPO.  2022NC000044  Nº TRANSFERENCIA: 697377.</t>
  </si>
  <si>
    <t>ISABELLA MARIA CASSIMIRO FIGUEIREDO</t>
  </si>
  <si>
    <t>21/06/2022</t>
  </si>
  <si>
    <t>23006.011056/2022-59</t>
  </si>
  <si>
    <t>154503263522022NE500044</t>
  </si>
  <si>
    <t>SOLICITACAO DE AUXILIO FINANCEIRO PARA DISCENTE JULIAN MATEO RAYO ALAPE PARA PARTICIPACAO EM EVENTO LATIN AMERICA OPTICS AND PHOTONICS CONFERENCE.  2022NC000044  Nº TRANSFERENCIA: 697377.</t>
  </si>
  <si>
    <t>JULIAN MATEO RAYO ALAPE</t>
  </si>
  <si>
    <t>23006.010490/2022-11</t>
  </si>
  <si>
    <t>154503263522022NE500047</t>
  </si>
  <si>
    <t>SOLICITACAO DE AUXILIO-EVENTO PARA DISCENTES DO PPG DO NMA PARA PARTICIPACAO NO EVENTO 23RD INTERNATIONAL CONFERENCE ON SOLID STATE IONICS (SSI 23) 2022NC000044 Nº TRANSF. 697377</t>
  </si>
  <si>
    <t>23006.015760/2022-81</t>
  </si>
  <si>
    <t>154503263522022NE500098</t>
  </si>
  <si>
    <t>SOLICITACAO DE AUXILIO FINANCEIRO PARA DISCENTE ISABELLA MARTINS LOURENCO PARA PARTICIPACAO EM EVENTO JORNADA DE JOVENES INVESTIGADORES.</t>
  </si>
  <si>
    <t>ISABELLA MARTINS LOURENCO</t>
  </si>
  <si>
    <t>23006.016448/2022-12</t>
  </si>
  <si>
    <t>154503263522022NE500103</t>
  </si>
  <si>
    <t>SOLICITACAO DE AUXILIO-EVENTO PARA A DISCENTE AMANDA YUMI AMBRIOLA OKU REFERENTE AO EVENTO 3RD FALAN CONGRESS.  2022NC000044  N. TRANSF. 697377 TED: 8339.</t>
  </si>
  <si>
    <t>AMANDA YUMI AMBRIOLA OKU</t>
  </si>
  <si>
    <t>22/08/2022</t>
  </si>
  <si>
    <t>23006.014958/2022-47</t>
  </si>
  <si>
    <t>154503263522022NE500108</t>
  </si>
  <si>
    <t>SOLICITACAO DE AUXILIO FINANCEIRO PARA DISCENTE FATIMA APARECIDA KIAN PARA PARTICIPACAO EM EVENTO 11º CONFERENCIA INTERNACIONAL DE ESTATISTICA DO ENSINO - ICOTS 11.  2022NC000044  N. TRANSF. 697377 TED: 8339.</t>
  </si>
  <si>
    <t>FATIMA APARECIDA KIAN</t>
  </si>
  <si>
    <t>23006.014395/2022-97</t>
  </si>
  <si>
    <t>154503263522022NE500114</t>
  </si>
  <si>
    <t>SOLICITACAO DE AUXILIO FINANCEIRO PARA DISCENTES DA POS-GRADUACAO EM BIOSSISTEMAS PARA PARTICIPACAO NO EVENTO 51ST ANNUAL MEETING OF THE BRAZILIAN SOCIETY FOR BIOCHEMISTRY AND MOLECULAR BIOLOGY  2022NC000044    Nº TRANSF. 697377    TED: 8339</t>
  </si>
  <si>
    <t>23006.014418/2022-63</t>
  </si>
  <si>
    <t>154503263522022NE500113</t>
  </si>
  <si>
    <t>SOLICITACAO DE AUXILIO EVENTO PARA DISCENTES DOS PPG DE NMA. EVENTO: XX BRAZILIAN MRS MEETING 2022 2022NC000044 Nº TRANSF. 697377 TED: 8339</t>
  </si>
  <si>
    <t>30/08/2022</t>
  </si>
  <si>
    <t>23006.014510/2022-23</t>
  </si>
  <si>
    <t>154503263522022NE500126</t>
  </si>
  <si>
    <t>SOLICITACAO DE AUXILIO-EVENTO PARA DISCENTES - PPG EM CIENCIA E TECNOLOGIA NA AREA DE QUIMICA PARA PARTICIPACAO NO EVENTO XX BRAZIL MRS MEETING 2022NC000044 Nº TRANSF. 697377 TED: 8339</t>
  </si>
  <si>
    <t>23006.014648/2022-22</t>
  </si>
  <si>
    <t>154503263522022NE500130</t>
  </si>
  <si>
    <t>SOLICITACAO DE AUXILIO EVENTO. DISCENTES DO PPG DE MEC. EVENTO: XXIV CONGRESSO BRASILEIRO DE AUTOMATICA (CBA) 2022NC000044 Nº TRANSF. 697377 TED: 8339</t>
  </si>
  <si>
    <t>23006.014761/2022-16</t>
  </si>
  <si>
    <t>154503263522022NE500141</t>
  </si>
  <si>
    <t>SOLICITACAO DE AUXILIO FINANCEIRO PARA DISCENTE VINICIUS DE SOUZA CARVALHO PARA PARTICIPACAO EM EVENTO 10TH LATIN AMERICAN WORKSHOP ON CLIQUES IN GRAPHS 2022NC000044 Nº TRANSF. 697377 TED: 8339</t>
  </si>
  <si>
    <t>VINICIUS DE SOUZA CARVALHO</t>
  </si>
  <si>
    <t>23006.019038/2022-15</t>
  </si>
  <si>
    <t>154503263522022NE500169</t>
  </si>
  <si>
    <t>SOLICITACAO AUXILIO FINANCEIRO AOS DISCENTES DO PPG - INF - PARA O EVENTO CLAIB E CBEB 2022. 2022NC000044 Nº TRANS. 697377 TED: 8339</t>
  </si>
  <si>
    <t>23006.017003/2022-41</t>
  </si>
  <si>
    <t>154503263522022NE500172</t>
  </si>
  <si>
    <t>SOLICITACAO DE AUXILIO PARA TAXA DE INSCRICAO - DOCENTES - XIX ENCONTRO DA ANPOF - 2022 2022NC000044 Nº TRANSF. 697377 TED: 8339</t>
  </si>
  <si>
    <t>10/10/2022</t>
  </si>
  <si>
    <t>23006.014819/2022-13</t>
  </si>
  <si>
    <t>154503263522022NE500201</t>
  </si>
  <si>
    <t>SOLICITACAO DE AUXILIO PARA TAXA DE INSCRICAO DOCENTE VANESSA LUCENA EMPINOTTI  IV CONGRESSO LATINOAMERICANO DE ECOLOGIA POLITICA. 2022NC000044 Nº TRANSF. 697377 TED: 8339</t>
  </si>
  <si>
    <t>VANESSA LUCENA EMPINOTTI</t>
  </si>
  <si>
    <t>23006.014848/2022-85</t>
  </si>
  <si>
    <t>154503263522022NE500189</t>
  </si>
  <si>
    <t>SOLICITACAO DE AUXILIO FINANCEIRO PARA DISCENTE THIAGO DE ALMEIDA CORREIA PARA PARTICIPACAO EM EVENTO SYMPOSIUM ON IOT (SIOT) AND LATIN AMERICA AND BRAZILIAN CONGRESS ON IOT. 2022NC000044 Nº TRANSF. 697377 TED: 8339</t>
  </si>
  <si>
    <t>THIAGO DE ALMEIDA CORREIA</t>
  </si>
  <si>
    <t>23006.020022/2022-55</t>
  </si>
  <si>
    <t>154503263522022NE500191</t>
  </si>
  <si>
    <t>SOLICITACAO DE AUXILIO-EVENTO A DISCENTES DO PPG EM CEM PARA PARTICIPACAO NO EVENTO 24° CONGRESSO BRASILEIRO DE ENGENHARIA E CIENCIA DOS MATERIAIS. 2022NC000044 Nº TRANSF. 697377 TED: 8339</t>
  </si>
  <si>
    <t>23006.020182/2022-02</t>
  </si>
  <si>
    <t>154503263522022NE500195</t>
  </si>
  <si>
    <t>SOLICITACAO DE AUXILIO-EVENTO AOS DISCENTES DO PPG EM CCM PARA PARTICIPACAO NO EVENTO XXII ENCONTRO NACIONAL DE PESQUISA E POS-GRADUACAO EM CIENCIA DA INFORMACAO. 2022NC000044 Nº TRANSF. 697377 TED: 8339</t>
  </si>
  <si>
    <t>23006.019702/2022-26</t>
  </si>
  <si>
    <t>154503263522022NE500219</t>
  </si>
  <si>
    <t>SOLICITACAO DE AUXILIO-EVENTO. DISCENTES DE NMA - EVENTO: 24º CONGRESSO BRASILEIRO DE ENGENHARIA E CIENCIA DOS MATERIAIS. 2022NC000044 Nº TRANSF. 697377 TED: 8339</t>
  </si>
  <si>
    <t>23006.019378/2022-46</t>
  </si>
  <si>
    <t>154503263522022NE500227</t>
  </si>
  <si>
    <t>SOLICITACAO DE AUXILIO-EVENTO. DISCENTE: PIETRO CAMILO MARTINS . EVENTO: 19TH LATIN AMERICA CONTROL CONGRESS.  2022NC000044  N. TRANSF: 697377  TED: 8339.</t>
  </si>
  <si>
    <t>PIETRO CAMILO MARTINS</t>
  </si>
  <si>
    <t>23006.020557/2022-26</t>
  </si>
  <si>
    <t>154503263522022NE500222</t>
  </si>
  <si>
    <t>SOLICITACAO DE AUXILIO-EVENTO PARA DISCENTE KAIO DE SOUZA GOMES PARA PARTICIPACAO NO EVENTO THE SOCIETY FOR REDOX BIOLOGY AND MEDICINE S 29TH ANNUAL CONFERENCE (SFRBM 2022).  2022NC000044  N. TRANSF: 697377  TED: 8339.</t>
  </si>
  <si>
    <t>KAIO DE SOUZA GOMES</t>
  </si>
  <si>
    <t>23006.014256/2022-63</t>
  </si>
  <si>
    <t>154503263522022NE500246</t>
  </si>
  <si>
    <t>SOLICITACAO DE AUXILIO FINANCEIRO PARA DISCENTE JOSE CALIXTO LOPES JUNIOR PARA PARTICIPACAO EM EVENTO 11TH IEEE PES GENERATION, TRANSMISSION AND DISTRIBUTION CONFERENCE E EXPOSITION - LATIN AMERICA (GTD 2022). 2022NC000044 Nº TRANSF. 697377 TED: 8339</t>
  </si>
  <si>
    <t>JOSE CALIXTO LOPES JUNIOR</t>
  </si>
  <si>
    <t>36211</t>
  </si>
  <si>
    <t>FUNDACAO NACIONAL DE SAUDE</t>
  </si>
  <si>
    <t>23006.004387/2022-32</t>
  </si>
  <si>
    <t>154503263522022NE000542</t>
  </si>
  <si>
    <t>CELEBRACAO DE TERMO DE EXECUCAO DESCENTRALIZADA - TED - COM A FUNDACAO NACIONAL DE SAUDE - FUNASA - NO AMBITO DO EDITAL Nº 03-2021 DE CHAMAMENTO PUBLICO. COORDENADOR - EDUARDO LUCAS SUBTIL 2022NC800050</t>
  </si>
  <si>
    <t>20K2</t>
  </si>
  <si>
    <t>FOMENTO A PESQUISA E AO DESENVOLVIMENTO TECNOLOGICO, COM VISTAS AO APRIMORAMENTO E A SUSTENTABILIDADE DOS SERVICOS E ACOES DE SAUDE AMBIENTAL</t>
  </si>
  <si>
    <t>1002000000</t>
  </si>
  <si>
    <t>AMBPEQSP</t>
  </si>
  <si>
    <t>154503263522022NE000543</t>
  </si>
  <si>
    <t>154503263522022NE000544</t>
  </si>
  <si>
    <t>154503263522022NE000545</t>
  </si>
  <si>
    <t>CELEBRACAO DE TERMO DE EXECUCAO DESCENTRALIZADA - TED - COM A FUNDACAO NACIONAL DE SAUDE - FUNASA - NO AMBITO DO EDITAL Nº 03-2021 DE CHAMAMENTO PUBLICO. COORDENADOR - EDUARDO LUCAS SUBTIL 2022NC800054</t>
  </si>
  <si>
    <t>154503263522022NE000546</t>
  </si>
  <si>
    <t>154503263522022NE000547</t>
  </si>
  <si>
    <t>154503263522022NE400102</t>
  </si>
  <si>
    <t>154503263522022NE400103</t>
  </si>
  <si>
    <t>154503263522022NE400104</t>
  </si>
  <si>
    <t>154503263522022NE400105</t>
  </si>
  <si>
    <t>154503263522022NE600034</t>
  </si>
  <si>
    <t>154503263522022NE600035</t>
  </si>
  <si>
    <t>23006.028109/2022-71</t>
  </si>
  <si>
    <t>154503263522022NE000541</t>
  </si>
  <si>
    <t>CONTRATACAO DE FUNDACAO DE APOIO PARA A GESTAO ADMINISTRATIVA E FINANCEIRA DO TERMO DE EXECUCAO DESCENTRALIZADA (TED), CELEBRADO ENTRE FUNDACAO NACIONAL DE SAUDE (FUNASA) E FUNDACAO UNIVERSIDADE FEDERAL DO ABC (UFABC)  COORDENADOR EDUARDO LUCAS SUBTIL. PROCESSO VINCULADO N° 23006.004387/2022-32. NOTA DE CREDITO 2022NC800050 Nº TRANSFERENCIA 936273</t>
  </si>
  <si>
    <t>Transferido/diminuído</t>
  </si>
  <si>
    <t>Recebido</t>
  </si>
  <si>
    <t>Status do Lançamento</t>
  </si>
  <si>
    <t>DATA (dia/mês)</t>
  </si>
  <si>
    <t>DE (ÁREA / ORIGEM)</t>
  </si>
  <si>
    <t>PARA (ÁREA / DESTINO)</t>
  </si>
  <si>
    <t>JUSTIFICATIVA</t>
  </si>
  <si>
    <t>VALOR</t>
  </si>
  <si>
    <t>CRÉDITO DISPONÍVEL</t>
  </si>
  <si>
    <t>NETEL - NÚCLEO EDUCACIONAL DE TECNOLOGIAS E LÍNGUAS</t>
  </si>
  <si>
    <t>SPO - SUPERINTENDÊNCIA DE OBRAS</t>
  </si>
  <si>
    <t>VALOR NOTA DE EMPENHO</t>
  </si>
  <si>
    <t>RP NAO PROCESSADOS - VALOR INSCRITO (Total)</t>
  </si>
  <si>
    <t>M20RKG0111N</t>
  </si>
  <si>
    <t>06/03/2023</t>
  </si>
  <si>
    <t>23006.004946/2023-95</t>
  </si>
  <si>
    <t>PAGAMENTO DE GRATIFICACAO POR ENCARGO DE CURSO OU CONCURSO COM RECURSO DESCENTRALIZADO - UFSC (UNIVERSIDADE FEDERAL DE SANTA CATARINA) 2023</t>
  </si>
  <si>
    <t>09/03/2023</t>
  </si>
  <si>
    <t>23006.005047/2023-18</t>
  </si>
  <si>
    <t>CONCESSAO DE BOLSAS PARA AS ACOES DO PAAE E PAAC 2023 - EDITAL Nº 4/2023 - PROEC.</t>
  </si>
  <si>
    <t>339018</t>
  </si>
  <si>
    <t>170588</t>
  </si>
  <si>
    <t>23006.004662/2023-07</t>
  </si>
  <si>
    <t>BOLSA PROJETO DE MELHORIA DO ENSINO NA GRADUACAO - PMEG/2023.</t>
  </si>
  <si>
    <t>23006.001283/2023-57</t>
  </si>
  <si>
    <t>CONTRATACAO DE AFILIACAO DO SISTEMA DE BIBLIOTECAS DA UFABC (SISBI-UFABC) A ASSOCIACAO BRASILEIRA DE EDITORES CIENTIFICOS, CONFORME CONDICOES, QUANTIDADES E EXIGENCIAS ESTABELECIDAS NESTE PROCESSO.</t>
  </si>
  <si>
    <t xml:space="preserve"> 23006.028380/2022-1</t>
  </si>
  <si>
    <t>08/03/2023</t>
  </si>
  <si>
    <t>23006.005043/2023-21</t>
  </si>
  <si>
    <t>CONCESSAO DE BOLSAS PARA A ACAO REVISTA CONECTADAS - EDITAL Nº 7/2023 - PROEC.</t>
  </si>
  <si>
    <t>02/03/2023</t>
  </si>
  <si>
    <t>23006.026616/2022-70</t>
  </si>
  <si>
    <t>03/03/2023</t>
  </si>
  <si>
    <t>23006.000322/2023-07</t>
  </si>
  <si>
    <t>IMPORTACAO DE CROMATOGRAFO DE IONS PARA UTILIZACAO NO PROJETO DE PESQUISA INTITULADO CRIACAO DA REDE MCTI DE MONITORAMENTO DE COVID-19 EM AGUAS RESIDUAIS, DEVIDAMENTE APROVADO PELO CNPQ, RECURSO EXTERNO COM REEMBOLSO.</t>
  </si>
  <si>
    <t>23006.004320/2023-89</t>
  </si>
  <si>
    <t>154503263522023PE410905</t>
  </si>
  <si>
    <t>CONTRATACAO DE SERVICOS DE MAESTRO PARA REGENCIA DE CORO, PARA ATENDIMENTO DO PROJETO CULTURAL CORO DA UFABC 2023</t>
  </si>
  <si>
    <t>23006.001629/2023-17</t>
  </si>
  <si>
    <t>154503263522023NE400004</t>
  </si>
  <si>
    <t>PAGAMENTOS REFERENTES AO PROCESSO 23006.012322/2021-80 - EDITAL PROAP Nº 19/2021 - AUXILIO ALIMENTACAO EXCEPCIONAL.</t>
  </si>
  <si>
    <t>23006.000307/2023-51</t>
  </si>
  <si>
    <t>154503263522023NE500002</t>
  </si>
  <si>
    <t>NICOLAS BERNARDO MATOS</t>
  </si>
  <si>
    <t>23006.001514/2023-22</t>
  </si>
  <si>
    <t>154503263522023NE500001</t>
  </si>
  <si>
    <t>ISAC ANTONIO AZEVEDO CASTRO</t>
  </si>
  <si>
    <t>154503263522023NE000048</t>
  </si>
  <si>
    <t>CONTRATACAO DE EMPRESA PARA AGENCIAMENTO DE TRANSPORTE INTERNACIONAL PARA AS CARGAS IMPORTADAS PELA UFABC.</t>
  </si>
  <si>
    <t>154503263522023NE000047</t>
  </si>
  <si>
    <t>FUNDACAO PARA O VESTIBULAR DA UNIVERSIDADE ESTADUAL PAU</t>
  </si>
  <si>
    <t>154503263522023NE700043</t>
  </si>
  <si>
    <t>FOLHA DE PAGAMENTO DE FEVEREIRO/2023</t>
  </si>
  <si>
    <t>23006.003565/2023-99</t>
  </si>
  <si>
    <t>154503263522023NE000049</t>
  </si>
  <si>
    <t>REPASSE MENSAL DE VALORES PER CAPITA A GEAP - FEVEREIRO/2023</t>
  </si>
  <si>
    <t>154503263522023NE000050</t>
  </si>
  <si>
    <t>PAGAMENTO DE INSCRICAO DE SERVIDORES DA ASSESSORIA DE RELACOES INTERNACIONAIS NO EVENTO NAFSA 2023 ANNUAL CONFERENCE E EXPO</t>
  </si>
  <si>
    <t>NAFSA: ASSOCIATION OF INTERNATIONAL EDUCATORS</t>
  </si>
  <si>
    <t>154503263522023NE000054</t>
  </si>
  <si>
    <t>PARTICIPACAO DA EDITORA DA UFABC NO EVENTO FESTA DO LIVRO DA UFMG, EDICAO 2023.</t>
  </si>
  <si>
    <t>ASSOCIACAO BRASILEIRA DAS EDITORAS UNIVERSITARIAS</t>
  </si>
  <si>
    <t>154503263522023NE000051</t>
  </si>
  <si>
    <t>CONTRATACAO DE EMPRESA ESPECIALIZADA PARA A PRESTACAO DE SERVICOS CONTINUADOS DE MANUTENCAO PREVENTIVA E CORRETIVA NOS SISTEMAS DE AR-CONDICIONADO CENTRAL (SISTEMA VRV, VRF E SELF), AGUA GELADA, FAN COIL, DE APARELHOS DE AR-CONDICIONADO INDIVIDUAIS TIPO SPLIT, JANELA, SISTEMAS DE EXAUSTAO E OUTROS COM FORNECIMENTO DE PECAS E MATERIAIS, PARA O CAMPUS DE SANTO ANDRE E DE SAO BERNARDO DO CAMPO DA UFABC.</t>
  </si>
  <si>
    <t>154503263522023NE000053</t>
  </si>
  <si>
    <t>154503263522023NE000052</t>
  </si>
  <si>
    <t>SEGER COMERCIAL IMPORTADORA E EXPORTADORA S.A.</t>
  </si>
  <si>
    <t>23006.000036/2023-33</t>
  </si>
  <si>
    <t>154503263522023NE600026</t>
  </si>
  <si>
    <t>DIARIAS PROEC - NACIONAL PARA SERVIDORES</t>
  </si>
  <si>
    <t>154503263522023NE600027</t>
  </si>
  <si>
    <t>DIARIAS PROEC - NACIONAL PARA COLABORADORES</t>
  </si>
  <si>
    <t>NAO SE APLICA</t>
  </si>
  <si>
    <t>'-9</t>
  </si>
  <si>
    <t>26246</t>
  </si>
  <si>
    <t>UNIVERSIDADE FEDERAL DE SANTA CATARINA</t>
  </si>
  <si>
    <t>CRÉDITO PRÉ-EMPENHADO</t>
  </si>
  <si>
    <t>10/03/2023</t>
  </si>
  <si>
    <t>23006.005044/2023-76</t>
  </si>
  <si>
    <t>CONCESSAO DE BOLSAS PARA A ACAO ESCOLA PREPARATORIA DA UFABC - INSTRUTORES- EDITAL Nº 3/2023 - PROEC.</t>
  </si>
  <si>
    <t>23006.004167/2023-90</t>
  </si>
  <si>
    <t>AUXILIO A EVENTOS ESTUDANTIS DE CARATER CIENTIFICO, ACADEMICO OU TECNOLOGICO - ¿ENCONTROS NACIONAIS DA ASSOCIACAO NACIONAL DE POS-GRADUACAO E PESQUISA EM PLANEJAMENTO URBANO E REGIONAL¿ ¿ ENANPUR 40 ANOS: NOVOS TEMPOS, NOVOS DESAFIOS EM UM BRASIL DIVERSO.¿</t>
  </si>
  <si>
    <t>13/03/2023</t>
  </si>
  <si>
    <t>23006.003760/2023-19</t>
  </si>
  <si>
    <t>23006.005196/2023-79</t>
  </si>
  <si>
    <t>154503263522023PE411205</t>
  </si>
  <si>
    <t>PAGAMENTO DE BOLSAS DE TUTORIA PARA OS CURSOS DE CAPACITACAO DO NETEL - FTEAD, DOCENCIA COM TECNOLOGIAS</t>
  </si>
  <si>
    <t>23006.001280/2023-13</t>
  </si>
  <si>
    <t>CONTRATACAO DE SERVICO DE ASSINATURA ONLINE A PLATAFORMA PRESSREADER, PARA ACESSO SIMULTANEO ILIMITADO VIA IP, DE SEU ACERVO DE JORNAIS, REVISTAS E PERIODICOS NACIONAIS E INTERNACIONAIS, PARA TODA A COMUNIDADE ACADEMICA DA UNIVERSIDADE FEDERAL DO ABC ¿ UFABC.</t>
  </si>
  <si>
    <t>23006.001676/2023-61</t>
  </si>
  <si>
    <t>154503263522023PE412002</t>
  </si>
  <si>
    <t>AQUISICAO DE REAGENTES (ITENS CANCELADOS DE 2022) PARA OS CURSOS DE GRADUACAO DA FUNDACAO UNIVERSIDADE FEDERAL DO ABC  UFABC.</t>
  </si>
  <si>
    <t>23006.000087/2021-01</t>
  </si>
  <si>
    <t>CARTAO PESQUISADOR - SOLICITACAO Nº 01/2021 PARA ATENDIMENTO AS DEMANDAS DO PROJETO CENTRAL EXPERIMENTAL MULTIUSUARIO - CEM</t>
  </si>
  <si>
    <t>23006.004667/2023-21</t>
  </si>
  <si>
    <t>CONTRATACAO DE 4 LICENCAS DE ACESSO A PLATAFORMA STREAMYARD.</t>
  </si>
  <si>
    <t>154503263522023NE000056</t>
  </si>
  <si>
    <t>ASSOCIACAO BRASILEIRA DE EDITORES CIENTIFICOS</t>
  </si>
  <si>
    <t>0028</t>
  </si>
  <si>
    <t>CONTRIBUICAO A ASSOCIACAO BRASILEIRA DE EDITORES CIENTIFICOS (ABEC)</t>
  </si>
  <si>
    <t>154503263522023NE000055</t>
  </si>
  <si>
    <t>14/03/2023</t>
  </si>
  <si>
    <t>23006.000020/2023-21</t>
  </si>
  <si>
    <t>154503263522023NE600029</t>
  </si>
  <si>
    <t>DIARIAS AUDITORIA - NACIONAL PARA SERVIDORES</t>
  </si>
  <si>
    <t>154503263522023NE600030</t>
  </si>
  <si>
    <t>DIARIAS CECS - INTERNACIONAL PARA SERVIDORES</t>
  </si>
  <si>
    <t>154503263522023NE600031</t>
  </si>
  <si>
    <t>DIARIAS CECS - NACIONAL PARA COLABORADORES</t>
  </si>
  <si>
    <t>23006.005429/2023-33</t>
  </si>
  <si>
    <t>154503263522023NE600028</t>
  </si>
  <si>
    <t>DIARIAS PROAP - NACIONAL PARA COLABORADORES</t>
  </si>
  <si>
    <t>154503263522023NE000057</t>
  </si>
  <si>
    <t>PI (2)</t>
  </si>
  <si>
    <t>SUBAÇÃO</t>
  </si>
  <si>
    <t>Nome SUBAÇÃO</t>
  </si>
  <si>
    <t>ADM0</t>
  </si>
  <si>
    <t>Administração geral</t>
  </si>
  <si>
    <t>ALG0</t>
  </si>
  <si>
    <t>ÁGUA E ESGOTO / ENERGIA ELÉTRICA / GÁS</t>
  </si>
  <si>
    <t>ASS0</t>
  </si>
  <si>
    <t>Assistência - Sociais</t>
  </si>
  <si>
    <t>AUXILIO MORADIA / AUXILIO CRECHE / AUXILIO TRANSPORTE / BOLSA PERMANENCIA / BOLSA AUXILIO ALIMENTACAO AOS ESTUDANTES DE GRADUACAO / MONITORIA DE AÇÕES AFIRMATIVAS</t>
  </si>
  <si>
    <t>ASS1</t>
  </si>
  <si>
    <t>Assistência - Pesquisa</t>
  </si>
  <si>
    <t>ASS2</t>
  </si>
  <si>
    <t>Assistência - Extensão</t>
  </si>
  <si>
    <t>BOLSAS DE EXTENSAO / PROJETOS EXTENSIONISTAS</t>
  </si>
  <si>
    <t>ASS3</t>
  </si>
  <si>
    <t>Assistência - Graduação</t>
  </si>
  <si>
    <t>ASS4</t>
  </si>
  <si>
    <t>Assistência - Pós-graduação</t>
  </si>
  <si>
    <t>ASS5</t>
  </si>
  <si>
    <t>Assistência - Restaurante universitário</t>
  </si>
  <si>
    <t>SUBSIDIO PARA PAGAMENTO DE REFEICOES NO RESTAURANTE UNIVERSITARIO PARA ALUNOS DA GRADUACAO /  SUBSIDIO DE ALIMENTACAO NO RU PÓS / SUBSIDIO DE ALIMENTACAO NO RU ESPECIALIZAÇÃO</t>
  </si>
  <si>
    <t>AUX0</t>
  </si>
  <si>
    <t>Auxílio eventos - discentes</t>
  </si>
  <si>
    <t>AUX1</t>
  </si>
  <si>
    <t>BIB0</t>
  </si>
  <si>
    <t>Acervo bibliográfico</t>
  </si>
  <si>
    <t>LIVROS / ASSINATURA DE JORNAIS E REVISTAS / PERIÓDICOS / BASES ACADÊMICAS/ENCADERNAÇÃO E REENCADERNAÇÃO DE LIVROS DO ACERVO</t>
  </si>
  <si>
    <t>CAP0</t>
  </si>
  <si>
    <t>Capacitação de servidores</t>
  </si>
  <si>
    <t>CURSO EXTERNO / INSCRICOES PARA CURSO / CURSOS IN COMPANY</t>
  </si>
  <si>
    <t>CNC0</t>
  </si>
  <si>
    <t>Cursos e concursos</t>
  </si>
  <si>
    <t>FOLHA DE PAGAMENTO (ENCARGOS DE CURSO E CONCURSO)</t>
  </si>
  <si>
    <t>EQP0</t>
  </si>
  <si>
    <t>Equipamentos - Áreas comuns</t>
  </si>
  <si>
    <t>MOBILIÁRIO / LINHA BRANCA / QUADROS DE AVISO / DISPLAYS / VENTILADORES / BEBEDOUROS / EQUIPAMENTO DE SOM / PROJETORES / CORTINAS E PERSIANAS/DRONER</t>
  </si>
  <si>
    <t>EQP1</t>
  </si>
  <si>
    <t>Equipamentos - Laboratórios</t>
  </si>
  <si>
    <t>AQUISICAO POR IMPORTACAO / EQUIPAMENTOS NOVOS / MANUTENÇÃO DE EQUIPAMENTOS LABORATORIAIS</t>
  </si>
  <si>
    <t>EVT0</t>
  </si>
  <si>
    <t>Eventos institucionais</t>
  </si>
  <si>
    <t>BUFFET / ESTANDES / AQUISICAO DE PLACAS COMEMORATIVAS E AFINS / SERVIÇOS DE SOM, IMAGEM E PALCO / SERVIÇOS DE LAVANDERIA EVENTOS / SERVIÇOS DE TRADUÇÃO</t>
  </si>
  <si>
    <t>FPG0</t>
  </si>
  <si>
    <t>FOLHA DE PAGAMENTO / CONTRIBUICAO PARA O PSS / SUBSTITUICOES / INSS PATRONAL / PASEP</t>
  </si>
  <si>
    <t>FPG1</t>
  </si>
  <si>
    <t>Folha de pagamento - Estagiários</t>
  </si>
  <si>
    <t>FOLHA DE PAGAMENTO - ESTAGIÁRIOS</t>
  </si>
  <si>
    <t>INT0</t>
  </si>
  <si>
    <t>Internacionalização</t>
  </si>
  <si>
    <t>LPZ0</t>
  </si>
  <si>
    <t>Limpeza e copeiragem</t>
  </si>
  <si>
    <t>LIMPEZA / COPEIRAGEM / COLETA DE LIXO INFECTANTE /MATERIAIS DE LIMPEZA E COPA (PAPEL TOALHA, HIGIÊNICO) / BOMBONAS RESÍDUOS QUÍMICOS</t>
  </si>
  <si>
    <t>MAT0</t>
  </si>
  <si>
    <t>Materiais didáticos e serviços - Graduação</t>
  </si>
  <si>
    <t xml:space="preserve">VIDRARIAS / MATERIAL DE CONSUMO / MANUTENÇÃO DE EQUIPAMENTOS / REAGENTES QUIMICOS / MATERIAIS E SERVIÇOS DIVERSOS PARA LABORATORIOS DIDÁTICOS E CURSOS DE GRADUAÇÃO / EPIS PARA LABORATÓRIOS </t>
  </si>
  <si>
    <t>MAT1</t>
  </si>
  <si>
    <t>Materiais didáticos e serviços - Pós-graduação</t>
  </si>
  <si>
    <t xml:space="preserve">VIDRARIAS / MATERIAL DE CONSUMO / MANUTENÇÃO DE EQUIPAMENTOS / REAGENTES QUIMICOS / MATERIAIS E SERVIÇOS DIVERSOS PARA LABORATORIOS E CURSOS DE PÓS-GRADUAÇÃO / SERVIÇOS DE VIDEOCONFERÊNCIA (BANCAS) / EPIS PARA LABORATÓRIOS </t>
  </si>
  <si>
    <t>MAT2</t>
  </si>
  <si>
    <t>Materiais didáticos e serviços - Pesquisa</t>
  </si>
  <si>
    <t>VIDRARIAS / MATERIAL DE CONSUMO / MANUTENÇÃO DE EQUIPAMENTOS / REAGENTES QUIMICOS / MATERIAIS E SERVIÇOS DIVERSOS PARA LABORATORIOS / RACAO PARA ANIMAIS / MATERIAIS PESQUISA NÚCLEOS ESTRATÉGICOS / EPIS PARA LABORATÓRIOS</t>
  </si>
  <si>
    <t>MAT3</t>
  </si>
  <si>
    <t>Materiais didáticos e serviços - Extensão</t>
  </si>
  <si>
    <t>MATERIAL DE CONSUMO / MATERIAIS E SERVIÇOS DIVERSOS PARA ATIVIDADES CULTURAIS E DE EXTENSÃO / SERVIÇOS CORO</t>
  </si>
  <si>
    <t>MAT4</t>
  </si>
  <si>
    <t>Materiais didáticos e serviços - Editora</t>
  </si>
  <si>
    <t>SERVICO DE ENCADERNAÇÃO /MATERIAL DE CONSUMO / MATERIAL PARA ATIVIDADES DA EDITORA / REGISTRO ISBN</t>
  </si>
  <si>
    <t>MAT5</t>
  </si>
  <si>
    <t>Materiais de consumo e serviços não acadêmicos</t>
  </si>
  <si>
    <t>MATERIAL ESPORTIVO / MATERIAIS DE ACESSIBILIDADE / MATERIAIS DE SAÚDE (Ex. PROAP e DSQV) / MATERIAIS DE EXPEDIENTE / CRACHÁS / SERVIÇOS GRÁFICOS / CARIMBOS / BANCO DE IMAGENS / SINALIZAÇÃO E COMUNICAÇÃO VISUAL / EPI / MATERIAIS DE SEGURANÇA / COMBATE A INCÊNDIO</t>
  </si>
  <si>
    <t>MNT0</t>
  </si>
  <si>
    <t>Manutenção</t>
  </si>
  <si>
    <t>ALMOXARIFADO / AR CONDICIONADO / COMBATE INCÊNDIO / CORTINAS / ELEVADORES / GERADORES DE ENERGIA / HIDRÁULICA / IMÓVEIS / INSTALAÇÕES ELÉTRICAS  / JARDINAGEM / MANUTENÇÃO PREDIAL / DESINSETIZAÇÃO / CHAVEIRO / INVENTÁRIO PATRIMONIAL</t>
  </si>
  <si>
    <t>OBS0</t>
  </si>
  <si>
    <t>Obras e instalações - Construções</t>
  </si>
  <si>
    <t>OBS1</t>
  </si>
  <si>
    <t>Obras e instalações - Adequações e reformas</t>
  </si>
  <si>
    <t>REC0</t>
  </si>
  <si>
    <t>Recepção, portaria e zeladoria</t>
  </si>
  <si>
    <t>PORTARIA / RECEPÇÃO / ZELADORIA</t>
  </si>
  <si>
    <t>SEG0</t>
  </si>
  <si>
    <t>Segurança e vigilância</t>
  </si>
  <si>
    <t>SISTEMA DE SEGURANÇA / VIGILÂNCIA</t>
  </si>
  <si>
    <t>TIC0</t>
  </si>
  <si>
    <t>Tecnologia da informação e comunicação</t>
  </si>
  <si>
    <t>TELEFONIA / TI</t>
  </si>
  <si>
    <t>TRB0</t>
  </si>
  <si>
    <t>Obrigações tributárias e serviços financeiros</t>
  </si>
  <si>
    <t xml:space="preserve">OBRIGAÇÕES TRIBUTÁRIAS / SEGURO COLETIVO PARA ALUNOS / SEGURO ESTAGIÁRIOS / SEGURO CARROS OFICIAIS / SEGURO PREDIAL / IMPORTAÇÃO (TAXAS/SEGURO) </t>
  </si>
  <si>
    <t>TRP0</t>
  </si>
  <si>
    <t>Transporte e locomoção comunitária</t>
  </si>
  <si>
    <t>MOTORISTA / PNEUS FROTA OFICIAL / ABASTECIMENTO FROTA OFICIAL / TRANSPORTE EVENTUAL / TRANSPORTE INTERCAMPUS / IMPORTAÇÃO (fretes e transportes) / PEDÁGIO</t>
  </si>
  <si>
    <t>TRP1</t>
  </si>
  <si>
    <t>Diárias e passagens nacionais</t>
  </si>
  <si>
    <t>PASSAGENS NACIONAIS / DIÁRIAS NACIONAIS / REEMBOLSO DE PASSAGENS TERRESTRES</t>
  </si>
  <si>
    <t>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t>
  </si>
  <si>
    <t>CNV0</t>
  </si>
  <si>
    <t>BOLSA CONVENIOS / PARCERIAS ACIC / FUNDAÇÃO DE APOIO</t>
  </si>
  <si>
    <t>FPG2</t>
  </si>
  <si>
    <t xml:space="preserve">AUXILIO FUNERAL / CONTRATACAO POR TEMPO DETERMINADO / BENEF.ASSIST. DO SERVIDOR E DO MILITAR / AUXILIO-ALIMENTACAO / AUXILIO-TRANSPORTE / INDENIZACOES E RESTITUICOES / DESPESAS DE EXERCICIOS ANTERIORES </t>
  </si>
  <si>
    <t>Convênios</t>
  </si>
  <si>
    <t>Folha de Pagamento - Benefícios</t>
  </si>
  <si>
    <t>Folha de pagamento - Ativos, Previdência, PASEP</t>
  </si>
  <si>
    <t>DISCENTES: AUXÍLIO EVENTOS/CONGRESSOS/SEMINÁRIOS/PUBLICAÇÕES/PARTICIPAÇÃO EM COMPETIÇÕES</t>
  </si>
  <si>
    <t>Água / luz / gás (concessionárias)</t>
  </si>
  <si>
    <t>BOLSAS DE INICIACAO CIENTIFICA / BOLSAS PROJETOS DE PESQUISA E/OU EDITAIS LIGADOS A PESQUISA</t>
  </si>
  <si>
    <t>DOCENTES: AUXÍLIO EVENTOS/CONGRESSOS/SEMINÁRIOS/PUBLICAÇÕES/ AUXÍLIO PARA ATIVIDADE EXTRASSALA</t>
  </si>
  <si>
    <t>Auxílio eventos/Atividades extrassala - servidores</t>
  </si>
  <si>
    <t>MONITORIA ACADEMICA DA GRADUACAO / MONITORIA SEMIPRESENCIAL / AUXILIO ACESSIBILIDADE / MONITORIA INCLUSIVA</t>
  </si>
  <si>
    <t>BOLSAS DE MESTRADO E DOUTORADO</t>
  </si>
  <si>
    <t>INT1</t>
  </si>
  <si>
    <t>Internacionalização - Bolsas</t>
  </si>
  <si>
    <t>BOLSAS CURSOS DE LÍNGUAS NETEL/BOLSA DE MOBILIDADE DE ESTUDANTES ESTRANGEIROS / BOLSA DE MOBILIDADE DE ESTUDANTES DA UFABC NO EXTERIOR</t>
  </si>
  <si>
    <t>DIÁRIAS INTERNACIONAIS / PASSAGENS AÉREAS INTERNACIONAIS / AUXÍLIO PARA EVENTOS INTERNACIONAIS / INSCRIÇÃO PARA  EVENTOS INTERNACIONAIS / ANUIDADES ARI / ENCARGO DE CURSOS E CONCURSOS ARI</t>
  </si>
  <si>
    <t>SERVICOS TECNICOS EM ENGENHARIA / EXECUCAO DAS OBRAS / ELABORACAO DOS ESTUDOS PRELIMINARES, PROJETOS BASICOS E EXECUTIVOS / CONSTRUÇÃO / SUPERVISÃO DE OBRAS</t>
  </si>
  <si>
    <t>REFORMA E ADEQUAÇÃO</t>
  </si>
  <si>
    <t>SUBAÇÕES UFABC</t>
  </si>
  <si>
    <t>M</t>
  </si>
  <si>
    <t>G21</t>
  </si>
  <si>
    <t>G20</t>
  </si>
  <si>
    <t>G22</t>
  </si>
  <si>
    <t>V</t>
  </si>
  <si>
    <t>N20</t>
  </si>
  <si>
    <t>N21</t>
  </si>
  <si>
    <t>N01</t>
  </si>
  <si>
    <t>Descrição SUBAÇÃO</t>
  </si>
  <si>
    <t>COLAR PI e separar colunas SUBAÇÃO / AEO</t>
  </si>
  <si>
    <t>G23</t>
  </si>
  <si>
    <t>O</t>
  </si>
  <si>
    <t>U23</t>
  </si>
  <si>
    <t>'</t>
  </si>
  <si>
    <t>G19</t>
  </si>
  <si>
    <t>T19</t>
  </si>
  <si>
    <t>U19</t>
  </si>
  <si>
    <t>G01</t>
  </si>
  <si>
    <t>O19</t>
  </si>
  <si>
    <t>O21</t>
  </si>
  <si>
    <t>N95</t>
  </si>
  <si>
    <t>N41</t>
  </si>
  <si>
    <t>CUSTEIO ou INVESTIMENTO?</t>
  </si>
  <si>
    <t>FONTE/ORIGEM dos recursos CUSTEIO</t>
  </si>
  <si>
    <t>FONTE/ORIGEM dos recursos INVESTIMENTO</t>
  </si>
  <si>
    <t>LOA 2023 UFABC - Fonte TESOURO RP2</t>
  </si>
  <si>
    <t>LOA 2023 UNIFESP - EMENDA PARLAMENTAR BANCADA DEPUTADOS ESTADO DE SÃO PAULO (cota UFABC)</t>
  </si>
  <si>
    <t>SUBTOTAL EMENDAS BANCADA + LOA 2023 MEC</t>
  </si>
  <si>
    <t>Distribuição 2023 LOA 100%</t>
  </si>
  <si>
    <t>G9</t>
  </si>
  <si>
    <t>CMCC - CONVÊNIOS/PARCERIAS</t>
  </si>
  <si>
    <t>H9</t>
  </si>
  <si>
    <t>CCNH - CONVÊNIOS/PARCERIAS</t>
  </si>
  <si>
    <t>E0 -&gt; PU - PREFEITURA UNIVERSITÁRIA</t>
  </si>
  <si>
    <t>Z0 -&gt; RESERVA DE CONTINGÊNCIA</t>
  </si>
  <si>
    <t>A0 -&gt; PROPES - PRÓ-REITORIA DE PESQUISA / CEM</t>
  </si>
  <si>
    <t>A1 -&gt; NÚCLEOS ESTRATÉGICOS</t>
  </si>
  <si>
    <t>A8 -&gt; PROPES - TRI</t>
  </si>
  <si>
    <t>B0 -&gt; GABINETE REITORIA</t>
  </si>
  <si>
    <t>B1 -&gt; AUDIN - AUDITORIA INTERNA</t>
  </si>
  <si>
    <t>B3 -&gt; PF - PROCURADORIA FEDERAL</t>
  </si>
  <si>
    <t>B4 -&gt; Projetos TRANSVERSAIS</t>
  </si>
  <si>
    <t>C0 -&gt; SG - SECRETARIA GERAL</t>
  </si>
  <si>
    <t>D0 -&gt; ACI - ASSESSORIA DE COMUNICAÇÃO E IMPRENSA</t>
  </si>
  <si>
    <t>D2 -&gt; ACI - SERVIÇOS GRÁFICOS * D.U.C</t>
  </si>
  <si>
    <t>D3 -&gt; ACI - SERVIÇOS DE TRADUÇÃO * D.U.C</t>
  </si>
  <si>
    <t>E1 -&gt; PU - MATERIAL DE EXPEDIENTE * D.U.C</t>
  </si>
  <si>
    <t>E2 -&gt; PU - MOBILIÁRIOS * D.U.C</t>
  </si>
  <si>
    <t>E3 -&gt; PU - INFRAESTRUTURA PREDIAL * D.U.C</t>
  </si>
  <si>
    <t>E4 -&gt; PU - LOCAÇÃO DE VEÍCULOS * D.U.C</t>
  </si>
  <si>
    <t>E5 -&gt; PU - BUFFET * D.U.C</t>
  </si>
  <si>
    <t>F0 -&gt; CECS - CENTRO DE ENG., MODELAGEM E CIÊNCIAS SOCIAIS APLICADAS</t>
  </si>
  <si>
    <t>F7 -&gt; CECS - COMPRAS COMPARTILHADAS</t>
  </si>
  <si>
    <t>F8 -&gt; CECS - TRI</t>
  </si>
  <si>
    <t>F9 -&gt; CECS - CONVÊNIOS/PARCERIAS</t>
  </si>
  <si>
    <t>G0 -&gt; CMCC - CENTRO DE MATEMÁTICA, COMPUTAÇÃO E COGNIÇÃO</t>
  </si>
  <si>
    <t>G7 -&gt; CMCC - COMPRAS COMPARTILHADAS</t>
  </si>
  <si>
    <t>G8 -&gt; CMCC - TRI</t>
  </si>
  <si>
    <t>G9 -&gt; CMCC - CONVÊNIOS/PARCERIAS</t>
  </si>
  <si>
    <t>H0 -&gt; CCNH - CENTRO DE CIÊNCIAS NATURAIS E HUMANAS</t>
  </si>
  <si>
    <t>H7 -&gt; CCNH - COMPRAS COMPARTILHADAS</t>
  </si>
  <si>
    <t>H8 -&gt; CCNH - TRI</t>
  </si>
  <si>
    <t>H9 -&gt; CCNH - CONVÊNIOS/PARCERIAS</t>
  </si>
  <si>
    <t>I0 -&gt; PROGRAD - PRÓ-REITORIA DE GRADUAÇÃO</t>
  </si>
  <si>
    <t>I8 -&gt; PROGRAD - TRI</t>
  </si>
  <si>
    <t>J0 -&gt; PROEC - PRÓ-REITORIA DE EXTENSÃO E CULTURA</t>
  </si>
  <si>
    <t>J1 -&gt; EDITORA DA UFABC</t>
  </si>
  <si>
    <t>J2 -&gt; PROEC - REALIZAÇÃO DE EVENTOS * D.U.C</t>
  </si>
  <si>
    <t>J8 -&gt; PROEC - TRI</t>
  </si>
  <si>
    <t>K0 -&gt; PROAD - PRÓ-REITORIA DE ADMINISTRAÇÃO</t>
  </si>
  <si>
    <t>K1 -&gt; PROAD - PASSAGENS * D.U.C</t>
  </si>
  <si>
    <t>L0 -&gt; PROPLADI - PRÓ-REITORIA DE PLAN. E DESENV. INSTITUCIONAL</t>
  </si>
  <si>
    <t>M0 -&gt; PROAP - PNAES</t>
  </si>
  <si>
    <t>M1 -&gt; PROAP - PRÓ-REITORIA DE POLÍTICAS AFIRMATIVAS</t>
  </si>
  <si>
    <t>M8 -&gt; PROAP - TRI</t>
  </si>
  <si>
    <t>N0 -&gt; ARI - ASSESSORIA DE RELAÇÕES INTERNACIONAIS</t>
  </si>
  <si>
    <t>P0 -&gt; PROPG - PRÓ-REITORIA DE PÓS-GRADUAÇÃO</t>
  </si>
  <si>
    <t>P8 -&gt; PROPG - TRI</t>
  </si>
  <si>
    <t>Q0 -&gt; BIBLIOTECA</t>
  </si>
  <si>
    <t>R0 -&gt; NTI - NÚCLEO DE TECNOLOGIA DA INFORMAÇÃO</t>
  </si>
  <si>
    <t>R1 -&gt; NTI - EQUIPAMENTO DE INFORMÁTICA * D.U.C</t>
  </si>
  <si>
    <t>R2 -&gt; NTI - SUPRIMENTO DE INFORMÁTICA * D.U.C</t>
  </si>
  <si>
    <t>S0 -&gt; SPO - SUPERINTENDÊNCIA DE OBRAS</t>
  </si>
  <si>
    <t>S1 -&gt; SPO - OBRAS SANTO ANDRÉ</t>
  </si>
  <si>
    <t>S2 -&gt; SPO - OBRAS SÃO BERNARDO DO CAMPO</t>
  </si>
  <si>
    <t>T0 -&gt; NETEL - NÚCLEO EDUCACIONAL DE TECNOLOGIAS E LÍNGUAS</t>
  </si>
  <si>
    <t>U0 -&gt; AGÊNCIA DE INOVAÇÃO</t>
  </si>
  <si>
    <t>V0 -&gt; SUGEPE - SUPERINTENDÊNCIA DE GESTÃO DE PESSOAS</t>
  </si>
  <si>
    <t>V1 -&gt; SUGEPE-FOLHA - PASEP + AUX. MORADIA</t>
  </si>
  <si>
    <t>V2 -&gt; SUGEPE - CONTRATAÇÃO DE ESTAGIÁRIOS * D.U.C</t>
  </si>
  <si>
    <t>V4 -&gt; SUGEPE - CAPACITAÇÃO</t>
  </si>
  <si>
    <t>Natureza da Despesa Detalhada</t>
  </si>
  <si>
    <t>Descrição NDD</t>
  </si>
  <si>
    <t>BOLSAS DE ESTUDO NO PAIS</t>
  </si>
  <si>
    <t>20/03/2023</t>
  </si>
  <si>
    <t>23006.005270/2023-57</t>
  </si>
  <si>
    <t>154503263522023NE400011</t>
  </si>
  <si>
    <t>PAGAMENTO DE BOLSISTAS PARA ATUACAO NA MODALIDADE DE BOLSA DE TREINAMENTO E APOIO TECNICO EM PESQUISA (TATP), DESTINADO AO PREENCHIMENTO DE VAGAS PARA ATENDIMENTO AOS BIOTERIOS DA PROPES/UFABC.</t>
  </si>
  <si>
    <t>23006.005687/2023-10</t>
  </si>
  <si>
    <t>154503263522023NE400010</t>
  </si>
  <si>
    <t>GESTAO DE BOLSA DE TREINAMENTO E APOIO TECNICO A PESQUISA PARA A DIVISAO DE ADMINISTRACAO DOS PROGRAMAS DE INICIACAO CIENTIFICA - DAPIC - ED. 01/2023 - TATP IC.</t>
  </si>
  <si>
    <t>17/03/2023</t>
  </si>
  <si>
    <t>154503263522023NE400007</t>
  </si>
  <si>
    <t>154503263522023NE400006</t>
  </si>
  <si>
    <t>AUXILIOS PARA DESENV. DE ESTUDOS E PESQUISAS</t>
  </si>
  <si>
    <t>15/03/2023</t>
  </si>
  <si>
    <t>154503263522023NE500003</t>
  </si>
  <si>
    <t>GABRIEL MACHADO ARAUJO</t>
  </si>
  <si>
    <t>16/03/2023</t>
  </si>
  <si>
    <t>154503263522023NE500004</t>
  </si>
  <si>
    <t>BRUNO BUENO FURQUIM</t>
  </si>
  <si>
    <t>154503263522023NE400009</t>
  </si>
  <si>
    <t>21/03/2023</t>
  </si>
  <si>
    <t>154503263522023NE400014</t>
  </si>
  <si>
    <t>CONCESSAO DE BOLSAS PARA DISCENTES DA POS-GRADUACAO DA UFABC (PROPG)</t>
  </si>
  <si>
    <t>154503263522023NE400015</t>
  </si>
  <si>
    <t>MATERIAL DE CONSUMO - PAGTO ANTECIPADO</t>
  </si>
  <si>
    <t>FRETES E TRANSPORTES DE ENCOMENDAS</t>
  </si>
  <si>
    <t>SERVICO DE SELECAO E TREINAMENTO</t>
  </si>
  <si>
    <t>SERVICOS DE AGUA E ESGOTO</t>
  </si>
  <si>
    <t>SERVICOS DE ENERGIA ELETRICA</t>
  </si>
  <si>
    <t>CONTRIBUICAO P/ CUSTEIO DE ILUMINACAO PUBLICA</t>
  </si>
  <si>
    <t>154503263522023NE400008</t>
  </si>
  <si>
    <t>23006.005262/2023-19</t>
  </si>
  <si>
    <t>154503263522023NE400012</t>
  </si>
  <si>
    <t>PAGAMENTO DE BOLSISTAS PARA ATUACAO NA MODALIDADE DE BOLSA DE TREINAMENTO E APOIO TECNICO EM PESQUISA (TATP), DESTINADO AO PREENCHIMENTO DE VAGAS PARA ATENDIMENTO AOS NUCLEOS ESTRATEGICOS DE PESQUISA DA UFABC - ED. 01/2023.</t>
  </si>
  <si>
    <t>154503263522023NE400013</t>
  </si>
  <si>
    <t>154503263522023NE400005</t>
  </si>
  <si>
    <t>SERVICOS GRAFICOS E EDITORIAIS</t>
  </si>
  <si>
    <t>CONTRIB.PREVIDENCIARIAS-SERVICOS DE TERCEIROS</t>
  </si>
  <si>
    <t>GRATIFICACAO POR ENCARGO DE CURSO E CONCURSO - GECC</t>
  </si>
  <si>
    <t>MAQUINAS, UTENSILIOS E EQUIPAMENTOS  DIVERSOS</t>
  </si>
  <si>
    <t>RESSARCIMENTO ASSISTENCIA MEDICA/ODONTOLOGICA</t>
  </si>
  <si>
    <t>CONTRIBUICAO PATRONAL PARA O RPPS</t>
  </si>
  <si>
    <t>PENSOES CIVIS</t>
  </si>
  <si>
    <t>SALARIO CONTRATO TEMPORARIO</t>
  </si>
  <si>
    <t>VENCIMENTOS E SALARIOS</t>
  </si>
  <si>
    <t>ABONO DE PERMANENCIA</t>
  </si>
  <si>
    <t>ADICIONAL DE INSALUBRIDADE</t>
  </si>
  <si>
    <t>GRATIFICACAO POR EXERCICIO DE CARGO EFETIVO</t>
  </si>
  <si>
    <t>GRAT POR EXERCICIO DE FUNCOES COMISSIONADAS</t>
  </si>
  <si>
    <t>GRATIFICACAO DE TEMPO DE SERVICO</t>
  </si>
  <si>
    <t>FERIAS VENCIDAS E PROPORCIONAIS</t>
  </si>
  <si>
    <t>13º SALARIO</t>
  </si>
  <si>
    <t>FERIAS - 1/3 CONSTITUCIONAL</t>
  </si>
  <si>
    <t>FERIAS - PAGAMENTO ANTECIPADO</t>
  </si>
  <si>
    <t>SENT.JUD.NAO TRANS JULG CARAT CONT AT CIVIL</t>
  </si>
  <si>
    <t>INDENIZACAO EM DECORRENCIA DE ADESAO AO PDV - PROGRAMA DE DESLIGAMENTO E/OU DEMISSAO VOLUNTARIA</t>
  </si>
  <si>
    <t>154503263522023NE700044</t>
  </si>
  <si>
    <t>ESTAGIARIOS</t>
  </si>
  <si>
    <t>AUXILIO-ALIMENTACAO</t>
  </si>
  <si>
    <t>AUXILIO-CRECHE</t>
  </si>
  <si>
    <t>AUXILIO-TRANSPORTE</t>
  </si>
  <si>
    <t>AUXILIO-CRECHE CIVIL</t>
  </si>
  <si>
    <t>AUXILIO-ALIMENTACAO CIVIS</t>
  </si>
  <si>
    <t>AUXILIO-TRANSPORTE CIVIS</t>
  </si>
  <si>
    <t>SERVICOS DE APOIO AO ENSINO</t>
  </si>
  <si>
    <t>LIMPEZA E CONSERVACAO</t>
  </si>
  <si>
    <t>MATERIAL DE LIMPEZA E PROD. DE HIGIENIZACAO</t>
  </si>
  <si>
    <t>GENEROS DE ALIMENTACAO</t>
  </si>
  <si>
    <t>154503263522023NE000062</t>
  </si>
  <si>
    <t>SERVICO DE INCINERACAO,DESTRUICAO E DEMOLICAO</t>
  </si>
  <si>
    <t>MATERIAL QUIMICO</t>
  </si>
  <si>
    <t>154503263522023NE000063</t>
  </si>
  <si>
    <t>ROOSEVELT DROPPA JUNIOR</t>
  </si>
  <si>
    <t>AUXILIO A PESQUISADORES</t>
  </si>
  <si>
    <t>MATERIAL DE PROTECAO E SEGURANCA</t>
  </si>
  <si>
    <t>MATERIAL DE SINALIZACAO VISUAL E OUTROS</t>
  </si>
  <si>
    <t>MANUTENCAO E CONSERV. DE BENS IMOVEIS</t>
  </si>
  <si>
    <t>MANUT. E CONSERV. DE MAQUINAS E EQUIPAMENTOS</t>
  </si>
  <si>
    <t>154503263522023NE000059</t>
  </si>
  <si>
    <t>APOIO ADMINISTRATIVO, TECNICO E OPERACIONAL</t>
  </si>
  <si>
    <t>SUPORTE DE INFRAESTRUTURA DE TIC</t>
  </si>
  <si>
    <t>154503263522023NE000060</t>
  </si>
  <si>
    <t>COMUNICACAO DE DADOS E REDES EM GERAL</t>
  </si>
  <si>
    <t>154503263522023NE000058</t>
  </si>
  <si>
    <t>SEGUROS EM GERAL</t>
  </si>
  <si>
    <t>PEDAGIOS</t>
  </si>
  <si>
    <t>LOCACAO DE MEIOS DE TRANSPORTE</t>
  </si>
  <si>
    <t>MANUTENCAO E CONSERV. DE VEICULOS</t>
  </si>
  <si>
    <t>TAXA DE ADMINISTRACAO</t>
  </si>
  <si>
    <t>154503263522023NE000061</t>
  </si>
  <si>
    <t>CONTRATACAO DE PESSOA JURIDICA ESPECIALIZADA NA PRESTACAO DOS SERVICOS TERCEIRIZADOS DE CONDUCAO DE VEICULOS AUTOMOTORES PERTENCENTES A FROTA OFICIAL DA FUNDACAO UNIVERSIDADE FEDERAL DO ABC UFABC</t>
  </si>
  <si>
    <t>LOCOMOCAO URBANA</t>
  </si>
  <si>
    <t>DIARIAS NO PAIS</t>
  </si>
  <si>
    <t>23006.005754/2023-04</t>
  </si>
  <si>
    <t>154503263522023NE600032</t>
  </si>
  <si>
    <t>DIARIAS SPO - NACIONAL PARA SERVIDORES</t>
  </si>
  <si>
    <t>COLAR "DATA EMISSÃO" ATÉ "NDD" e SEPARAR DOIS 1ºs DÍGITOS NDD</t>
  </si>
  <si>
    <t>Descrição Nota de Empenho</t>
  </si>
  <si>
    <t>FORNECIMENTO DE ALIMENTACAO</t>
  </si>
  <si>
    <t>ENTIDADES REPRESENTATIVAS DE CLASSE</t>
  </si>
  <si>
    <t>SERVICOS TECNICOS PROFISSIONAIS</t>
  </si>
  <si>
    <t>SERVICOS DE COMUNICACAO EM GERAL</t>
  </si>
  <si>
    <t>SERVICOS DE PUBLICIDADE LEGAL</t>
  </si>
  <si>
    <t>COMISSOES E CORRETAGENS</t>
  </si>
  <si>
    <t>MARCAS, PATENTES E DIREITOS AUTORAIS</t>
  </si>
  <si>
    <t>ASSINATURAS DE PERIODICOS E ANUIDADES</t>
  </si>
  <si>
    <t>MANUTENCAO CORRETIVA/ADAPTATIVA E SUSTENTACAO SOFTWARES</t>
  </si>
  <si>
    <t>COLECOES E MATERIAIS BIBLIOGRAFICOS</t>
  </si>
  <si>
    <t>MATERIAL DE EXPEDIENTE</t>
  </si>
  <si>
    <t>EQUIPAMENTO DE PROTECAO, SEGURANCA E  SOCORRO</t>
  </si>
  <si>
    <t>MOBILIARIO EM GERAL</t>
  </si>
  <si>
    <t>MATERIAL P/ MANUTENCAO DE BENS MOVEIS</t>
  </si>
  <si>
    <t>APAR.EQUIP.UTENS.MED.,ODONT,LABOR.HOSPIT.</t>
  </si>
  <si>
    <t>APARELHOS DE MEDICAO E ORIENTACAO</t>
  </si>
  <si>
    <t>EQUIPAMENTOS PARA AUDIO, VIDEO E FOTO</t>
  </si>
  <si>
    <t>MATERIAL P/ FESTIVIDADES E HOMENAGENS</t>
  </si>
  <si>
    <t>SERVICOS DOMESTICOS</t>
  </si>
  <si>
    <t>SERVICOS DE AUDIO, VIDEO E FOTO</t>
  </si>
  <si>
    <t>LOCACAO DE MAQUINAS E EQUIPAMENTOS</t>
  </si>
  <si>
    <t>AUXILIO-TRANPORTE</t>
  </si>
  <si>
    <t>13 SALARIO - PENSOES CIVIS</t>
  </si>
  <si>
    <t>INSTITUICOES DE CARATER ASSISTENCIAL, CULTURAL E EDUCA-CIONAL</t>
  </si>
  <si>
    <t>SERVICOS DE COPA E COZINHA</t>
  </si>
  <si>
    <t>MATERIAL LABORATORIAL</t>
  </si>
  <si>
    <t>MATERIAL ELETRICO E ELETRONICO</t>
  </si>
  <si>
    <t>COMBUSTIVEIS E LUBRIFICANTES AUTOMOTIVOS</t>
  </si>
  <si>
    <t>AQUISICAO DE SOFTWARE PRONTO</t>
  </si>
  <si>
    <t>GAS E OUTROS MATERIAIS ENGARRAFADOS</t>
  </si>
  <si>
    <t>MATERIAL PARA DIVULGACAO</t>
  </si>
  <si>
    <t>OBRAS EM ANDAMENTO</t>
  </si>
  <si>
    <t>INSTALACOES</t>
  </si>
  <si>
    <t>VIGILANCIA OSTENSIVA</t>
  </si>
  <si>
    <t>LOCACAO DE SOFTWARES</t>
  </si>
  <si>
    <t>MATERIAL DE TIC - MATERIAL DE CONSUMO</t>
  </si>
  <si>
    <t>EMISSAO DE CERTIFICADOS DIGITAIS</t>
  </si>
  <si>
    <t>SERVICOS DE TELECOMUNICACOES</t>
  </si>
  <si>
    <t>LOCACAO DE EQUIPAMENTOS DE TIC - TELEFONIA</t>
  </si>
  <si>
    <t>TELEFONIA FIXA E MOVEL - PACOTE DE COMUNICACAO DE DADOS</t>
  </si>
  <si>
    <t>FERRAMENTAS</t>
  </si>
  <si>
    <t>SERV. DE APOIO ADMIN., TECNICO E OPERACIONAL</t>
  </si>
  <si>
    <t>PASSAGENS PARA O PAIS</t>
  </si>
  <si>
    <t>PASSAGENS PARA O EXTERIOR</t>
  </si>
  <si>
    <t>RESSARCIMENTO DE PASSAGENS E DESP.C/LOCOMOCAO</t>
  </si>
  <si>
    <t>Resultado Primário (6 = Emendas Parlamentares)</t>
  </si>
  <si>
    <t>LOCACAO DE EQUIPAMENTOS DE TIC - COMPUTADORES</t>
  </si>
  <si>
    <t>MATERIAL P/ MANUT.DE BENS IMOVEIS/INSTALACOES</t>
  </si>
  <si>
    <t>33901801</t>
  </si>
  <si>
    <t>170586</t>
  </si>
  <si>
    <t>33901804</t>
  </si>
  <si>
    <t>33903096</t>
  </si>
  <si>
    <t>33903974</t>
  </si>
  <si>
    <t>213194</t>
  </si>
  <si>
    <t>33903948</t>
  </si>
  <si>
    <t>33903944</t>
  </si>
  <si>
    <t>33903943</t>
  </si>
  <si>
    <t>33904722</t>
  </si>
  <si>
    <t>33903963</t>
  </si>
  <si>
    <t>33914718</t>
  </si>
  <si>
    <t>33903628</t>
  </si>
  <si>
    <t>44905234</t>
  </si>
  <si>
    <t>33909308</t>
  </si>
  <si>
    <t>31911303</t>
  </si>
  <si>
    <t>31900301</t>
  </si>
  <si>
    <t>31900401</t>
  </si>
  <si>
    <t>31901101</t>
  </si>
  <si>
    <t>31901107</t>
  </si>
  <si>
    <t>31901110</t>
  </si>
  <si>
    <t>31901131</t>
  </si>
  <si>
    <t>31901133</t>
  </si>
  <si>
    <t>31901137</t>
  </si>
  <si>
    <t>31901142</t>
  </si>
  <si>
    <t>31901143</t>
  </si>
  <si>
    <t>31901145</t>
  </si>
  <si>
    <t>31901146</t>
  </si>
  <si>
    <t>31909114</t>
  </si>
  <si>
    <t>31909416</t>
  </si>
  <si>
    <t>33903607</t>
  </si>
  <si>
    <t>33900421</t>
  </si>
  <si>
    <t>33900422</t>
  </si>
  <si>
    <t>33900423</t>
  </si>
  <si>
    <t>33900809</t>
  </si>
  <si>
    <t>33904601</t>
  </si>
  <si>
    <t>33904901</t>
  </si>
  <si>
    <t>33903965</t>
  </si>
  <si>
    <t>33903702</t>
  </si>
  <si>
    <t>33903022</t>
  </si>
  <si>
    <t>33903007</t>
  </si>
  <si>
    <t>33903975</t>
  </si>
  <si>
    <t>33903011</t>
  </si>
  <si>
    <t>33902001</t>
  </si>
  <si>
    <t>33903028</t>
  </si>
  <si>
    <t>33903044</t>
  </si>
  <si>
    <t>33903916</t>
  </si>
  <si>
    <t>33903917</t>
  </si>
  <si>
    <t>33903978</t>
  </si>
  <si>
    <t>33903701</t>
  </si>
  <si>
    <t>33904011</t>
  </si>
  <si>
    <t>33904013</t>
  </si>
  <si>
    <t>33903969</t>
  </si>
  <si>
    <t>33903308</t>
  </si>
  <si>
    <t>33903303</t>
  </si>
  <si>
    <t>33903919</t>
  </si>
  <si>
    <t>33903925</t>
  </si>
  <si>
    <t>33903305</t>
  </si>
  <si>
    <t>33901414</t>
  </si>
  <si>
    <t>170589</t>
  </si>
  <si>
    <t>196730</t>
  </si>
  <si>
    <t>204238</t>
  </si>
  <si>
    <t>33903941</t>
  </si>
  <si>
    <t>170584</t>
  </si>
  <si>
    <t>138514</t>
  </si>
  <si>
    <t>33503908</t>
  </si>
  <si>
    <t>33903905</t>
  </si>
  <si>
    <t>33903947</t>
  </si>
  <si>
    <t>33913990</t>
  </si>
  <si>
    <t>33903903</t>
  </si>
  <si>
    <t>162737</t>
  </si>
  <si>
    <t>148803</t>
  </si>
  <si>
    <t>33913905</t>
  </si>
  <si>
    <t>33913904</t>
  </si>
  <si>
    <t>189564</t>
  </si>
  <si>
    <t>33903901</t>
  </si>
  <si>
    <t>33904007</t>
  </si>
  <si>
    <t>44905218</t>
  </si>
  <si>
    <t>33903016</t>
  </si>
  <si>
    <t>170583</t>
  </si>
  <si>
    <t>177445</t>
  </si>
  <si>
    <t>196733</t>
  </si>
  <si>
    <t>206425</t>
  </si>
  <si>
    <t>44905224</t>
  </si>
  <si>
    <t>44905242</t>
  </si>
  <si>
    <t>189563</t>
  </si>
  <si>
    <t>33903025</t>
  </si>
  <si>
    <t>44905208</t>
  </si>
  <si>
    <t>44905204</t>
  </si>
  <si>
    <t>44905233</t>
  </si>
  <si>
    <t>33903015</t>
  </si>
  <si>
    <t>33903946</t>
  </si>
  <si>
    <t>33903959</t>
  </si>
  <si>
    <t>33903912</t>
  </si>
  <si>
    <t>206422</t>
  </si>
  <si>
    <t>33909246</t>
  </si>
  <si>
    <t>33909249</t>
  </si>
  <si>
    <t>31900303</t>
  </si>
  <si>
    <t>193436</t>
  </si>
  <si>
    <t>193433</t>
  </si>
  <si>
    <t>193435</t>
  </si>
  <si>
    <t>170578</t>
  </si>
  <si>
    <t>186442</t>
  </si>
  <si>
    <t>33803901</t>
  </si>
  <si>
    <t>191781</t>
  </si>
  <si>
    <t>33903705</t>
  </si>
  <si>
    <t>33903035</t>
  </si>
  <si>
    <t>33903026</t>
  </si>
  <si>
    <t>33903001</t>
  </si>
  <si>
    <t>44904005</t>
  </si>
  <si>
    <t>33903004</t>
  </si>
  <si>
    <t>206424</t>
  </si>
  <si>
    <t>33903059</t>
  </si>
  <si>
    <t>44905191</t>
  </si>
  <si>
    <t>44905192</t>
  </si>
  <si>
    <t>33903703</t>
  </si>
  <si>
    <t>33904006</t>
  </si>
  <si>
    <t>33903017</t>
  </si>
  <si>
    <t>33904023</t>
  </si>
  <si>
    <t>33903958</t>
  </si>
  <si>
    <t>33904005</t>
  </si>
  <si>
    <t>33904014</t>
  </si>
  <si>
    <t>33903042</t>
  </si>
  <si>
    <t>33903979</t>
  </si>
  <si>
    <t>33903301</t>
  </si>
  <si>
    <t>33903302</t>
  </si>
  <si>
    <t>33909314</t>
  </si>
  <si>
    <t>172666</t>
  </si>
  <si>
    <t>176555</t>
  </si>
  <si>
    <t>176557</t>
  </si>
  <si>
    <t>33904002</t>
  </si>
  <si>
    <t>205330</t>
  </si>
  <si>
    <t>169146</t>
  </si>
  <si>
    <t>213296</t>
  </si>
  <si>
    <t>196260</t>
  </si>
  <si>
    <t>205995</t>
  </si>
  <si>
    <t>170062</t>
  </si>
  <si>
    <t>186018</t>
  </si>
  <si>
    <t>172824</t>
  </si>
  <si>
    <t>33903606</t>
  </si>
  <si>
    <t>33903024</t>
  </si>
  <si>
    <t>449052-9</t>
  </si>
  <si>
    <t>169856</t>
  </si>
  <si>
    <t>339036-9</t>
  </si>
  <si>
    <t>171318</t>
  </si>
  <si>
    <t>PROPG</t>
  </si>
  <si>
    <t>TRI</t>
  </si>
  <si>
    <t>PROEC</t>
  </si>
  <si>
    <t>PROGRAD</t>
  </si>
  <si>
    <t>PROPES</t>
  </si>
  <si>
    <t>REITORIA</t>
  </si>
  <si>
    <t>B8</t>
  </si>
  <si>
    <t>CMCC</t>
  </si>
  <si>
    <t>SALDO</t>
  </si>
  <si>
    <t>PROAP</t>
  </si>
  <si>
    <t>23006.020246/2021-86</t>
  </si>
  <si>
    <t>23006.015589/2021-29</t>
  </si>
  <si>
    <t>CECS</t>
  </si>
  <si>
    <t>23006.024960/2021-43</t>
  </si>
  <si>
    <t>23006.001430/2020-46</t>
  </si>
  <si>
    <t>23006.002740/2022-40</t>
  </si>
  <si>
    <t>23006.005051/2022-97</t>
  </si>
  <si>
    <t>23006.008267/2021-23</t>
  </si>
  <si>
    <t>CCNH</t>
  </si>
  <si>
    <t>23006.001629/2022-36</t>
  </si>
  <si>
    <t>23006.011393/2021-65</t>
  </si>
  <si>
    <t>23006.001732/2020-14</t>
  </si>
  <si>
    <t>23006.001291/2021-31</t>
  </si>
  <si>
    <t>23006.000056/2020-61</t>
  </si>
  <si>
    <t>23006.001802/2019-09</t>
  </si>
  <si>
    <t>23006.018222/2021-67</t>
  </si>
  <si>
    <t>23006.017161/2021-11</t>
  </si>
  <si>
    <t>23006.010951/2021-75</t>
  </si>
  <si>
    <t>23006.001262/2019-55</t>
  </si>
  <si>
    <t>23006.002513/2018-38</t>
  </si>
  <si>
    <t>Valor do Projeto</t>
  </si>
  <si>
    <t>23006.021980/2021-62</t>
  </si>
  <si>
    <t>Para verificar o saldo atual, utilizar a planilha de consulta execução, aba "1. Resumo de Custeio"</t>
  </si>
  <si>
    <t>* O saldo acumulado reflete os créditos orçamentários distribuidos (não o saldo atual "distribuido - executado")</t>
  </si>
  <si>
    <t>Obs.: Os créditos devem ser utilizados prioritariamente na modalidade CUSTEIO</t>
  </si>
  <si>
    <t>-</t>
  </si>
  <si>
    <t>TCTC 01/2021 Prof. Célio Fernando Figueiredo Angolini</t>
  </si>
  <si>
    <t>23006.001918/2017-78</t>
  </si>
  <si>
    <t>Prof. Dr. Conrado Augustus de Melo, ref. Atividade externa remunerada</t>
  </si>
  <si>
    <t>Total</t>
  </si>
  <si>
    <t>Saldo Acumulado (Distribuição de Saldos Remanescentes de Projetos)
Res Consuni 170</t>
  </si>
  <si>
    <t>Saldo Acumulado (TRI )
Res Consuni 159</t>
  </si>
  <si>
    <t>Destinação do Crédito</t>
  </si>
  <si>
    <t>Assunto</t>
  </si>
  <si>
    <t>Data da distribuição</t>
  </si>
  <si>
    <t>GABINETE REITORIA - TRI</t>
  </si>
  <si>
    <t>B8 -&gt; GABINETE REITORIA - TRI</t>
  </si>
  <si>
    <t>FONTE (1050 RECURSOS PRÓPRIOS)</t>
  </si>
  <si>
    <t>Plano Interno</t>
  </si>
  <si>
    <t>22/03/2023</t>
  </si>
  <si>
    <t>154503263522023NE000066</t>
  </si>
  <si>
    <t>CONTRATACAO DE ASSINATURA DE CATALOGOS DE LIVROS ELETRONICOS DA EMPRESA MINHA BIBLIOTECA LTDA, PARA ACESSO SIMULTANEO DE ATE 10 MIL USUARIOS, PARA O ATENDIMENTO E AMPLIACAO DA OFERTA DE TITULOS PERTINENTES AS ATIVIDADES DE ENSINO, PESQUISA E EXTENSAO DA FUNDACAO UNIVERSIDADE FEDERAL DO ABC  UFABC.</t>
  </si>
  <si>
    <t>MINHA BIBLIOTECA LTDA.</t>
  </si>
  <si>
    <t>23006.000516/2023-02</t>
  </si>
  <si>
    <t>154503263522023NE000065</t>
  </si>
  <si>
    <t>DIEGO MARIN FERMINO</t>
  </si>
  <si>
    <t>154503263522023NE000064</t>
  </si>
  <si>
    <t>MUNICIPIO DE SANTO ANDRE</t>
  </si>
  <si>
    <t>154503263522023NE600033</t>
  </si>
  <si>
    <t>DIARIAS PROAP - NACIONAL PARA SERVIDORES</t>
  </si>
  <si>
    <t>COLAR VALORES</t>
  </si>
  <si>
    <t>23006.004397/2023-59</t>
  </si>
  <si>
    <t>PAGAMENTO DE ANUIDADE PARA O FORUM NACIONAL DE PRO-REITORES DE PESQUISA E POS-GRADUACAO DAS INSTITUICOES DE ENSINO SUPERIOR BRASILEIRAS  FOPROP.</t>
  </si>
  <si>
    <t>148908</t>
  </si>
  <si>
    <t>23006.004015/2023-97</t>
  </si>
  <si>
    <t>23006.022564/2022-62</t>
  </si>
  <si>
    <t>154503263522023PE413501</t>
  </si>
  <si>
    <t>SERVICOS DE TRANSPORTE DE PASSAGEIROS DE FORMA EVENTUAL.</t>
  </si>
  <si>
    <t>COLAR "DATA EMISSÃO" ATÉ "PTRES"</t>
  </si>
  <si>
    <t>COLAR VALORES, COPIANDO COLUNA POR COLUNA</t>
  </si>
  <si>
    <t>23/03/2023</t>
  </si>
  <si>
    <t>154503263522023NE400016</t>
  </si>
  <si>
    <t>24/03/2023</t>
  </si>
  <si>
    <t>154503263522023NE000068</t>
  </si>
  <si>
    <t>EQUILAB FL CORPORATION</t>
  </si>
  <si>
    <t>154503263522023NE000067</t>
  </si>
  <si>
    <t>WORKBOX COMERCIAL EIRELI</t>
  </si>
  <si>
    <t>G.STRITH ENERGIA LTDA</t>
  </si>
  <si>
    <t>28/03/2023</t>
  </si>
  <si>
    <t>27/03/2023</t>
  </si>
  <si>
    <t>23006.001220/2023-09</t>
  </si>
  <si>
    <t>154503263522023PE000003</t>
  </si>
  <si>
    <t>RENOVACAO DA CONTRATACAO DE SERVICO DE EMPRESA ESPECIALIZADA PARA A PRESTACAO DE SERVICOS DE ASSISTENCIA TECNICA, SUPORTE E ATUALIZACAO DE VERSOES DO SOFTWARE SOPHIA BIBLIOTECA PARA O SISTEMA DE BIBLIOTECAS DA UFABC (SISBI UFABC).</t>
  </si>
  <si>
    <t>23006.001282/2023-11</t>
  </si>
  <si>
    <t>154503263522023PE000009</t>
  </si>
  <si>
    <t>CONTRATACAO DE EMPRESA ESPECIALIZADA PARA FORNECIMENTO DE ASSINATURA ANUAL DE LIVROS ELETRONICOS (E-BOOKS) DA EDITORA WILEY SUBSCRIPTION SERVICES INC. ATRAVES DE SEU REPRESENTANTE EXCLUSIVO NO BRASIL DOTLIB REPRESENTACAO EDITORIAL LTDA PARA USO ILIMITADO DE DISCENTES, DOCENTES E DEMAIS SERVIDORES DA FUNDACAO UNIVERSIDADE FEDERAL DO ABC  UFABC.</t>
  </si>
  <si>
    <t>31/03/2023</t>
  </si>
  <si>
    <t>23006.006710/2023-93</t>
  </si>
  <si>
    <t>REPASSE MENSAL DE VALORES PER CAPITA A GEAP - MARCO/2023</t>
  </si>
  <si>
    <t>AQUISICAO DE INSUMOS DIVERSOS PARA SUPRIMENTO DOS BIOTERIOS.</t>
  </si>
  <si>
    <t>23006.012582/2022-36</t>
  </si>
  <si>
    <t>154503263522023NE400019</t>
  </si>
  <si>
    <t>154503263522023NE400018</t>
  </si>
  <si>
    <t>30/03/2023</t>
  </si>
  <si>
    <t>23006.005147/2023-36</t>
  </si>
  <si>
    <t>154503263522023NE500005</t>
  </si>
  <si>
    <t>TRABALHO DE CAMPO NA REGIAO DO VALE DO RIBEIRA RELACIONADO A DISCIPLINA DE ESTUDOS DO MEIO FISICO.</t>
  </si>
  <si>
    <t>LISANGELA KATI DO NASCIMENTO</t>
  </si>
  <si>
    <t>23006.006237/2023-44</t>
  </si>
  <si>
    <t>154503263522023NE500006</t>
  </si>
  <si>
    <t>ATIVIDADE EXTRASSALA - VIAGEM DE CAMPO - MARICA RJ - PROFS. VANESSA LUCENA EMPINOTTI E ARILSON DA SILVA FAVARETO.</t>
  </si>
  <si>
    <t>23006.005178/2023-97</t>
  </si>
  <si>
    <t>154503263522023NE500009</t>
  </si>
  <si>
    <t>SOLICITACAO DE AUXILIO A ATIVIDADE EXTRASSALA -TRABALHO DE CAMPO - ESPACOS PUBLICOS E EQUIPAMENTOS PUBLICOS NAS CIDADE DE DIADEMA, SANTO ANDRE, SAO BERNARDO, SAO CAETANO</t>
  </si>
  <si>
    <t>MARIA LIVIA DE TOMMASI</t>
  </si>
  <si>
    <t>23006.005591/2023-51</t>
  </si>
  <si>
    <t>154503263522023NE500007</t>
  </si>
  <si>
    <t>ATIVIDADE EXTRASSALA - VISITA GUIADA A ESCOLA NACIONAL FLORESTAN FERNANDES - ATIVIDADES DO ESTAGIO SUPERVISIONADO OBRIGATORIO II - LCH - CCNH.</t>
  </si>
  <si>
    <t>SILENE FERREIRA CLARO</t>
  </si>
  <si>
    <t>23006.005941/2023-80</t>
  </si>
  <si>
    <t>154503263522023NE500008</t>
  </si>
  <si>
    <t>ATIVIDADE EXTRASSALA - VISITA GUIADA A PONTOS DE RELEVANCIA CULTURAL, HISTORICA, SOCIAL E AMBIENTAL EM SANTOS E SAO VICENTE COMO PARTE DAS ATIVIDADE DE ESTAGIO SUPERVISIONADO OBRIGATORIO.</t>
  </si>
  <si>
    <t>154503263522023NE400017</t>
  </si>
  <si>
    <t>BOLSAS DE TUTORIA PARA OS CURSOS DE CAPACITACAO DO NETEL</t>
  </si>
  <si>
    <t>29/03/2023</t>
  </si>
  <si>
    <t>23006.005375/2023-14</t>
  </si>
  <si>
    <t>154503263522023NE700045</t>
  </si>
  <si>
    <t>FOLHA DE PAGAMENTO DE MARCO/2023</t>
  </si>
  <si>
    <t>154503263522023NE700046</t>
  </si>
  <si>
    <t>154503263522023NE700047</t>
  </si>
  <si>
    <t>154503263522023NE700048</t>
  </si>
  <si>
    <t>154503263522023NE700049</t>
  </si>
  <si>
    <t>154503263522023NE700050</t>
  </si>
  <si>
    <t>154503263522023NE700051</t>
  </si>
  <si>
    <t>154503263522023NE700063</t>
  </si>
  <si>
    <t>154503263522023NE700064</t>
  </si>
  <si>
    <t>154503263522023NE700065</t>
  </si>
  <si>
    <t>154503263522023NE000078</t>
  </si>
  <si>
    <t>154503263522023NE700057</t>
  </si>
  <si>
    <t>154503263522023NE700052</t>
  </si>
  <si>
    <t>154503263522023NE700053</t>
  </si>
  <si>
    <t>154503263522023NE700054</t>
  </si>
  <si>
    <t>154503263522023NE700055</t>
  </si>
  <si>
    <t>154503263522023NE700056</t>
  </si>
  <si>
    <t>154503263522023NE700058</t>
  </si>
  <si>
    <t>154503263522023NE700059</t>
  </si>
  <si>
    <t>154503263522023NE700060</t>
  </si>
  <si>
    <t>154503263522023NE700061</t>
  </si>
  <si>
    <t>154503263522023NE700062</t>
  </si>
  <si>
    <t>154503263522023NE000069</t>
  </si>
  <si>
    <t>154503263522023NE000076</t>
  </si>
  <si>
    <t>154503263522023NE000077</t>
  </si>
  <si>
    <t>154503263522023NE000070</t>
  </si>
  <si>
    <t>JUROS E MULTA - CONTRATACAO DE EMPRESA ESPECIALIZADA DE CONSTRUCAO CIVIL PARA EXECUCAO DAS OBRAS DO BLOCO ANEXO DO CAMPUS SANTO ANDRE DA UNIVERSIDADE FEDERAL DO ABC- UFABC</t>
  </si>
  <si>
    <t>154503263522023NE000072</t>
  </si>
  <si>
    <t>PSS PATRONAL DE DANIEL MORGATO MARTIN - MULTA/JUROS NOVEMBRO 2022</t>
  </si>
  <si>
    <t>154503263522023NE000073</t>
  </si>
  <si>
    <t>PSS PATRONAL DE FLAVIO EDUARDO AOKI HORITA - JUROS / MULTA</t>
  </si>
  <si>
    <t>154503263522023NE000071</t>
  </si>
  <si>
    <t>PSS PATRONAL DE DANIEL MORGATO MARTIN - MULTA/JUROS</t>
  </si>
  <si>
    <t>154503263522023NE000074</t>
  </si>
  <si>
    <t>154503263522023NE000075</t>
  </si>
  <si>
    <t>23006.000014/2023-73</t>
  </si>
  <si>
    <t>154503263522023NE600034</t>
  </si>
  <si>
    <t>DIARIAS ACI - NACIONAL PARA SERVIDORES</t>
  </si>
  <si>
    <t>05/04/2023</t>
  </si>
  <si>
    <t>23006.007119/2023-53</t>
  </si>
  <si>
    <t>CONCESSAO DE BOLSAS PARA A ACAO CORO DA UFABC - EDITAL Nº 17/2023 - PROEC.</t>
  </si>
  <si>
    <t>23006.007125/2023-19</t>
  </si>
  <si>
    <t>CONCESSAO DE BOLSAS PARA AS ACOES ESTRATEGICAS - EDITAL Nº 18/2023 - PROEC.</t>
  </si>
  <si>
    <t>23006.007127/2023-08</t>
  </si>
  <si>
    <t>CONCESSAO DE BOLSAS PARA AS ACOES PROPRIAS - EDITAL Nº 20/2023.</t>
  </si>
  <si>
    <t>23006.006486/2023-30</t>
  </si>
  <si>
    <t>06/04/2023</t>
  </si>
  <si>
    <t>TRATA-SE DE CONTRATACAO DE EMPRESA ESPECIALIZADA PARA PRESTAR SERVICO DE ENCADERNACAO E REENCADERNACAO DE LIVROS, PARA REVITALIZACAO DO ACERVO DO SISTEMA DE BIBLIOTECAS DA FUNDACAO UNIVERSIDADE FEDERAL DO ABC - UFABC.</t>
  </si>
  <si>
    <t>04/04/2023</t>
  </si>
  <si>
    <t>154503263522023PE000042</t>
  </si>
  <si>
    <t>23006.002737/2023-15</t>
  </si>
  <si>
    <t>154503263522023PE000038</t>
  </si>
  <si>
    <t>AQUISICAO DE MATERIAIS DE CONSUMO - COMPRAS COMPARTILHADAS COMPONENTES E MATERIAIS ELETRICOS E ELETRONICOS.</t>
  </si>
  <si>
    <t>23006.010000/2022-87</t>
  </si>
  <si>
    <t>23006.016276/2022-79</t>
  </si>
  <si>
    <t>AQUISICAO DE INSUMOS ELETRICOS.</t>
  </si>
  <si>
    <t>154503263522023PE000036</t>
  </si>
  <si>
    <t>154503263522023NE000095</t>
  </si>
  <si>
    <t>FORUM NACIONAL DE PRO-REITORES DE PESQUISA E POS-GRADUA</t>
  </si>
  <si>
    <t>0007</t>
  </si>
  <si>
    <t>CONTRIBUICAO AO FORUM NACIONAL DE PRO-REITORES DE PESQUISA E POS-GRADUACAO (FOPROP)</t>
  </si>
  <si>
    <t>154503263522023NE000093</t>
  </si>
  <si>
    <t>154503263522023NE000086</t>
  </si>
  <si>
    <t>03/04/2023</t>
  </si>
  <si>
    <t>154503263522023NE000084</t>
  </si>
  <si>
    <t>CONTRATACAO DIRETA DE FUNDACAO DE APOIO PARA EXECUCAO DE EVENTO CIENTIFICO - REUNIAO DE DELEGADOS ASSESSORES E DA COMISSAO PERMANENTE DE CIENCIA, TECNOLOGIA E INOVACAO DA ASSOCIACAO DE UNIVERSIDADES GRUPO MONTEVIDEU - AUGM</t>
  </si>
  <si>
    <t>FUNDACAO DE APOIO A UNIVERSIDADE FEDERAL DE SAO PAULO</t>
  </si>
  <si>
    <t>154503263522023NE000085</t>
  </si>
  <si>
    <t>154503263522023NE000079</t>
  </si>
  <si>
    <t>154503263522023NE000080</t>
  </si>
  <si>
    <t>154503263522023NE000087</t>
  </si>
  <si>
    <t>VIVIANE SANTOS LACERDA PONTELLO 98958330678</t>
  </si>
  <si>
    <t>23006.011929/2022-23</t>
  </si>
  <si>
    <t>154503263522023NE000081</t>
  </si>
  <si>
    <t>AQUISICAO DE INSUMOS DIVERSOS PARA SUPRIMENTO DOS BIOTERIOS</t>
  </si>
  <si>
    <t>ROBERTO GIANNICHI FILHO</t>
  </si>
  <si>
    <t>154503263522023NE000082</t>
  </si>
  <si>
    <t>RODRIGO GAGLIARDI HARA EIRELI</t>
  </si>
  <si>
    <t>154503263522023NE000083</t>
  </si>
  <si>
    <t>AQUISICAO DE LAMPADAS LED</t>
  </si>
  <si>
    <t>FCA COMERCIO DE MATERIAIS ELETRICOS EIRELI</t>
  </si>
  <si>
    <t>154503263522023NE000094</t>
  </si>
  <si>
    <t>STREAMYARD, INC</t>
  </si>
  <si>
    <t>154503263522023NE000088</t>
  </si>
  <si>
    <t>JUROS E MULTA - OBRAS DE ADEQUACOES E COMPLEMENTACOES DOS SISTEMAS DE PROTECAO E COMBATE A INCENDIOS (SPCI) DO CAMPUS SANTO ANDRE</t>
  </si>
  <si>
    <t>154503263522023NE000092</t>
  </si>
  <si>
    <t>JUROS E MULTA - CONTRATACAO DE EMPRESAS ESPECIALIZADAS DE CONSTRUCAO CIVIL PARA EXECUCAO DE OBRAS DE INFRAESTRUTURA PARA COMPLEMENTACAO DO ENTORNO DO CAMPUS SANTO ANDRE DA UFABC.</t>
  </si>
  <si>
    <t>154503263522023NE000089</t>
  </si>
  <si>
    <t>154503263522023NE000090</t>
  </si>
  <si>
    <t>154503263522023NE000091</t>
  </si>
  <si>
    <t>23006.006748/2023-66</t>
  </si>
  <si>
    <t>154503263522023NE600035</t>
  </si>
  <si>
    <t>DIARIAS NETEL - NACIONAL PARA SERVIDORES</t>
  </si>
  <si>
    <t>10/04/2023</t>
  </si>
  <si>
    <t>14/04/2023</t>
  </si>
  <si>
    <t>23006.001627/2023-28</t>
  </si>
  <si>
    <t>PAGAMENTOS REFERENTES AO PROCESSO 23006.011028/2022-31 - PROGRAMAS DE AUXILIOS SOCIOECONOMICOS 2022 - AUXILIO CRECHE.</t>
  </si>
  <si>
    <t>23006.006679/2023-91</t>
  </si>
  <si>
    <t>154503263522023PE000044</t>
  </si>
  <si>
    <t>CONTRATACAO DA CONCESSIONARIA DE DISTRIBUICAO DE ENERGIA ELETRICA ENEL DISTRIBUICAO SAO PAULO PARA O FORNECIMENTO DE ENERGIA ELETRICA, ASSIM COMO, PARA O USO DO SISTEMA DE DISTRIBUICAO, EM ATENDIMENTO AS DEMANDAS DA UNIDADE TAMANDUATEHY DA UFABC.</t>
  </si>
  <si>
    <t>23006.006551/2023-27</t>
  </si>
  <si>
    <t>SOLICITACAO DE AUXILIO PARA PAGAMENTO DE TAXA DE INSCRICAO NO 5º SEMINARIO BRASILEIRO DE EDICAO UNIVERSITARIA E ACADEMICA E 35ª REUNIAO ANUAL DA ABEU.</t>
  </si>
  <si>
    <t>319113</t>
  </si>
  <si>
    <t>23006.005991/2022-67</t>
  </si>
  <si>
    <t>154503263522023PE000045</t>
  </si>
  <si>
    <t>PAGAMENTO DE AUXILIO FINANCEIRO PARA EVONIR ALBRECHT.</t>
  </si>
  <si>
    <t>11/04/2023</t>
  </si>
  <si>
    <t>23006.013996/2022-82</t>
  </si>
  <si>
    <t>23006.007465/2023-31</t>
  </si>
  <si>
    <t>PROCESSO PARA PAGAMENTO (REEMBOLSO) DE PASSAGENS TERRESTRES PARA ATENDER AS DEMANDAS DA UFABC NO EXERCICIO DE 2023.</t>
  </si>
  <si>
    <t>23006.007475/2023-77</t>
  </si>
  <si>
    <t>PROCESSO PARA PAGAMENTO (RESSARCIMENTO) DE GASTOS COM BAGAGENS DESPACHADAS EM VIAGENS A SERVICO POR SERVIDORES E CONVIDADOS DA UFABC, CONFORME DISPOSTO NA INSTRUCAO NORMATIVA SG/MPOG Nº 04.</t>
  </si>
  <si>
    <t>154503263522023NE400023</t>
  </si>
  <si>
    <t>154503263522023NE400022</t>
  </si>
  <si>
    <t>154503263522023NE400021</t>
  </si>
  <si>
    <t>154503263522023NE400020</t>
  </si>
  <si>
    <t>12/04/2023</t>
  </si>
  <si>
    <t>154503263522023NE000096</t>
  </si>
  <si>
    <t>SECRET. ESPECIAL DA RECEITA FEDERAL DO BRASIL</t>
  </si>
  <si>
    <t>154503263522023NE000098</t>
  </si>
  <si>
    <t>154503263522023NE000099</t>
  </si>
  <si>
    <t>JUROS E MULTA - CONTRATACAO DE PESSOA JURIDICA PARA A PRESTACAO DE SERVICOS DE IMPLANTACAO E OPERACAO DE SISTEMA INFORMATIZADO E INTEGRADO PARA GERENCIAMENTO DO ABASTECIMENTO DE COMBUSTIVEIS (ALCOOL, GASOLINA E DIESEL) E DE MANUTENCOES PREVENTIVAS E CORRETIVAS, POR MEIO DE REDE DE ESTABELECIMENTOS CREDENCIADOS, PARA OS VEICULOS PERTENCENTES A FROTA DA FUNDACAO UNIVERSIDADE FEDERAL DO ABC - UFABC.</t>
  </si>
  <si>
    <t>23006.007529/2023-02</t>
  </si>
  <si>
    <t>154503263522023NE600036</t>
  </si>
  <si>
    <t>DIARIAS EDITORA - NACIONAL PARA SERVIDORES</t>
  </si>
  <si>
    <t>;</t>
  </si>
  <si>
    <t>17/04/2023</t>
  </si>
  <si>
    <t>23006.001625/2023-39</t>
  </si>
  <si>
    <t>PAGAMENTOS REFERENTES AO PROCESSO 23006.011030/2022-19 - PROGRAMAS DE AUXILIOS SOCIOECONOMICOS 2022 - AUXILIO MORADIA</t>
  </si>
  <si>
    <t>154503263522023PE000060</t>
  </si>
  <si>
    <t>19/04/2023</t>
  </si>
  <si>
    <t>23006.001632/2023-31</t>
  </si>
  <si>
    <t>154503263522023PE000067</t>
  </si>
  <si>
    <t>PAGAMENTOS REFERENTES AO PROCESSO 23006.010057/2021-03 - EDITAL PROAP Nº 08/2021 - AUXILIO MONITORIA INCLUSIVA.</t>
  </si>
  <si>
    <t>18/04/2023</t>
  </si>
  <si>
    <t>23006.006276/2023-41</t>
  </si>
  <si>
    <t>23006.006125/2023-93</t>
  </si>
  <si>
    <t>154503263522023PE000056</t>
  </si>
  <si>
    <t>CONTRATACAO DE EMPRESA PARA MINISTRAR O CURSO DE CAPACITACAO SOBRE A LEI 14.133/2021 PARA SERVIDORES DA UFABC.</t>
  </si>
  <si>
    <t>23006.027970/2022-11</t>
  </si>
  <si>
    <t>154503263522023PE000066</t>
  </si>
  <si>
    <t>AQUISICAO PONTUAL DE MOVEIS.</t>
  </si>
  <si>
    <t>154503263522023PE410599</t>
  </si>
  <si>
    <t>154503263522023PE000061</t>
  </si>
  <si>
    <t>154503263522023PE000065</t>
  </si>
  <si>
    <t>AQUISICAO PONTUAL DE MOVEIS</t>
  </si>
  <si>
    <t>154503263522023NE400026</t>
  </si>
  <si>
    <t>154503263522023NE000101</t>
  </si>
  <si>
    <t>154503263522023NE000102</t>
  </si>
  <si>
    <t>154503263522023NE000103</t>
  </si>
  <si>
    <t>154503263522023NE000104</t>
  </si>
  <si>
    <t>154503263522023NE000105</t>
  </si>
  <si>
    <t>154503263522023NE000106</t>
  </si>
  <si>
    <t>23006.001591/2023-82</t>
  </si>
  <si>
    <t>154503263522023NE400027</t>
  </si>
  <si>
    <t>PAGAMENTOS REFERENTE AO PROCESSO 23006.011027/2022-97 - PROGRAMAS DE AUXILIOS SOCIOECONOMICOS 2022 - AUXILIO PERMANENCIA.</t>
  </si>
  <si>
    <t>154503263522023NE400025</t>
  </si>
  <si>
    <t>23006.008151/2023-56</t>
  </si>
  <si>
    <t>154503263522023NE400024</t>
  </si>
  <si>
    <t>SELECAO BOLSISTAS PARA PET-AF.</t>
  </si>
  <si>
    <t>33903996</t>
  </si>
  <si>
    <t>OUTROS SERV.DE TERCEIROS PJ- PAGTO ANTECIPADO</t>
  </si>
  <si>
    <t>33503901</t>
  </si>
  <si>
    <t>INST.DE CARATER ASSIST.CULT.E EDUCACIONAL</t>
  </si>
  <si>
    <t>33913937</t>
  </si>
  <si>
    <t>JUROS E MULTA DE MORA</t>
  </si>
  <si>
    <t>154503263522023NE000107</t>
  </si>
  <si>
    <t>20/04/2023</t>
  </si>
  <si>
    <t>154503263522023NE000108</t>
  </si>
  <si>
    <t>PRESSREADER INC.</t>
  </si>
  <si>
    <t>44905248</t>
  </si>
  <si>
    <t>VEICULOS DIVERSOS</t>
  </si>
  <si>
    <t>31911302</t>
  </si>
  <si>
    <t>CONTRIBUICOES PREVIDENCIARIAS - INSS</t>
  </si>
  <si>
    <t>31911309</t>
  </si>
  <si>
    <t>SEGUROS DE ACIDENTES DO TRABALHO</t>
  </si>
  <si>
    <t>31900101</t>
  </si>
  <si>
    <t>PROVENTOS - PESSOAL CIVIL</t>
  </si>
  <si>
    <t>31900109</t>
  </si>
  <si>
    <t>ADICIONAL POR TEMPO DE SERVICO PESSOAL CIVIL</t>
  </si>
  <si>
    <t>31900187</t>
  </si>
  <si>
    <t>COMPLEMENTACAO DE APOSENTADORIAS - PES CIVIL</t>
  </si>
  <si>
    <t>31900412</t>
  </si>
  <si>
    <t>FERIAS VENCIDAS/PROPORCIONAIS - CONTRATO TEMPORARIO</t>
  </si>
  <si>
    <t>31900414</t>
  </si>
  <si>
    <t>FERIAS - ABONO CONSTITUCIONAL - CONTRATO TEMPORARIO</t>
  </si>
  <si>
    <t>31901104</t>
  </si>
  <si>
    <t>ADICIONAL NOTURNO</t>
  </si>
  <si>
    <t>31901105</t>
  </si>
  <si>
    <t>INCORPORACOES</t>
  </si>
  <si>
    <t>31901106</t>
  </si>
  <si>
    <t>VANTAGENS PERM.SENT.JUD.TRANS.JULGADO - CIVIL</t>
  </si>
  <si>
    <t>31901136</t>
  </si>
  <si>
    <t>GRATIFICACAO P/EXERCICIO DE CARGO EM COMISSAO</t>
  </si>
  <si>
    <t>31901632</t>
  </si>
  <si>
    <t>SUBSTITUICOES</t>
  </si>
  <si>
    <t>31909211</t>
  </si>
  <si>
    <t>VENCIMENTOS E VANTAGENS FIXAS - PESSOAL CIVIL</t>
  </si>
  <si>
    <t>31900706</t>
  </si>
  <si>
    <t>CONTRIBUICAO PATRONAL - FUNPRESP LEI 12618/12</t>
  </si>
  <si>
    <t>33914712</t>
  </si>
  <si>
    <t>CONTRIBUICAO P/ O PIS/PASEP</t>
  </si>
  <si>
    <t>31900413</t>
  </si>
  <si>
    <t>13¤ SALARIO - CONTRATO TEMPORARIO</t>
  </si>
  <si>
    <t>31909203</t>
  </si>
  <si>
    <t>PENSOES DO RPPS E DO MILITAR</t>
  </si>
  <si>
    <t>154503263522023NE700066</t>
  </si>
  <si>
    <t>33900805</t>
  </si>
  <si>
    <t>AUXILIO NATALIDADE ATIVO CIVIL</t>
  </si>
  <si>
    <t>33909208</t>
  </si>
  <si>
    <t>OUTROS BENEF.ASSIST.DO SERVIDOR E DO MILITAR</t>
  </si>
  <si>
    <t>33901416</t>
  </si>
  <si>
    <t>DIARIAS NO EXTERIOR</t>
  </si>
  <si>
    <t>33903021</t>
  </si>
  <si>
    <t>MATERIAL DE COPA E COZINHA</t>
  </si>
  <si>
    <t>33903019</t>
  </si>
  <si>
    <t>MATERIAL DE ACONDICIONAMENTO E EMBALAGEM</t>
  </si>
  <si>
    <t>33903006</t>
  </si>
  <si>
    <t>ALIMENTOS PARA ANIMAIS</t>
  </si>
  <si>
    <t>33903922</t>
  </si>
  <si>
    <t>EXPOSICOES, CONGRESSOS E CONFERENCIAS</t>
  </si>
  <si>
    <t>33903031</t>
  </si>
  <si>
    <t>SEMENTES, MUDAS DE PLANTAS E INSUMOS</t>
  </si>
  <si>
    <t>154503263522023NE000100</t>
  </si>
  <si>
    <t>33903937</t>
  </si>
  <si>
    <t>33903602</t>
  </si>
  <si>
    <t>DIARIAS A COLABORADORES EVENTUAIS NO PAIS</t>
  </si>
  <si>
    <t>154503263522023NE600038</t>
  </si>
  <si>
    <t>154503263522023NE600037</t>
  </si>
  <si>
    <t>1050000000</t>
  </si>
  <si>
    <t>M20RKN01UFN</t>
  </si>
  <si>
    <t>169435</t>
  </si>
  <si>
    <t>27/04/2023</t>
  </si>
  <si>
    <t>23006.007556/2023-77</t>
  </si>
  <si>
    <t>154503263522023PE000084</t>
  </si>
  <si>
    <t>CONTRATACAO DE EMPRESA ESPECIALIZADA PARA A PRESTACAO DE SERVICOS DE SUBSCRICAO DE ACESSO WEB A BANCO DE IMAGENS ELETRONICAS E VETORES.</t>
  </si>
  <si>
    <t>24/04/2023</t>
  </si>
  <si>
    <t>23006.001106/2023-71</t>
  </si>
  <si>
    <t>154503263522023PE000068</t>
  </si>
  <si>
    <t>PAGAMENTO DE TAXAS AO INPI</t>
  </si>
  <si>
    <t>23006.001264/2023-21</t>
  </si>
  <si>
    <t>154503263522023PE000071</t>
  </si>
  <si>
    <t>CONTRATACAO DE SERVICO PARA OBTENCAO DO DIGITAL OBJECT IDENTIFIER (DOI) EM ARTIGOS CIENTIFICOS DE PERIODICOS DA UFABC.</t>
  </si>
  <si>
    <t>23006.008157/2023-23</t>
  </si>
  <si>
    <t>154503263522023PE000086</t>
  </si>
  <si>
    <t>CONTRATACAO REFERENTE AO SERVICO DE CAPACITACAO EXTERNA PARA PARTICIPACAO NO CON BRASIL - CONGRESSO NACIONAL DE LICITACOES E CONTRATOS.</t>
  </si>
  <si>
    <t>154503263522023PE000083</t>
  </si>
  <si>
    <t>28/04/2023</t>
  </si>
  <si>
    <t>23006.006818/2023-86</t>
  </si>
  <si>
    <t>154503263522023PE000089</t>
  </si>
  <si>
    <t>IMPORTACAO DE ACESSORIOS, LASERS E PORTA AMOSTRAS NECESSARIOS PARA O PROJETO DE PESQUISA INTITULADO SINTESE E PROPRIEDADES FISICAS DE PEROVSKITAS HIBRIDAS ORGANICO-INORGANICO DE BAIXA DIMENSIONALIDADE, DEVIDAMENTE APROVADO PELO CNPQ, PROF. GUSTAVO DALPIAN.</t>
  </si>
  <si>
    <t>23006.025219/2022-81</t>
  </si>
  <si>
    <t>154503263522023PE000090</t>
  </si>
  <si>
    <t>AQUISICAO DE MATERIAL PERMANENTE PARA O CECS.</t>
  </si>
  <si>
    <t>23006.005030/2023-52</t>
  </si>
  <si>
    <t>154503263522023PE000069</t>
  </si>
  <si>
    <t>PARTICIPACAO DA EDITORA DA UFABC NO EVENTO V FEIRA DO LIVRO DA UNESP.</t>
  </si>
  <si>
    <t>23006.006796/2023-54</t>
  </si>
  <si>
    <t>154503263522023PE000070</t>
  </si>
  <si>
    <t>PARTICIPACAO DA EDITORA DA UFABC NO EVENTO 13º FEIRAO DO LIVRO DA EDITORA UFPR.</t>
  </si>
  <si>
    <t>154503263522023PE406799</t>
  </si>
  <si>
    <t>PSS PATRONAL DE RAFAEL CELEGHINI SANTIAGO</t>
  </si>
  <si>
    <t>23006.014670/2022-72</t>
  </si>
  <si>
    <t>154503263522023PE000094</t>
  </si>
  <si>
    <t>REGISTRO DE PRECOS PARA AQUISICAO DE REAGENTES PARA OS CURSOS DE GRADUACAO DA FUNDACAO UNIVERSIDADE FEDERAL DO ABC ¿ UFABC</t>
  </si>
  <si>
    <t>154503263522023PE000095</t>
  </si>
  <si>
    <t>25/04/2023</t>
  </si>
  <si>
    <t>23006.006790/2023-87</t>
  </si>
  <si>
    <t>154503263522023PE000074</t>
  </si>
  <si>
    <t>AQUISICAO DE JOGOS EDUCATIVOS E MATERIAIS PEDAGOGICOS PARA DESENVOLVIMENTO DE ACOES DE EXTENSAO.</t>
  </si>
  <si>
    <t>23006.007480/2023-80</t>
  </si>
  <si>
    <t>154503263522023PE000085</t>
  </si>
  <si>
    <t>AQUISICAO DE MATERIAIS PARA JARDINAGEM PARA DESENVOLVIMENTO DE ACAO DE EXTENSAO.</t>
  </si>
  <si>
    <t>23006.008675/2023-47</t>
  </si>
  <si>
    <t>154503263522023PE000093</t>
  </si>
  <si>
    <t>AQUISICAO DE MATERIAIS ESCOLARES E DE ESCRITORIO PARA DESENVOLVIMENTO DE ACOES DE EXTENSAO.</t>
  </si>
  <si>
    <t>339032</t>
  </si>
  <si>
    <t>154503263522023PE409517</t>
  </si>
  <si>
    <t>23006.000299/2023-42</t>
  </si>
  <si>
    <t>154503263522023PE000092</t>
  </si>
  <si>
    <t>AQUISICAO DE CERTIFICADOS DIGITAIS E FORNECIMENTO DE TOKENS - 2023.</t>
  </si>
  <si>
    <t>154503263522023PE000091</t>
  </si>
  <si>
    <t>339033</t>
  </si>
  <si>
    <t>154503263522023NE400028</t>
  </si>
  <si>
    <t>154503263522023NE400029</t>
  </si>
  <si>
    <t>PROJETO REVISAO DE MATEMATICA E FISICA - PRMF.</t>
  </si>
  <si>
    <t>23006.006410/2023-12</t>
  </si>
  <si>
    <t>154503263522023NE500013</t>
  </si>
  <si>
    <t>VICTOR PEREIRA NARAZAKI</t>
  </si>
  <si>
    <t>23006.007727/2023-68</t>
  </si>
  <si>
    <t>154503263522023NE500012</t>
  </si>
  <si>
    <t>VISITA MONITORADA - DISCIPLINA GRADUACAO - OBSERVATORIO DE POLITICAS PUBLICAS</t>
  </si>
  <si>
    <t>WILSON MESQUITA DE ALMEIDA</t>
  </si>
  <si>
    <t>23006.005548/2023-96</t>
  </si>
  <si>
    <t>154503263522023NE500014</t>
  </si>
  <si>
    <t>LUCAS DOS SANTOS ROCHA</t>
  </si>
  <si>
    <t>23006.005615/2023-72</t>
  </si>
  <si>
    <t>154503263522023NE500015</t>
  </si>
  <si>
    <t>LUIZ FELIPE DOS ANJOS</t>
  </si>
  <si>
    <t>154503263522023NE500011</t>
  </si>
  <si>
    <t>MARIANA OHARA MORITA ABREU</t>
  </si>
  <si>
    <t>23006.006592/2023-13</t>
  </si>
  <si>
    <t>154503263522023NE500016</t>
  </si>
  <si>
    <t>PAULA VILLELA DE JESUS</t>
  </si>
  <si>
    <t>154503263522023NE000120</t>
  </si>
  <si>
    <t>154503263522023NE500010</t>
  </si>
  <si>
    <t>PAULO SERGIO DA COSTA NEVES</t>
  </si>
  <si>
    <t>154503263522023NE000117</t>
  </si>
  <si>
    <t>AQUISICAO DE EQUIPAMENTOS PARA OS LABORATORIOS DIDATICOS UMIDOS.</t>
  </si>
  <si>
    <t>ALFA MARE EQUIPAMENTOS E SERVICOS PARA LABORATORIOS LTD</t>
  </si>
  <si>
    <t>154503263522023NE000118</t>
  </si>
  <si>
    <t>DUPLICK EMPREENDIMENTOS IMOBILIARIOS LTDA</t>
  </si>
  <si>
    <t>23006.007685/2023-65</t>
  </si>
  <si>
    <t>154503263522023NE700067</t>
  </si>
  <si>
    <t>FOLHA DE PAGAMENTO DE ABRIL DE 2023</t>
  </si>
  <si>
    <t>154503263522023NE700068</t>
  </si>
  <si>
    <t>154503263522023NE700069</t>
  </si>
  <si>
    <t>31900416</t>
  </si>
  <si>
    <t>FERIAS PAGAMENTO ANTECIPADO - CONTRATOS TEMPORARIOS</t>
  </si>
  <si>
    <t>154503263522023NE700070</t>
  </si>
  <si>
    <t>154503263522023NE700071</t>
  </si>
  <si>
    <t>154503263522023NE700072</t>
  </si>
  <si>
    <t>154503263522023NE700073</t>
  </si>
  <si>
    <t>154503263522023NE700083</t>
  </si>
  <si>
    <t>154503263522023NE700084</t>
  </si>
  <si>
    <t>154503263522023NE700085</t>
  </si>
  <si>
    <t>154503263522023NE700079</t>
  </si>
  <si>
    <t>154503263522023NE700074</t>
  </si>
  <si>
    <t>154503263522023NE700075</t>
  </si>
  <si>
    <t>154503263522023NE700076</t>
  </si>
  <si>
    <t>154503263522023NE700077</t>
  </si>
  <si>
    <t>154503263522023NE700078</t>
  </si>
  <si>
    <t>154503263522023NE700080</t>
  </si>
  <si>
    <t>154503263522023NE700081</t>
  </si>
  <si>
    <t>154503263522023NE700082</t>
  </si>
  <si>
    <t>154503263522023NE000119</t>
  </si>
  <si>
    <t>POLYVALENTE SERVICOS E APOIO ADMINISTRATIVO LTDA</t>
  </si>
  <si>
    <t>154503263522023NE000109</t>
  </si>
  <si>
    <t>AQUISICAO DE LUMINARIAS DE EMERGENCIA</t>
  </si>
  <si>
    <t>PARANAIBA REDE ELETRICA LTDA</t>
  </si>
  <si>
    <t>154503263522023NE000110</t>
  </si>
  <si>
    <t>MULTI LITE COMERCIAL ELETRICA LTDA.</t>
  </si>
  <si>
    <t>154503263522023NE000111</t>
  </si>
  <si>
    <t>C.PEREIRA DIGIBYTE NEGOCIOS ELETRONICOS E DIGITAIS</t>
  </si>
  <si>
    <t>154503263522023NE000112</t>
  </si>
  <si>
    <t>AQUISICAO DE INSUMOS ELETRICOS</t>
  </si>
  <si>
    <t>RENOVA CONSTRUCOES COMERCIO E SERVICOS LTDA</t>
  </si>
  <si>
    <t>154503263522023NE000114</t>
  </si>
  <si>
    <t>AQUISICAO DE TINTAS E CORRELATOS.</t>
  </si>
  <si>
    <t>VALENTE TINTAS - EIRELI</t>
  </si>
  <si>
    <t>154503263522023NE000115</t>
  </si>
  <si>
    <t>DELTA COMERCIO DE TINTAS LTDA</t>
  </si>
  <si>
    <t>154503263522023NE000116</t>
  </si>
  <si>
    <t>I ELISA A SILVA LICITACOES</t>
  </si>
  <si>
    <t>154503263522023NE000121</t>
  </si>
  <si>
    <t>26/04/2023</t>
  </si>
  <si>
    <t>154503263522023NE000113</t>
  </si>
  <si>
    <t>23006.008745/2023-67</t>
  </si>
  <si>
    <t>154503263522023NE600039</t>
  </si>
  <si>
    <t>DIARIAS - PROAD</t>
  </si>
  <si>
    <t>23006.008834/2023-11</t>
  </si>
  <si>
    <t>154503263522023NE600040</t>
  </si>
  <si>
    <t>DIARIAS AGENCIA DE INOVACAO - NACIONAL PARA SERVIDORES</t>
  </si>
  <si>
    <t>154503263522023NE600041</t>
  </si>
  <si>
    <t>DIARIAS AGENCIA DE INOVACAO - NACIONAL PARA COLABORADORES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</si>
</sst>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 #,##0.00_-;\-&quot;R$&quot;\ * #,##0.00_-;_-&quot;R$&quot;\ * &quot;-&quot;??_-;_-@_-"/>
    <numFmt numFmtId="43" formatCode="_-* #,##0.00_-;\-* #,##0.00_-;_-* &quot;-&quot;??_-;_-@_-"/>
    <numFmt numFmtId="164" formatCode="_(&quot;R$&quot;* #,##0.00_);_(&quot;R$&quot;* \(#,##0.00\);_(&quot;R$&quot;* &quot;-&quot;??_);_(@_)"/>
    <numFmt numFmtId="165" formatCode="_(* #,##0.00_);_(* \(#,##0.00\);_(* &quot;-&quot;??_);_(@_)"/>
    <numFmt numFmtId="166" formatCode="_-&quot;R$&quot;\ * #,##0_-;\-&quot;R$&quot;\ * #,##0_-;_-&quot;R$&quot;\ * &quot;-&quot;??_-;_-@_-"/>
    <numFmt numFmtId="167" formatCode="#,##0.00_);\(#,##0.00\)"/>
    <numFmt numFmtId="168" formatCode="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Arial"/>
      <family val="2"/>
    </font>
    <font>
      <sz val="11"/>
      <color rgb="FF000000"/>
      <name val="Calibri"/>
      <family val="2"/>
    </font>
    <font>
      <sz val="10"/>
      <color rgb="FF000000"/>
      <name val="Arial"/>
      <family val="2"/>
    </font>
    <font>
      <sz val="11"/>
      <color rgb="FF000000"/>
      <name val="Calibri"/>
      <family val="2"/>
    </font>
    <font>
      <sz val="12"/>
      <color theme="1"/>
      <name val="Calibri"/>
      <family val="2"/>
      <scheme val="minor"/>
    </font>
    <font>
      <sz val="11"/>
      <color indexed="8"/>
      <name val="Calibri"/>
      <family val="2"/>
    </font>
    <font>
      <sz val="11"/>
      <color theme="0"/>
      <name val="Calibri"/>
      <family val="2"/>
    </font>
    <font>
      <b/>
      <sz val="14"/>
      <color theme="1"/>
      <name val="Calibri"/>
      <family val="2"/>
      <scheme val="minor"/>
    </font>
    <font>
      <b/>
      <sz val="12"/>
      <color theme="0"/>
      <name val="Calibri"/>
      <family val="2"/>
      <scheme val="minor"/>
    </font>
    <font>
      <sz val="11"/>
      <name val="Calibri"/>
      <family val="2"/>
      <scheme val="minor"/>
    </font>
    <font>
      <sz val="10"/>
      <color rgb="FF000000"/>
      <name val="Arial"/>
      <family val="2"/>
    </font>
  </fonts>
  <fills count="22">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bgColor indexed="64"/>
      </patternFill>
    </fill>
    <fill>
      <patternFill patternType="solid">
        <fgColor theme="9" tint="0.79998168889431442"/>
        <bgColor indexed="64"/>
      </patternFill>
    </fill>
    <fill>
      <patternFill patternType="solid">
        <fgColor rgb="FF005A3C"/>
        <bgColor indexed="64"/>
      </patternFill>
    </fill>
    <fill>
      <patternFill patternType="solid">
        <fgColor theme="9"/>
        <bgColor indexed="64"/>
      </patternFill>
    </fill>
    <fill>
      <patternFill patternType="solid">
        <fgColor theme="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3" tint="0.59999389629810485"/>
        <bgColor indexed="64"/>
      </patternFill>
    </fill>
  </fills>
  <borders count="38">
    <border>
      <left/>
      <right/>
      <top/>
      <bottom/>
      <diagonal/>
    </border>
    <border>
      <left/>
      <right/>
      <top/>
      <bottom style="dashDot">
        <color auto="1"/>
      </bottom>
      <diagonal/>
    </border>
    <border>
      <left/>
      <right/>
      <top style="dashDot">
        <color theme="0"/>
      </top>
      <bottom style="dashDot">
        <color theme="0"/>
      </bottom>
      <diagonal/>
    </border>
    <border>
      <left/>
      <right/>
      <top style="dashDot">
        <color auto="1"/>
      </top>
      <bottom style="dashDot">
        <color auto="1"/>
      </bottom>
      <diagonal/>
    </border>
    <border>
      <left/>
      <right/>
      <top style="dashDot">
        <color auto="1"/>
      </top>
      <bottom/>
      <diagonal/>
    </border>
    <border>
      <left/>
      <right/>
      <top/>
      <bottom style="dashDotDot">
        <color auto="1"/>
      </bottom>
      <diagonal/>
    </border>
    <border>
      <left/>
      <right/>
      <top style="dashDotDot">
        <color auto="1"/>
      </top>
      <bottom style="dashDotDot">
        <color auto="1"/>
      </bottom>
      <diagonal/>
    </border>
    <border>
      <left/>
      <right/>
      <top style="dashDotDot">
        <color auto="1"/>
      </top>
      <bottom/>
      <diagonal/>
    </border>
    <border>
      <left style="hair">
        <color rgb="FF005A3C"/>
      </left>
      <right style="hair">
        <color rgb="FF005A3C"/>
      </right>
      <top style="hair">
        <color rgb="FF005A3C"/>
      </top>
      <bottom style="hair">
        <color rgb="FF005A3C"/>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dashDotDot">
        <color auto="1"/>
      </top>
      <bottom style="dashDotDot">
        <color auto="1"/>
      </bottom>
      <diagonal/>
    </border>
    <border>
      <left style="thin">
        <color auto="1"/>
      </left>
      <right style="thin">
        <color auto="1"/>
      </right>
      <top style="dashDotDot">
        <color auto="1"/>
      </top>
      <bottom style="dashDotDot">
        <color auto="1"/>
      </bottom>
      <diagonal/>
    </border>
    <border>
      <left style="thin">
        <color auto="1"/>
      </left>
      <right/>
      <top style="dashDotDot">
        <color auto="1"/>
      </top>
      <bottom style="dashDotDot">
        <color auto="1"/>
      </bottom>
      <diagonal/>
    </border>
    <border>
      <left/>
      <right style="thin">
        <color auto="1"/>
      </right>
      <top style="dashDotDot">
        <color auto="1"/>
      </top>
      <bottom/>
      <diagonal/>
    </border>
    <border>
      <left style="thin">
        <color auto="1"/>
      </left>
      <right style="thin">
        <color auto="1"/>
      </right>
      <top style="dashDotDot">
        <color auto="1"/>
      </top>
      <bottom/>
      <diagonal/>
    </border>
    <border>
      <left style="thin">
        <color auto="1"/>
      </left>
      <right/>
      <top style="dashDotDot">
        <color auto="1"/>
      </top>
      <bottom/>
      <diagonal/>
    </border>
    <border>
      <left/>
      <right style="thin">
        <color auto="1"/>
      </right>
      <top style="medium">
        <color auto="1"/>
      </top>
      <bottom style="dashDotDot">
        <color auto="1"/>
      </bottom>
      <diagonal/>
    </border>
    <border>
      <left style="thin">
        <color auto="1"/>
      </left>
      <right style="thin">
        <color auto="1"/>
      </right>
      <top style="medium">
        <color auto="1"/>
      </top>
      <bottom style="dashDotDot">
        <color auto="1"/>
      </bottom>
      <diagonal/>
    </border>
    <border>
      <left style="thin">
        <color auto="1"/>
      </left>
      <right/>
      <top style="medium">
        <color auto="1"/>
      </top>
      <bottom style="dashDotDot">
        <color auto="1"/>
      </bottom>
      <diagonal/>
    </border>
    <border>
      <left/>
      <right/>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style="hair">
        <color auto="1"/>
      </right>
      <top/>
      <bottom style="hair">
        <color auto="1"/>
      </bottom>
      <diagonal/>
    </border>
    <border>
      <left style="thin">
        <color indexed="64"/>
      </left>
      <right style="hair">
        <color indexed="64"/>
      </right>
      <top/>
      <bottom style="hair">
        <color indexed="64"/>
      </bottom>
      <diagonal/>
    </border>
    <border>
      <left/>
      <right style="thin">
        <color indexed="64"/>
      </right>
      <top/>
      <bottom/>
      <diagonal/>
    </border>
    <border>
      <left/>
      <right style="hair">
        <color auto="1"/>
      </right>
      <top/>
      <bottom/>
      <diagonal/>
    </border>
    <border>
      <left style="thin">
        <color indexed="64"/>
      </left>
      <right style="hair">
        <color auto="1"/>
      </right>
      <top/>
      <bottom/>
      <diagonal/>
    </border>
    <border>
      <left/>
      <right style="hair">
        <color auto="1"/>
      </right>
      <top style="hair">
        <color auto="1"/>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medium">
        <color auto="1"/>
      </bottom>
      <diagonal/>
    </border>
  </borders>
  <cellStyleXfs count="32">
    <xf numFmtId="0" fontId="0" fillId="0" borderId="0"/>
    <xf numFmtId="44" fontId="1" fillId="0" borderId="0" applyFont="0" applyFill="0" applyBorder="0" applyAlignment="0" applyProtection="0"/>
    <xf numFmtId="9" fontId="1" fillId="0" borderId="0" applyFont="0" applyFill="0" applyBorder="0" applyAlignment="0" applyProtection="0"/>
    <xf numFmtId="44" fontId="6" fillId="0" borderId="0"/>
    <xf numFmtId="44" fontId="6" fillId="0" borderId="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164" fontId="6" fillId="0" borderId="0" applyBorder="0" applyAlignment="0" applyProtection="0"/>
    <xf numFmtId="44" fontId="7" fillId="0" borderId="0" applyFont="0" applyFill="0" applyBorder="0" applyAlignment="0" applyProtection="0"/>
    <xf numFmtId="0" fontId="7" fillId="0" borderId="0"/>
    <xf numFmtId="0" fontId="8" fillId="0" borderId="0"/>
    <xf numFmtId="0" fontId="9" fillId="0" borderId="0"/>
    <xf numFmtId="0" fontId="1" fillId="0" borderId="0"/>
    <xf numFmtId="0" fontId="6" fillId="0" borderId="0"/>
    <xf numFmtId="0" fontId="7" fillId="0" borderId="0"/>
    <xf numFmtId="0" fontId="6" fillId="0" borderId="0"/>
    <xf numFmtId="0" fontId="1" fillId="0" borderId="0"/>
    <xf numFmtId="0" fontId="6" fillId="0" borderId="0"/>
    <xf numFmtId="0" fontId="6" fillId="0" borderId="0"/>
    <xf numFmtId="0" fontId="6" fillId="0" borderId="0"/>
    <xf numFmtId="0" fontId="1" fillId="0" borderId="0"/>
    <xf numFmtId="0" fontId="10"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5" fontId="6" fillId="0" borderId="0" applyFont="0" applyFill="0" applyBorder="0" applyAlignment="0" applyProtection="0"/>
    <xf numFmtId="43" fontId="11" fillId="0" borderId="0" applyFont="0" applyFill="0" applyBorder="0" applyAlignment="0" applyProtection="0"/>
    <xf numFmtId="0" fontId="16" fillId="0" borderId="0"/>
    <xf numFmtId="0" fontId="1" fillId="0" borderId="0"/>
    <xf numFmtId="0" fontId="1" fillId="0" borderId="0"/>
  </cellStyleXfs>
  <cellXfs count="161">
    <xf numFmtId="0" fontId="0" fillId="0" borderId="0" xfId="0"/>
    <xf numFmtId="0" fontId="2" fillId="2" borderId="0" xfId="0" applyFont="1" applyFill="1" applyAlignment="1">
      <alignment horizontal="center" vertical="center" wrapText="1"/>
    </xf>
    <xf numFmtId="0" fontId="2" fillId="2" borderId="0" xfId="0" applyFont="1" applyFill="1" applyAlignment="1">
      <alignment vertical="center" wrapText="1"/>
    </xf>
    <xf numFmtId="0" fontId="0" fillId="0" borderId="1" xfId="0" applyBorder="1"/>
    <xf numFmtId="43" fontId="0" fillId="3" borderId="1" xfId="0" applyNumberFormat="1" applyFill="1" applyBorder="1"/>
    <xf numFmtId="43" fontId="0" fillId="4" borderId="1" xfId="0" applyNumberFormat="1" applyFill="1" applyBorder="1"/>
    <xf numFmtId="43" fontId="0" fillId="5" borderId="1" xfId="0" applyNumberFormat="1" applyFill="1" applyBorder="1"/>
    <xf numFmtId="43" fontId="3" fillId="6" borderId="1" xfId="0" applyNumberFormat="1" applyFont="1" applyFill="1" applyBorder="1"/>
    <xf numFmtId="43" fontId="0" fillId="7" borderId="1" xfId="0" applyNumberFormat="1" applyFill="1" applyBorder="1"/>
    <xf numFmtId="43" fontId="4" fillId="2" borderId="2" xfId="0" applyNumberFormat="1" applyFont="1" applyFill="1" applyBorder="1"/>
    <xf numFmtId="43" fontId="0" fillId="8" borderId="1" xfId="0" applyNumberFormat="1" applyFill="1" applyBorder="1"/>
    <xf numFmtId="43" fontId="0" fillId="9" borderId="1" xfId="0" applyNumberFormat="1" applyFill="1" applyBorder="1"/>
    <xf numFmtId="0" fontId="0" fillId="0" borderId="3" xfId="0" applyBorder="1"/>
    <xf numFmtId="43" fontId="0" fillId="3" borderId="3" xfId="0" applyNumberFormat="1" applyFill="1" applyBorder="1"/>
    <xf numFmtId="43" fontId="0" fillId="4" borderId="3" xfId="0" applyNumberFormat="1" applyFill="1" applyBorder="1"/>
    <xf numFmtId="43" fontId="0" fillId="5" borderId="3" xfId="0" applyNumberFormat="1" applyFill="1" applyBorder="1"/>
    <xf numFmtId="43" fontId="3" fillId="6" borderId="3" xfId="0" applyNumberFormat="1" applyFont="1" applyFill="1" applyBorder="1"/>
    <xf numFmtId="43" fontId="0" fillId="7" borderId="3" xfId="0" applyNumberFormat="1" applyFill="1" applyBorder="1"/>
    <xf numFmtId="0" fontId="0" fillId="0" borderId="3" xfId="0" applyBorder="1" applyAlignment="1">
      <alignment vertical="center"/>
    </xf>
    <xf numFmtId="43" fontId="0" fillId="0" borderId="0" xfId="0" applyNumberFormat="1"/>
    <xf numFmtId="43" fontId="3" fillId="3" borderId="3" xfId="0" applyNumberFormat="1" applyFont="1" applyFill="1" applyBorder="1"/>
    <xf numFmtId="43" fontId="3" fillId="4" borderId="3" xfId="0" applyNumberFormat="1" applyFont="1" applyFill="1" applyBorder="1"/>
    <xf numFmtId="43" fontId="3" fillId="5" borderId="3" xfId="0" applyNumberFormat="1" applyFont="1" applyFill="1" applyBorder="1"/>
    <xf numFmtId="43" fontId="3" fillId="7" borderId="3" xfId="0" applyNumberFormat="1" applyFont="1" applyFill="1" applyBorder="1"/>
    <xf numFmtId="43" fontId="2" fillId="2" borderId="2" xfId="0" applyNumberFormat="1" applyFont="1" applyFill="1" applyBorder="1"/>
    <xf numFmtId="43" fontId="3" fillId="8" borderId="3" xfId="0" applyNumberFormat="1" applyFont="1" applyFill="1" applyBorder="1"/>
    <xf numFmtId="43" fontId="3" fillId="9" borderId="3" xfId="0" applyNumberFormat="1" applyFont="1" applyFill="1" applyBorder="1"/>
    <xf numFmtId="10" fontId="0" fillId="0" borderId="0" xfId="2" applyNumberFormat="1" applyFont="1"/>
    <xf numFmtId="0" fontId="5" fillId="0" borderId="0" xfId="0" applyFont="1" applyAlignment="1">
      <alignment wrapText="1"/>
    </xf>
    <xf numFmtId="0" fontId="0" fillId="8" borderId="5" xfId="0" applyFill="1" applyBorder="1" applyAlignment="1">
      <alignment wrapText="1"/>
    </xf>
    <xf numFmtId="166" fontId="0" fillId="8" borderId="5" xfId="1" applyNumberFormat="1" applyFont="1" applyFill="1" applyBorder="1"/>
    <xf numFmtId="0" fontId="0" fillId="8" borderId="6" xfId="0" applyFill="1" applyBorder="1" applyAlignment="1">
      <alignment wrapText="1"/>
    </xf>
    <xf numFmtId="166" fontId="0" fillId="8" borderId="6" xfId="1" applyNumberFormat="1" applyFont="1" applyFill="1" applyBorder="1"/>
    <xf numFmtId="0" fontId="4" fillId="10" borderId="6" xfId="0" applyFont="1" applyFill="1" applyBorder="1" applyAlignment="1">
      <alignment horizontal="right" wrapText="1"/>
    </xf>
    <xf numFmtId="166" fontId="4" fillId="10" borderId="6" xfId="1" applyNumberFormat="1" applyFont="1" applyFill="1" applyBorder="1"/>
    <xf numFmtId="0" fontId="0" fillId="0" borderId="6" xfId="0" applyBorder="1" applyAlignment="1">
      <alignment wrapText="1"/>
    </xf>
    <xf numFmtId="166" fontId="0" fillId="0" borderId="6" xfId="1" applyNumberFormat="1" applyFont="1" applyBorder="1"/>
    <xf numFmtId="0" fontId="2" fillId="10" borderId="7" xfId="0" applyFont="1" applyFill="1" applyBorder="1" applyAlignment="1">
      <alignment horizontal="right" wrapText="1"/>
    </xf>
    <xf numFmtId="166" fontId="2" fillId="10" borderId="7" xfId="1" applyNumberFormat="1" applyFont="1" applyFill="1" applyBorder="1"/>
    <xf numFmtId="0" fontId="0" fillId="0" borderId="3" xfId="0" applyBorder="1" applyAlignment="1">
      <alignment wrapText="1"/>
    </xf>
    <xf numFmtId="0" fontId="0" fillId="0" borderId="3" xfId="0" applyBorder="1" applyAlignment="1">
      <alignment vertical="center" wrapText="1"/>
    </xf>
    <xf numFmtId="43" fontId="0" fillId="8" borderId="3" xfId="0" applyNumberFormat="1" applyFill="1" applyBorder="1"/>
    <xf numFmtId="43" fontId="0" fillId="9" borderId="3" xfId="0" applyNumberFormat="1" applyFill="1" applyBorder="1"/>
    <xf numFmtId="43" fontId="0" fillId="11" borderId="3" xfId="0" applyNumberFormat="1" applyFill="1" applyBorder="1"/>
    <xf numFmtId="167" fontId="0" fillId="0" borderId="0" xfId="0" applyNumberFormat="1"/>
    <xf numFmtId="49" fontId="0" fillId="0" borderId="0" xfId="0" applyNumberFormat="1" applyAlignment="1">
      <alignment horizontal="center" vertical="center"/>
    </xf>
    <xf numFmtId="0" fontId="0" fillId="0" borderId="0" xfId="0" applyAlignment="1">
      <alignment horizontal="center" vertical="center"/>
    </xf>
    <xf numFmtId="0" fontId="12" fillId="12" borderId="8" xfId="0" applyFont="1" applyFill="1" applyBorder="1" applyAlignment="1">
      <alignment horizontal="left"/>
    </xf>
    <xf numFmtId="49" fontId="0" fillId="0" borderId="0" xfId="0" applyNumberFormat="1" applyAlignment="1">
      <alignment horizontal="center"/>
    </xf>
    <xf numFmtId="0" fontId="0" fillId="0" borderId="0" xfId="0" applyAlignment="1">
      <alignment horizontal="center"/>
    </xf>
    <xf numFmtId="0" fontId="0" fillId="3" borderId="0" xfId="0" applyFill="1"/>
    <xf numFmtId="0" fontId="4" fillId="2" borderId="0" xfId="0" applyFont="1" applyFill="1"/>
    <xf numFmtId="49" fontId="0" fillId="0" borderId="0" xfId="0" quotePrefix="1" applyNumberFormat="1" applyAlignment="1">
      <alignment horizontal="center" vertical="center"/>
    </xf>
    <xf numFmtId="49" fontId="0" fillId="0" borderId="0" xfId="0" quotePrefix="1" applyNumberFormat="1" applyAlignment="1">
      <alignment horizontal="center"/>
    </xf>
    <xf numFmtId="0" fontId="0" fillId="0" borderId="0" xfId="0" quotePrefix="1"/>
    <xf numFmtId="0" fontId="13" fillId="13" borderId="0" xfId="0" applyFont="1" applyFill="1"/>
    <xf numFmtId="44" fontId="2" fillId="2" borderId="0" xfId="1" applyFont="1" applyFill="1"/>
    <xf numFmtId="0" fontId="2" fillId="2" borderId="0" xfId="0" applyFont="1" applyFill="1" applyAlignment="1">
      <alignment vertical="center"/>
    </xf>
    <xf numFmtId="43" fontId="0" fillId="15" borderId="3" xfId="0" applyNumberFormat="1" applyFill="1" applyBorder="1"/>
    <xf numFmtId="43" fontId="0" fillId="16" borderId="3" xfId="0" applyNumberFormat="1" applyFill="1" applyBorder="1"/>
    <xf numFmtId="0" fontId="15" fillId="18" borderId="9" xfId="0" applyFont="1" applyFill="1" applyBorder="1" applyAlignment="1">
      <alignment horizontal="center" vertical="center" wrapText="1"/>
    </xf>
    <xf numFmtId="0" fontId="15" fillId="17" borderId="9" xfId="0" applyFont="1" applyFill="1" applyBorder="1" applyAlignment="1">
      <alignment horizontal="center" vertical="center" wrapText="1"/>
    </xf>
    <xf numFmtId="0" fontId="15" fillId="17" borderId="10" xfId="0" applyFont="1" applyFill="1" applyBorder="1" applyAlignment="1">
      <alignment horizontal="center" vertical="center"/>
    </xf>
    <xf numFmtId="0" fontId="15" fillId="17" borderId="11" xfId="0" applyFont="1" applyFill="1" applyBorder="1" applyAlignment="1">
      <alignment horizontal="center" vertical="center" wrapText="1"/>
    </xf>
    <xf numFmtId="167" fontId="4" fillId="2" borderId="0" xfId="0" applyNumberFormat="1" applyFont="1" applyFill="1"/>
    <xf numFmtId="167" fontId="3" fillId="0" borderId="0" xfId="0" applyNumberFormat="1" applyFont="1"/>
    <xf numFmtId="0" fontId="3" fillId="0" borderId="0" xfId="0" applyFont="1"/>
    <xf numFmtId="43" fontId="3" fillId="20" borderId="3" xfId="0" applyNumberFormat="1" applyFont="1" applyFill="1" applyBorder="1"/>
    <xf numFmtId="43" fontId="0" fillId="19" borderId="3" xfId="0" applyNumberFormat="1" applyFont="1" applyFill="1" applyBorder="1"/>
    <xf numFmtId="0" fontId="14" fillId="2" borderId="0" xfId="0" applyFont="1" applyFill="1" applyAlignment="1">
      <alignment horizontal="center" vertical="center" wrapText="1"/>
    </xf>
    <xf numFmtId="0" fontId="2" fillId="2" borderId="0" xfId="0" applyFont="1" applyFill="1" applyAlignment="1">
      <alignment horizontal="center" vertical="center" wrapText="1"/>
    </xf>
    <xf numFmtId="16" fontId="0" fillId="0" borderId="0" xfId="0" applyNumberFormat="1"/>
    <xf numFmtId="0" fontId="0" fillId="21" borderId="0" xfId="0" applyFill="1"/>
    <xf numFmtId="44" fontId="0" fillId="21" borderId="0" xfId="1" applyFont="1" applyFill="1"/>
    <xf numFmtId="167" fontId="0" fillId="0" borderId="0" xfId="0" applyNumberFormat="1" applyAlignment="1"/>
    <xf numFmtId="0" fontId="16" fillId="0" borderId="0" xfId="29"/>
    <xf numFmtId="0" fontId="2" fillId="2" borderId="0" xfId="0" applyFont="1" applyFill="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3" borderId="12" xfId="0" applyFill="1" applyBorder="1" applyAlignment="1">
      <alignment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44" fontId="0" fillId="0" borderId="0" xfId="1" applyFont="1"/>
    <xf numFmtId="168" fontId="0" fillId="0" borderId="0" xfId="2" applyNumberFormat="1" applyFont="1"/>
    <xf numFmtId="0" fontId="5" fillId="13" borderId="0" xfId="0" applyFont="1" applyFill="1" applyAlignment="1">
      <alignment horizontal="center" wrapText="1"/>
    </xf>
    <xf numFmtId="0" fontId="5" fillId="13" borderId="0" xfId="0" applyFont="1" applyFill="1" applyAlignment="1">
      <alignment wrapText="1"/>
    </xf>
    <xf numFmtId="0" fontId="3" fillId="13" borderId="0" xfId="0" applyFont="1" applyFill="1" applyAlignment="1">
      <alignment wrapText="1"/>
    </xf>
    <xf numFmtId="0" fontId="2" fillId="2" borderId="0" xfId="0" applyFont="1" applyFill="1" applyAlignment="1">
      <alignment horizontal="center" vertical="center" wrapText="1"/>
    </xf>
    <xf numFmtId="44" fontId="0" fillId="0" borderId="22" xfId="1" applyFont="1" applyBorder="1"/>
    <xf numFmtId="0" fontId="0" fillId="0" borderId="22" xfId="0" applyBorder="1" applyAlignment="1">
      <alignment horizontal="center"/>
    </xf>
    <xf numFmtId="9" fontId="0" fillId="0" borderId="22" xfId="0" applyNumberFormat="1" applyBorder="1" applyAlignment="1">
      <alignment horizontal="center"/>
    </xf>
    <xf numFmtId="44" fontId="0" fillId="0" borderId="22" xfId="1" applyFont="1" applyBorder="1" applyAlignment="1">
      <alignment horizontal="center"/>
    </xf>
    <xf numFmtId="0" fontId="0" fillId="0" borderId="23" xfId="0" applyFill="1" applyBorder="1" applyAlignment="1">
      <alignment horizontal="center"/>
    </xf>
    <xf numFmtId="0" fontId="0" fillId="0" borderId="0" xfId="0" applyFill="1" applyBorder="1" applyAlignment="1">
      <alignment horizontal="center"/>
    </xf>
    <xf numFmtId="0" fontId="0" fillId="0" borderId="0" xfId="0" applyBorder="1"/>
    <xf numFmtId="44" fontId="0" fillId="0" borderId="0" xfId="1" applyFont="1" applyBorder="1"/>
    <xf numFmtId="0" fontId="0" fillId="0" borderId="0" xfId="0" applyFill="1" applyBorder="1" applyAlignment="1">
      <alignment horizontal="left"/>
    </xf>
    <xf numFmtId="44" fontId="3" fillId="0" borderId="0" xfId="1" applyFont="1" applyFill="1" applyBorder="1"/>
    <xf numFmtId="0" fontId="3" fillId="0" borderId="0" xfId="0" applyFont="1" applyFill="1" applyBorder="1" applyAlignment="1">
      <alignment horizontal="center"/>
    </xf>
    <xf numFmtId="44" fontId="3" fillId="0" borderId="36" xfId="1" applyFont="1" applyFill="1" applyBorder="1"/>
    <xf numFmtId="0" fontId="3" fillId="0" borderId="36" xfId="0" applyFont="1" applyFill="1" applyBorder="1" applyAlignment="1">
      <alignment horizontal="center"/>
    </xf>
    <xf numFmtId="44" fontId="0" fillId="0" borderId="37" xfId="1" applyFont="1" applyBorder="1"/>
    <xf numFmtId="0" fontId="0" fillId="0" borderId="37" xfId="0" applyFill="1" applyBorder="1" applyAlignment="1">
      <alignment horizontal="center"/>
    </xf>
    <xf numFmtId="9" fontId="0" fillId="0" borderId="24" xfId="0" applyNumberFormat="1" applyFill="1" applyBorder="1" applyAlignment="1">
      <alignment horizontal="center"/>
    </xf>
    <xf numFmtId="0" fontId="0" fillId="0" borderId="22" xfId="0" applyFill="1" applyBorder="1" applyAlignment="1">
      <alignment horizontal="center"/>
    </xf>
    <xf numFmtId="44" fontId="0" fillId="0" borderId="0" xfId="0" applyNumberFormat="1"/>
    <xf numFmtId="44" fontId="14" fillId="12" borderId="22" xfId="1" applyFont="1" applyFill="1" applyBorder="1" applyAlignment="1">
      <alignment horizontal="center" vertical="center" wrapText="1"/>
    </xf>
    <xf numFmtId="44" fontId="14" fillId="12" borderId="22" xfId="1" applyFont="1" applyFill="1" applyBorder="1" applyAlignment="1">
      <alignment horizontal="center" vertical="center"/>
    </xf>
    <xf numFmtId="44" fontId="14" fillId="12" borderId="25" xfId="1" applyFont="1" applyFill="1" applyBorder="1" applyAlignment="1">
      <alignment horizontal="center" vertical="center"/>
    </xf>
    <xf numFmtId="0" fontId="14" fillId="12" borderId="25" xfId="0" applyFont="1" applyFill="1" applyBorder="1" applyAlignment="1">
      <alignment horizontal="center" vertical="center"/>
    </xf>
    <xf numFmtId="0" fontId="14" fillId="12" borderId="25" xfId="0" applyFont="1" applyFill="1" applyBorder="1" applyAlignment="1">
      <alignment horizontal="center" vertical="center" wrapText="1"/>
    </xf>
    <xf numFmtId="0" fontId="2" fillId="2" borderId="1" xfId="0" applyFont="1" applyFill="1" applyBorder="1" applyAlignment="1">
      <alignment vertical="center" wrapText="1"/>
    </xf>
    <xf numFmtId="0" fontId="4" fillId="2" borderId="3" xfId="0" applyFont="1" applyFill="1" applyBorder="1" applyAlignment="1">
      <alignment wrapText="1"/>
    </xf>
    <xf numFmtId="43" fontId="2" fillId="2" borderId="3" xfId="0" applyNumberFormat="1" applyFont="1" applyFill="1" applyBorder="1"/>
    <xf numFmtId="0" fontId="14" fillId="14" borderId="0" xfId="0" applyFont="1" applyFill="1" applyAlignment="1">
      <alignment vertical="center" wrapText="1"/>
    </xf>
    <xf numFmtId="0" fontId="14" fillId="10" borderId="0" xfId="0" applyFont="1" applyFill="1" applyAlignment="1">
      <alignment vertical="center" wrapText="1"/>
    </xf>
    <xf numFmtId="0" fontId="0" fillId="0" borderId="0" xfId="0" applyAlignment="1">
      <alignment vertical="center" wrapText="1"/>
    </xf>
    <xf numFmtId="0" fontId="14" fillId="14" borderId="0" xfId="0" applyFont="1" applyFill="1" applyAlignment="1">
      <alignment vertical="top" wrapText="1"/>
    </xf>
    <xf numFmtId="0" fontId="14" fillId="10" borderId="0" xfId="0" applyFont="1" applyFill="1" applyAlignment="1">
      <alignment vertical="top" wrapText="1"/>
    </xf>
    <xf numFmtId="0" fontId="0" fillId="0" borderId="0" xfId="0" applyAlignment="1">
      <alignment vertical="top" wrapText="1"/>
    </xf>
    <xf numFmtId="0" fontId="2" fillId="2" borderId="0" xfId="0" applyFont="1" applyFill="1" applyAlignment="1">
      <alignment horizontal="center" vertical="center" wrapText="1"/>
    </xf>
    <xf numFmtId="0" fontId="5" fillId="0" borderId="4" xfId="0" applyFont="1" applyBorder="1" applyAlignment="1">
      <alignment horizontal="right"/>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horizontal="center" vertical="center"/>
    </xf>
    <xf numFmtId="0" fontId="3" fillId="0" borderId="3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14" fontId="3" fillId="0" borderId="25" xfId="0" applyNumberFormat="1" applyFont="1" applyBorder="1" applyAlignment="1">
      <alignment horizontal="center" vertical="center"/>
    </xf>
    <xf numFmtId="14" fontId="3" fillId="0" borderId="24" xfId="0" applyNumberFormat="1" applyFont="1" applyBorder="1" applyAlignment="1">
      <alignment horizontal="center" vertical="center"/>
    </xf>
    <xf numFmtId="14" fontId="3" fillId="0" borderId="23" xfId="0" applyNumberFormat="1" applyFont="1" applyBorder="1" applyAlignment="1">
      <alignment horizontal="center" vertical="center"/>
    </xf>
    <xf numFmtId="14" fontId="0" fillId="0" borderId="28" xfId="0" applyNumberFormat="1" applyBorder="1" applyAlignment="1">
      <alignment horizontal="center" vertical="center"/>
    </xf>
    <xf numFmtId="0" fontId="0" fillId="0" borderId="28" xfId="0" applyBorder="1" applyAlignment="1">
      <alignment horizontal="center" vertical="center"/>
    </xf>
    <xf numFmtId="14" fontId="0" fillId="0" borderId="25" xfId="0" applyNumberFormat="1" applyBorder="1" applyAlignment="1">
      <alignment horizontal="center" vertical="center"/>
    </xf>
    <xf numFmtId="14" fontId="0" fillId="0" borderId="35" xfId="0" applyNumberForma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14" fillId="12" borderId="25" xfId="0" applyFont="1" applyFill="1" applyBorder="1" applyAlignment="1">
      <alignment horizontal="center" vertical="center"/>
    </xf>
    <xf numFmtId="0" fontId="0" fillId="0" borderId="24" xfId="0" applyBorder="1" applyAlignment="1">
      <alignment horizontal="center" wrapText="1"/>
    </xf>
    <xf numFmtId="0" fontId="0" fillId="0" borderId="23" xfId="0" applyBorder="1" applyAlignment="1">
      <alignment horizontal="center" wrapText="1"/>
    </xf>
    <xf numFmtId="3" fontId="3" fillId="0" borderId="25" xfId="0" applyNumberFormat="1" applyFont="1" applyBorder="1" applyAlignment="1">
      <alignment horizontal="center" vertical="center"/>
    </xf>
    <xf numFmtId="0" fontId="3" fillId="13" borderId="0" xfId="0" applyFont="1" applyFill="1" applyAlignment="1">
      <alignment horizontal="center" wrapText="1"/>
    </xf>
    <xf numFmtId="0" fontId="5" fillId="13" borderId="0" xfId="0" applyFont="1" applyFill="1" applyAlignment="1">
      <alignment horizontal="center" wrapText="1"/>
    </xf>
    <xf numFmtId="0" fontId="13" fillId="13" borderId="0" xfId="0" applyFont="1" applyFill="1" applyAlignment="1">
      <alignment horizontal="center" wrapText="1"/>
    </xf>
    <xf numFmtId="0" fontId="13" fillId="0" borderId="21" xfId="0" applyFont="1" applyBorder="1" applyAlignment="1">
      <alignment horizontal="center"/>
    </xf>
  </cellXfs>
  <cellStyles count="32">
    <cellStyle name="Moeda" xfId="1" builtinId="4"/>
    <cellStyle name="Moeda 2" xfId="3" xr:uid="{00000000-0005-0000-0000-000001000000}"/>
    <cellStyle name="Moeda 2 2" xfId="4" xr:uid="{00000000-0005-0000-0000-000002000000}"/>
    <cellStyle name="Moeda 2 3" xfId="5" xr:uid="{00000000-0005-0000-0000-000003000000}"/>
    <cellStyle name="Moeda 3" xfId="6" xr:uid="{00000000-0005-0000-0000-000004000000}"/>
    <cellStyle name="Moeda 3 2" xfId="7" xr:uid="{00000000-0005-0000-0000-000005000000}"/>
    <cellStyle name="Moeda 4" xfId="8" xr:uid="{00000000-0005-0000-0000-000006000000}"/>
    <cellStyle name="Moeda 5" xfId="9" xr:uid="{00000000-0005-0000-0000-000007000000}"/>
    <cellStyle name="Normal" xfId="0" builtinId="0"/>
    <cellStyle name="Normal 10" xfId="10" xr:uid="{00000000-0005-0000-0000-000009000000}"/>
    <cellStyle name="Normal 11" xfId="11" xr:uid="{00000000-0005-0000-0000-00000A000000}"/>
    <cellStyle name="Normal 12" xfId="12" xr:uid="{00000000-0005-0000-0000-00000B000000}"/>
    <cellStyle name="Normal 13" xfId="29" xr:uid="{00000000-0005-0000-0000-00000C000000}"/>
    <cellStyle name="Normal 2" xfId="13" xr:uid="{00000000-0005-0000-0000-00000D000000}"/>
    <cellStyle name="Normal 2 2" xfId="14" xr:uid="{00000000-0005-0000-0000-00000E000000}"/>
    <cellStyle name="Normal 2 2 2" xfId="30" xr:uid="{00000000-0005-0000-0000-00000F000000}"/>
    <cellStyle name="Normal 2 3" xfId="15" xr:uid="{00000000-0005-0000-0000-000010000000}"/>
    <cellStyle name="Normal 3" xfId="16" xr:uid="{00000000-0005-0000-0000-000011000000}"/>
    <cellStyle name="Normal 3 2" xfId="17" xr:uid="{00000000-0005-0000-0000-000012000000}"/>
    <cellStyle name="Normal 4" xfId="18" xr:uid="{00000000-0005-0000-0000-000013000000}"/>
    <cellStyle name="Normal 4 2" xfId="31" xr:uid="{00000000-0005-0000-0000-000014000000}"/>
    <cellStyle name="Normal 5" xfId="19" xr:uid="{00000000-0005-0000-0000-000015000000}"/>
    <cellStyle name="Normal 6" xfId="20" xr:uid="{00000000-0005-0000-0000-000016000000}"/>
    <cellStyle name="Normal 6 2" xfId="21" xr:uid="{00000000-0005-0000-0000-000017000000}"/>
    <cellStyle name="Normal 7" xfId="22" xr:uid="{00000000-0005-0000-0000-000018000000}"/>
    <cellStyle name="Normal 8" xfId="23" xr:uid="{00000000-0005-0000-0000-000019000000}"/>
    <cellStyle name="Normal 9" xfId="24" xr:uid="{00000000-0005-0000-0000-00001A000000}"/>
    <cellStyle name="Porcentagem" xfId="2" builtinId="5"/>
    <cellStyle name="Porcentagem 2" xfId="25" xr:uid="{00000000-0005-0000-0000-00001C000000}"/>
    <cellStyle name="Porcentagem 3" xfId="26" xr:uid="{00000000-0005-0000-0000-00001D000000}"/>
    <cellStyle name="Separador de milhares 2" xfId="27" xr:uid="{00000000-0005-0000-0000-00001E000000}"/>
    <cellStyle name="Vírgula 2" xfId="28" xr:uid="{00000000-0005-0000-0000-00001F000000}"/>
  </cellStyles>
  <dxfs count="7">
    <dxf>
      <fill>
        <patternFill patternType="solid">
          <fgColor indexed="64"/>
          <bgColor theme="3" tint="0.59999389629810485"/>
        </patternFill>
      </fill>
    </dxf>
    <dxf>
      <fill>
        <patternFill patternType="solid">
          <fgColor indexed="64"/>
          <bgColor theme="3" tint="0.59999389629810485"/>
        </patternFill>
      </fill>
    </dxf>
    <dxf>
      <fill>
        <patternFill patternType="solid">
          <fgColor indexed="64"/>
          <bgColor theme="3" tint="0.59999389629810485"/>
        </patternFill>
      </fill>
    </dxf>
    <dxf>
      <fill>
        <patternFill patternType="solid">
          <fgColor indexed="64"/>
          <bgColor theme="3" tint="0.59999389629810485"/>
        </patternFill>
      </fill>
    </dxf>
    <dxf>
      <border outline="0">
        <top style="thin">
          <color auto="1"/>
        </top>
      </border>
    </dxf>
    <dxf>
      <border outline="0">
        <bottom style="thin">
          <color auto="1"/>
        </bottom>
      </border>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PROPLADI\CPO\Agentes%20de%20Planejamento\2019\Planilha%20dos%20APs%20-%20backups%20e%20testes\AEOs\2019.02.11\ACI\D0%20-%20AC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PROPLADI\CPO\Or&#231;amento\2016\Or&#231;amento%202016\Modelo%20PLANILHA%20DE%20PREVIS&#195;O%20OR&#199;AMENT&#193;RIA%20%202016%20-%20DESPESAS%20DE%20USO%20COMU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xecução - Custeio"/>
      <sheetName val="2. Execução - Investimento"/>
      <sheetName val="3. Diárias"/>
      <sheetName val="4. Remanejamentos - Custeio"/>
      <sheetName val="5. Remanejamentos -Investimento"/>
      <sheetName val="6. Planejamento x Execução"/>
      <sheetName val="7. Execução - Custeio"/>
      <sheetName val="8. Execução - Investimento"/>
      <sheetName val="9. Diárias"/>
      <sheetName val="10. Pré-Empenhos"/>
      <sheetName val="11. Empenhos"/>
    </sheetNames>
    <sheetDataSet>
      <sheetData sheetId="0">
        <row r="6">
          <cell r="B6" t="str">
            <v>D0</v>
          </cell>
        </row>
      </sheetData>
      <sheetData sheetId="1">
        <row r="9">
          <cell r="I9">
            <v>0</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TA 2016"/>
    </sheetNames>
    <sheetDataSet>
      <sheetData sheetId="0">
        <row r="90">
          <cell r="A90" t="str">
            <v xml:space="preserve">105 - RECURSOS DO TESOURO </v>
          </cell>
        </row>
        <row r="91">
          <cell r="A91" t="str">
            <v>250 - RECURSOS PRÓPRIOS</v>
          </cell>
        </row>
        <row r="92">
          <cell r="A92" t="str">
            <v>281 - RECURSOS DE CONVÊNIOS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1:G301" totalsRowShown="0" headerRowDxfId="6" headerRowBorderDxfId="5" tableBorderDxfId="4">
  <autoFilter ref="A1:G301" xr:uid="{00000000-0009-0000-0100-000001000000}"/>
  <tableColumns count="7">
    <tableColumn id="1" xr3:uid="{00000000-0010-0000-0000-000001000000}" name="Status do Lançamento"/>
    <tableColumn id="2" xr3:uid="{00000000-0010-0000-0000-000002000000}" name="DATA (dia/mês)"/>
    <tableColumn id="3" xr3:uid="{00000000-0010-0000-0000-000003000000}" name="DE (ÁREA / ORIGEM)" dataDxfId="3"/>
    <tableColumn id="4" xr3:uid="{00000000-0010-0000-0000-000004000000}" name="PARA (ÁREA / DESTINO)" dataDxfId="2"/>
    <tableColumn id="7" xr3:uid="{00000000-0010-0000-0000-000007000000}" name="CUSTEIO ou INVESTIMENTO?" dataDxfId="1"/>
    <tableColumn id="5" xr3:uid="{00000000-0010-0000-0000-000005000000}" name="JUSTIFICATIVA"/>
    <tableColumn id="6" xr3:uid="{00000000-0010-0000-0000-000006000000}" name="VALOR" dataDxfId="0" dataCellStyle="Moeda"/>
  </tableColumns>
  <tableStyleInfo name="TableStyleMedium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F18"/>
  <sheetViews>
    <sheetView topLeftCell="A4" workbookViewId="0">
      <selection activeCell="B7" sqref="B7"/>
    </sheetView>
  </sheetViews>
  <sheetFormatPr defaultRowHeight="15" x14ac:dyDescent="0.25"/>
  <cols>
    <col min="1" max="1" width="62.7109375" customWidth="1"/>
    <col min="2" max="2" width="15" customWidth="1"/>
    <col min="3" max="4" width="5.85546875" customWidth="1"/>
    <col min="5" max="5" width="65.5703125" customWidth="1"/>
    <col min="6" max="6" width="15" customWidth="1"/>
  </cols>
  <sheetData>
    <row r="4" spans="1:6" ht="31.5" x14ac:dyDescent="0.25">
      <c r="A4" s="28" t="s">
        <v>2333</v>
      </c>
      <c r="E4" s="28" t="s">
        <v>2334</v>
      </c>
    </row>
    <row r="5" spans="1:6" x14ac:dyDescent="0.25">
      <c r="A5" s="29" t="s">
        <v>99</v>
      </c>
      <c r="B5" s="30">
        <v>7904658</v>
      </c>
      <c r="E5" s="31" t="s">
        <v>2335</v>
      </c>
      <c r="F5" s="32">
        <v>1933412</v>
      </c>
    </row>
    <row r="6" spans="1:6" x14ac:dyDescent="0.25">
      <c r="A6" s="31" t="s">
        <v>100</v>
      </c>
      <c r="B6" s="32">
        <v>2208248</v>
      </c>
      <c r="E6" s="31" t="s">
        <v>102</v>
      </c>
      <c r="F6" s="32">
        <v>550000</v>
      </c>
    </row>
    <row r="7" spans="1:6" x14ac:dyDescent="0.25">
      <c r="A7" s="31" t="s">
        <v>101</v>
      </c>
      <c r="B7" s="32">
        <v>30977208</v>
      </c>
      <c r="E7" s="33" t="s">
        <v>104</v>
      </c>
      <c r="F7" s="34">
        <v>2483412</v>
      </c>
    </row>
    <row r="8" spans="1:6" ht="33" customHeight="1" x14ac:dyDescent="0.25">
      <c r="A8" s="31" t="s">
        <v>102</v>
      </c>
      <c r="B8" s="32">
        <v>1316387</v>
      </c>
      <c r="E8" s="35" t="s">
        <v>2336</v>
      </c>
      <c r="F8" s="36">
        <v>10000000</v>
      </c>
    </row>
    <row r="9" spans="1:6" ht="20.25" customHeight="1" x14ac:dyDescent="0.25">
      <c r="A9" s="31" t="s">
        <v>103</v>
      </c>
      <c r="B9" s="32">
        <v>3819511</v>
      </c>
      <c r="E9" s="35" t="s">
        <v>105</v>
      </c>
      <c r="F9" s="36">
        <v>1328847.1099999994</v>
      </c>
    </row>
    <row r="10" spans="1:6" x14ac:dyDescent="0.25">
      <c r="A10" s="33" t="s">
        <v>104</v>
      </c>
      <c r="B10" s="34">
        <v>46226012</v>
      </c>
      <c r="E10" s="33" t="s">
        <v>2337</v>
      </c>
      <c r="F10" s="34">
        <v>11328847.109999999</v>
      </c>
    </row>
    <row r="11" spans="1:6" ht="18.75" customHeight="1" x14ac:dyDescent="0.25">
      <c r="A11" s="35" t="s">
        <v>105</v>
      </c>
      <c r="B11" s="36">
        <v>14683753</v>
      </c>
      <c r="E11" s="37" t="s">
        <v>108</v>
      </c>
      <c r="F11" s="38">
        <v>13812259.109999999</v>
      </c>
    </row>
    <row r="12" spans="1:6" x14ac:dyDescent="0.25">
      <c r="A12" s="33" t="s">
        <v>106</v>
      </c>
      <c r="B12" s="34">
        <v>60909765</v>
      </c>
    </row>
    <row r="13" spans="1:6" x14ac:dyDescent="0.25">
      <c r="A13" s="35" t="s">
        <v>107</v>
      </c>
      <c r="B13" s="36">
        <v>8461817</v>
      </c>
    </row>
    <row r="14" spans="1:6" x14ac:dyDescent="0.25">
      <c r="A14" s="37" t="s">
        <v>108</v>
      </c>
      <c r="B14" s="38">
        <v>69371582</v>
      </c>
    </row>
    <row r="16" spans="1:6" x14ac:dyDescent="0.25">
      <c r="E16" s="90"/>
    </row>
    <row r="18" spans="1:1" x14ac:dyDescent="0.25">
      <c r="A18" s="89"/>
    </row>
  </sheetData>
  <sheetProtection password="BD64" sheet="1" objects="1" scenarios="1"/>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AC1001"/>
  <sheetViews>
    <sheetView topLeftCell="T409" workbookViewId="0">
      <selection activeCell="AA419" sqref="AA419"/>
    </sheetView>
  </sheetViews>
  <sheetFormatPr defaultColWidth="0" defaultRowHeight="15" zeroHeight="1" x14ac:dyDescent="0.25"/>
  <cols>
    <col min="1" max="3" width="22.85546875" customWidth="1"/>
    <col min="4" max="4" width="14.7109375" customWidth="1"/>
    <col min="5" max="5" width="23.85546875" customWidth="1"/>
    <col min="6" max="8" width="27.7109375" customWidth="1"/>
    <col min="9" max="9" width="23.5703125" customWidth="1"/>
    <col min="10" max="10" width="21.28515625" customWidth="1"/>
    <col min="11" max="11" width="47.85546875" customWidth="1"/>
    <col min="12" max="16" width="25" customWidth="1"/>
    <col min="17" max="17" width="13.42578125" bestFit="1" customWidth="1"/>
    <col min="18" max="18" width="18.85546875" customWidth="1"/>
    <col min="19" max="19" width="28.85546875" customWidth="1"/>
    <col min="20" max="20" width="20.85546875" customWidth="1"/>
    <col min="21" max="23" width="17.140625" customWidth="1"/>
    <col min="24" max="24" width="19.5703125" customWidth="1"/>
    <col min="25" max="25" width="18.7109375" customWidth="1"/>
    <col min="26" max="26" width="19.28515625" customWidth="1"/>
    <col min="27" max="27" width="26" customWidth="1"/>
    <col min="28" max="28" width="19" customWidth="1"/>
    <col min="29" max="29" width="21" customWidth="1"/>
    <col min="30" max="16384" width="9.140625" hidden="1"/>
  </cols>
  <sheetData>
    <row r="1" spans="1:29" ht="28.5" customHeight="1" x14ac:dyDescent="0.25">
      <c r="A1" s="92" t="s">
        <v>199</v>
      </c>
      <c r="I1" s="93" t="s">
        <v>490</v>
      </c>
      <c r="T1" s="54"/>
      <c r="U1" s="54"/>
      <c r="V1" s="54"/>
      <c r="W1" s="54"/>
      <c r="X1" s="54"/>
    </row>
    <row r="2" spans="1:29" ht="18.75" x14ac:dyDescent="0.3">
      <c r="A2" s="92"/>
      <c r="I2" s="93"/>
      <c r="T2" s="54"/>
      <c r="U2" s="54"/>
      <c r="V2" s="54"/>
      <c r="W2" s="54"/>
      <c r="X2" s="54"/>
      <c r="Z2" s="55" t="s">
        <v>2753</v>
      </c>
    </row>
    <row r="3" spans="1:29" s="123" customFormat="1" ht="63" x14ac:dyDescent="0.25">
      <c r="A3" s="121" t="s">
        <v>117</v>
      </c>
      <c r="B3" s="122" t="s">
        <v>2193</v>
      </c>
      <c r="C3" s="121" t="s">
        <v>2192</v>
      </c>
      <c r="D3" s="122" t="s">
        <v>3</v>
      </c>
      <c r="E3" s="121" t="s">
        <v>118</v>
      </c>
      <c r="F3" s="122" t="s">
        <v>4</v>
      </c>
      <c r="G3" s="122" t="s">
        <v>2194</v>
      </c>
      <c r="H3" s="122" t="s">
        <v>2318</v>
      </c>
      <c r="I3" s="122" t="s">
        <v>489</v>
      </c>
      <c r="J3" s="122" t="s">
        <v>0</v>
      </c>
      <c r="K3" s="122" t="s">
        <v>206</v>
      </c>
      <c r="L3" s="122" t="s">
        <v>1</v>
      </c>
      <c r="M3" s="122" t="s">
        <v>207</v>
      </c>
      <c r="N3" s="121" t="s">
        <v>208</v>
      </c>
      <c r="O3" s="121" t="s">
        <v>209</v>
      </c>
      <c r="P3" s="121" t="s">
        <v>210</v>
      </c>
      <c r="Q3" s="121" t="s">
        <v>211</v>
      </c>
      <c r="R3" s="121" t="s">
        <v>212</v>
      </c>
      <c r="S3" s="122" t="s">
        <v>172</v>
      </c>
      <c r="T3" s="121" t="s">
        <v>2545</v>
      </c>
      <c r="U3" s="121" t="s">
        <v>171</v>
      </c>
      <c r="V3" s="121" t="s">
        <v>2401</v>
      </c>
      <c r="W3" s="122" t="s">
        <v>2402</v>
      </c>
      <c r="X3" s="121" t="s">
        <v>194</v>
      </c>
      <c r="Y3" s="122" t="s">
        <v>195</v>
      </c>
      <c r="Z3" s="122" t="s">
        <v>2091</v>
      </c>
      <c r="AA3" s="122" t="s">
        <v>504</v>
      </c>
      <c r="AB3" s="122" t="s">
        <v>505</v>
      </c>
      <c r="AC3" s="122" t="s">
        <v>506</v>
      </c>
    </row>
    <row r="4" spans="1:29" ht="14.45" customHeight="1" x14ac:dyDescent="0.25">
      <c r="A4" t="s">
        <v>2323</v>
      </c>
      <c r="B4" s="75">
        <v>-8</v>
      </c>
      <c r="C4" s="75"/>
      <c r="F4" s="51" t="str">
        <f>IFERROR(VLOOKUP(D4,'Tabelas auxiliares'!$A$3:$B$61,2,FALSE),"")</f>
        <v/>
      </c>
      <c r="G4" s="51" t="str">
        <f>IFERROR(VLOOKUP($B4,'Tabelas auxiliares'!$A$65:$C$102,2,FALSE),"")</f>
        <v/>
      </c>
      <c r="H4" s="51" t="str">
        <f>IFERROR(VLOOKUP($B4,'Tabelas auxiliares'!$A$65:$C$102,3,FALSE),"")</f>
        <v/>
      </c>
      <c r="I4" t="s">
        <v>531</v>
      </c>
      <c r="J4" t="s">
        <v>532</v>
      </c>
      <c r="K4" t="s">
        <v>533</v>
      </c>
      <c r="L4" t="s">
        <v>534</v>
      </c>
      <c r="M4" t="s">
        <v>535</v>
      </c>
      <c r="N4" t="s">
        <v>221</v>
      </c>
      <c r="O4" t="s">
        <v>222</v>
      </c>
      <c r="P4" t="s">
        <v>223</v>
      </c>
      <c r="Q4" t="s">
        <v>536</v>
      </c>
      <c r="R4" t="s">
        <v>537</v>
      </c>
      <c r="S4" t="s">
        <v>124</v>
      </c>
      <c r="T4" t="s">
        <v>216</v>
      </c>
      <c r="U4" t="s">
        <v>123</v>
      </c>
      <c r="V4" t="s">
        <v>2560</v>
      </c>
      <c r="W4" t="s">
        <v>2440</v>
      </c>
      <c r="X4" s="51" t="str">
        <f t="shared" ref="X4:X67" si="0">LEFT(V4,1)</f>
        <v>3</v>
      </c>
      <c r="Y4" s="51" t="str">
        <f>IF(T4="","",IF(AND(T4&lt;&gt;'Tabelas auxiliares'!$B$236,T4&lt;&gt;'Tabelas auxiliares'!$B$237),"FOLHA DE PESSOAL",IF(X4='Tabelas auxiliares'!$A$237,"CUSTEIO",IF(X4='Tabelas auxiliares'!$A$236,"INVESTIMENTO","ERRO - VERIFICAR"))))</f>
        <v>CUSTEIO</v>
      </c>
      <c r="Z4" s="44">
        <v>527.87</v>
      </c>
      <c r="AA4" s="44">
        <v>527.87</v>
      </c>
    </row>
    <row r="5" spans="1:29" ht="14.45" customHeight="1" x14ac:dyDescent="0.25">
      <c r="A5" t="s">
        <v>2310</v>
      </c>
      <c r="B5" s="75" t="s">
        <v>2199</v>
      </c>
      <c r="C5" s="75" t="s">
        <v>2320</v>
      </c>
      <c r="D5" t="s">
        <v>69</v>
      </c>
      <c r="E5" t="s">
        <v>118</v>
      </c>
      <c r="F5" s="51" t="str">
        <f>IFERROR(VLOOKUP(D5,'Tabelas auxiliares'!$A$3:$B$61,2,FALSE),"")</f>
        <v>PROAP - PNAES</v>
      </c>
      <c r="G5" s="51" t="str">
        <f>IFERROR(VLOOKUP($B5,'Tabelas auxiliares'!$A$65:$C$102,2,FALSE),"")</f>
        <v>Assistência - Sociais</v>
      </c>
      <c r="H5" s="51" t="str">
        <f>IFERROR(VLOOKUP($B5,'Tabelas auxiliares'!$A$65:$C$102,3,FALSE),"")</f>
        <v>AUXILIO MORADIA / AUXILIO CRECHE / AUXILIO TRANSPORTE / BOLSA PERMANENCIA / BOLSA AUXILIO ALIMENTACAO AOS ESTUDANTES DE GRADUACAO / MONITORIA DE AÇÕES AFIRMATIVAS</v>
      </c>
      <c r="I5" t="s">
        <v>538</v>
      </c>
      <c r="J5" t="s">
        <v>539</v>
      </c>
      <c r="K5" t="s">
        <v>540</v>
      </c>
      <c r="L5" t="s">
        <v>541</v>
      </c>
      <c r="M5" t="s">
        <v>220</v>
      </c>
      <c r="N5" t="s">
        <v>542</v>
      </c>
      <c r="O5" t="s">
        <v>222</v>
      </c>
      <c r="P5" t="s">
        <v>543</v>
      </c>
      <c r="Q5" t="s">
        <v>224</v>
      </c>
      <c r="R5" t="s">
        <v>220</v>
      </c>
      <c r="S5" t="s">
        <v>124</v>
      </c>
      <c r="T5" t="s">
        <v>216</v>
      </c>
      <c r="U5" t="s">
        <v>2549</v>
      </c>
      <c r="V5" t="s">
        <v>2548</v>
      </c>
      <c r="W5" t="s">
        <v>2403</v>
      </c>
      <c r="X5" s="51" t="str">
        <f t="shared" si="0"/>
        <v>3</v>
      </c>
      <c r="Y5" s="51" t="str">
        <f>IF(T5="","",IF(AND(T5&lt;&gt;'Tabelas auxiliares'!$B$236,T5&lt;&gt;'Tabelas auxiliares'!$B$237),"FOLHA DE PESSOAL",IF(X5='Tabelas auxiliares'!$A$237,"CUSTEIO",IF(X5='Tabelas auxiliares'!$A$236,"INVESTIMENTO","ERRO - VERIFICAR"))))</f>
        <v>CUSTEIO</v>
      </c>
      <c r="Z5" s="44">
        <v>5200</v>
      </c>
      <c r="AA5" s="44">
        <v>5200</v>
      </c>
    </row>
    <row r="6" spans="1:29" ht="14.45" customHeight="1" x14ac:dyDescent="0.25">
      <c r="A6" t="s">
        <v>2310</v>
      </c>
      <c r="B6" s="75" t="s">
        <v>2199</v>
      </c>
      <c r="C6" s="75" t="s">
        <v>2320</v>
      </c>
      <c r="D6" t="s">
        <v>69</v>
      </c>
      <c r="E6" t="s">
        <v>118</v>
      </c>
      <c r="F6" s="51" t="str">
        <f>IFERROR(VLOOKUP(D6,'Tabelas auxiliares'!$A$3:$B$61,2,FALSE),"")</f>
        <v>PROAP - PNAES</v>
      </c>
      <c r="G6" s="51" t="str">
        <f>IFERROR(VLOOKUP($B6,'Tabelas auxiliares'!$A$65:$C$102,2,FALSE),"")</f>
        <v>Assistência - Sociais</v>
      </c>
      <c r="H6" s="51" t="str">
        <f>IFERROR(VLOOKUP($B6,'Tabelas auxiliares'!$A$65:$C$102,3,FALSE),"")</f>
        <v>AUXILIO MORADIA / AUXILIO CRECHE / AUXILIO TRANSPORTE / BOLSA PERMANENCIA / BOLSA AUXILIO ALIMENTACAO AOS ESTUDANTES DE GRADUACAO / MONITORIA DE AÇÕES AFIRMATIVAS</v>
      </c>
      <c r="I6" t="s">
        <v>544</v>
      </c>
      <c r="J6" t="s">
        <v>545</v>
      </c>
      <c r="K6" t="s">
        <v>546</v>
      </c>
      <c r="L6" t="s">
        <v>547</v>
      </c>
      <c r="M6" t="s">
        <v>220</v>
      </c>
      <c r="N6" t="s">
        <v>221</v>
      </c>
      <c r="O6" t="s">
        <v>222</v>
      </c>
      <c r="P6" t="s">
        <v>223</v>
      </c>
      <c r="Q6" t="s">
        <v>224</v>
      </c>
      <c r="R6" t="s">
        <v>220</v>
      </c>
      <c r="S6" t="s">
        <v>124</v>
      </c>
      <c r="T6" t="s">
        <v>216</v>
      </c>
      <c r="U6" t="s">
        <v>123</v>
      </c>
      <c r="V6" t="s">
        <v>2548</v>
      </c>
      <c r="W6" t="s">
        <v>2403</v>
      </c>
      <c r="X6" s="51" t="str">
        <f t="shared" si="0"/>
        <v>3</v>
      </c>
      <c r="Y6" s="51" t="str">
        <f>IF(T6="","",IF(AND(T6&lt;&gt;'Tabelas auxiliares'!$B$236,T6&lt;&gt;'Tabelas auxiliares'!$B$237),"FOLHA DE PESSOAL",IF(X6='Tabelas auxiliares'!$A$237,"CUSTEIO",IF(X6='Tabelas auxiliares'!$A$236,"INVESTIMENTO","ERRO - VERIFICAR"))))</f>
        <v>CUSTEIO</v>
      </c>
      <c r="Z6" s="44">
        <v>1200</v>
      </c>
      <c r="AA6" s="44">
        <v>1200</v>
      </c>
    </row>
    <row r="7" spans="1:29" ht="14.45" customHeight="1" x14ac:dyDescent="0.25">
      <c r="A7" t="s">
        <v>2310</v>
      </c>
      <c r="B7" s="75" t="s">
        <v>2199</v>
      </c>
      <c r="C7" s="75" t="s">
        <v>2320</v>
      </c>
      <c r="D7" t="s">
        <v>69</v>
      </c>
      <c r="E7" t="s">
        <v>118</v>
      </c>
      <c r="F7" s="51" t="str">
        <f>IFERROR(VLOOKUP(D7,'Tabelas auxiliares'!$A$3:$B$61,2,FALSE),"")</f>
        <v>PROAP - PNAES</v>
      </c>
      <c r="G7" s="51" t="str">
        <f>IFERROR(VLOOKUP($B7,'Tabelas auxiliares'!$A$65:$C$102,2,FALSE),"")</f>
        <v>Assistência - Sociais</v>
      </c>
      <c r="H7" s="51" t="str">
        <f>IFERROR(VLOOKUP($B7,'Tabelas auxiliares'!$A$65:$C$102,3,FALSE),"")</f>
        <v>AUXILIO MORADIA / AUXILIO CRECHE / AUXILIO TRANSPORTE / BOLSA PERMANENCIA / BOLSA AUXILIO ALIMENTACAO AOS ESTUDANTES DE GRADUACAO / MONITORIA DE AÇÕES AFIRMATIVAS</v>
      </c>
      <c r="I7" t="s">
        <v>548</v>
      </c>
      <c r="J7" t="s">
        <v>549</v>
      </c>
      <c r="K7" t="s">
        <v>550</v>
      </c>
      <c r="L7" t="s">
        <v>551</v>
      </c>
      <c r="M7" t="s">
        <v>220</v>
      </c>
      <c r="N7" t="s">
        <v>221</v>
      </c>
      <c r="O7" t="s">
        <v>222</v>
      </c>
      <c r="P7" t="s">
        <v>223</v>
      </c>
      <c r="Q7" t="s">
        <v>224</v>
      </c>
      <c r="R7" t="s">
        <v>220</v>
      </c>
      <c r="S7" t="s">
        <v>124</v>
      </c>
      <c r="T7" t="s">
        <v>216</v>
      </c>
      <c r="U7" t="s">
        <v>123</v>
      </c>
      <c r="V7" t="s">
        <v>2548</v>
      </c>
      <c r="W7" t="s">
        <v>2403</v>
      </c>
      <c r="X7" s="51" t="str">
        <f t="shared" si="0"/>
        <v>3</v>
      </c>
      <c r="Y7" s="51" t="str">
        <f>IF(T7="","",IF(AND(T7&lt;&gt;'Tabelas auxiliares'!$B$236,T7&lt;&gt;'Tabelas auxiliares'!$B$237),"FOLHA DE PESSOAL",IF(X7='Tabelas auxiliares'!$A$237,"CUSTEIO",IF(X7='Tabelas auxiliares'!$A$236,"INVESTIMENTO","ERRO - VERIFICAR"))))</f>
        <v>CUSTEIO</v>
      </c>
      <c r="Z7" s="44">
        <v>4800</v>
      </c>
      <c r="AA7" s="44">
        <v>4800</v>
      </c>
    </row>
    <row r="8" spans="1:29" ht="14.45" customHeight="1" x14ac:dyDescent="0.25">
      <c r="A8" t="s">
        <v>2310</v>
      </c>
      <c r="B8" s="75" t="s">
        <v>2199</v>
      </c>
      <c r="C8" s="75" t="s">
        <v>2320</v>
      </c>
      <c r="D8" t="s">
        <v>69</v>
      </c>
      <c r="E8" t="s">
        <v>118</v>
      </c>
      <c r="F8" s="51" t="str">
        <f>IFERROR(VLOOKUP(D8,'Tabelas auxiliares'!$A$3:$B$61,2,FALSE),"")</f>
        <v>PROAP - PNAES</v>
      </c>
      <c r="G8" s="51" t="str">
        <f>IFERROR(VLOOKUP($B8,'Tabelas auxiliares'!$A$65:$C$102,2,FALSE),"")</f>
        <v>Assistência - Sociais</v>
      </c>
      <c r="H8" s="51" t="str">
        <f>IFERROR(VLOOKUP($B8,'Tabelas auxiliares'!$A$65:$C$102,3,FALSE),"")</f>
        <v>AUXILIO MORADIA / AUXILIO CRECHE / AUXILIO TRANSPORTE / BOLSA PERMANENCIA / BOLSA AUXILIO ALIMENTACAO AOS ESTUDANTES DE GRADUACAO / MONITORIA DE AÇÕES AFIRMATIVAS</v>
      </c>
      <c r="I8" t="s">
        <v>548</v>
      </c>
      <c r="J8" t="s">
        <v>549</v>
      </c>
      <c r="K8" t="s">
        <v>552</v>
      </c>
      <c r="L8" t="s">
        <v>551</v>
      </c>
      <c r="M8" t="s">
        <v>220</v>
      </c>
      <c r="N8" t="s">
        <v>542</v>
      </c>
      <c r="O8" t="s">
        <v>350</v>
      </c>
      <c r="P8" t="s">
        <v>553</v>
      </c>
      <c r="Q8" t="s">
        <v>224</v>
      </c>
      <c r="R8" t="s">
        <v>220</v>
      </c>
      <c r="S8" t="s">
        <v>124</v>
      </c>
      <c r="T8" t="s">
        <v>216</v>
      </c>
      <c r="U8" t="s">
        <v>2607</v>
      </c>
      <c r="V8" t="s">
        <v>2548</v>
      </c>
      <c r="W8" t="s">
        <v>2403</v>
      </c>
      <c r="X8" s="51" t="str">
        <f t="shared" si="0"/>
        <v>3</v>
      </c>
      <c r="Y8" s="51" t="str">
        <f>IF(T8="","",IF(AND(T8&lt;&gt;'Tabelas auxiliares'!$B$236,T8&lt;&gt;'Tabelas auxiliares'!$B$237),"FOLHA DE PESSOAL",IF(X8='Tabelas auxiliares'!$A$237,"CUSTEIO",IF(X8='Tabelas auxiliares'!$A$236,"INVESTIMENTO","ERRO - VERIFICAR"))))</f>
        <v>CUSTEIO</v>
      </c>
      <c r="Z8" s="44">
        <v>1600</v>
      </c>
      <c r="AA8" s="44">
        <v>1600</v>
      </c>
    </row>
    <row r="9" spans="1:29" ht="14.45" customHeight="1" x14ac:dyDescent="0.25">
      <c r="A9" t="s">
        <v>2310</v>
      </c>
      <c r="B9" s="75" t="s">
        <v>2199</v>
      </c>
      <c r="C9" s="75" t="s">
        <v>2320</v>
      </c>
      <c r="D9" t="s">
        <v>69</v>
      </c>
      <c r="E9" t="s">
        <v>118</v>
      </c>
      <c r="F9" s="51" t="str">
        <f>IFERROR(VLOOKUP(D9,'Tabelas auxiliares'!$A$3:$B$61,2,FALSE),"")</f>
        <v>PROAP - PNAES</v>
      </c>
      <c r="G9" s="51" t="str">
        <f>IFERROR(VLOOKUP($B9,'Tabelas auxiliares'!$A$65:$C$102,2,FALSE),"")</f>
        <v>Assistência - Sociais</v>
      </c>
      <c r="H9" s="51" t="str">
        <f>IFERROR(VLOOKUP($B9,'Tabelas auxiliares'!$A$65:$C$102,3,FALSE),"")</f>
        <v>AUXILIO MORADIA / AUXILIO CRECHE / AUXILIO TRANSPORTE / BOLSA PERMANENCIA / BOLSA AUXILIO ALIMENTACAO AOS ESTUDANTES DE GRADUACAO / MONITORIA DE AÇÕES AFIRMATIVAS</v>
      </c>
      <c r="I9" t="s">
        <v>548</v>
      </c>
      <c r="J9" t="s">
        <v>554</v>
      </c>
      <c r="K9" t="s">
        <v>555</v>
      </c>
      <c r="L9" t="s">
        <v>556</v>
      </c>
      <c r="M9" t="s">
        <v>220</v>
      </c>
      <c r="N9" t="s">
        <v>542</v>
      </c>
      <c r="O9" t="s">
        <v>222</v>
      </c>
      <c r="P9" t="s">
        <v>543</v>
      </c>
      <c r="Q9" t="s">
        <v>224</v>
      </c>
      <c r="R9" t="s">
        <v>220</v>
      </c>
      <c r="S9" t="s">
        <v>124</v>
      </c>
      <c r="T9" t="s">
        <v>216</v>
      </c>
      <c r="U9" t="s">
        <v>2549</v>
      </c>
      <c r="V9" t="s">
        <v>2548</v>
      </c>
      <c r="W9" t="s">
        <v>2403</v>
      </c>
      <c r="X9" s="51" t="str">
        <f t="shared" si="0"/>
        <v>3</v>
      </c>
      <c r="Y9" s="51" t="str">
        <f>IF(T9="","",IF(AND(T9&lt;&gt;'Tabelas auxiliares'!$B$236,T9&lt;&gt;'Tabelas auxiliares'!$B$237),"FOLHA DE PESSOAL",IF(X9='Tabelas auxiliares'!$A$237,"CUSTEIO",IF(X9='Tabelas auxiliares'!$A$236,"INVESTIMENTO","ERRO - VERIFICAR"))))</f>
        <v>CUSTEIO</v>
      </c>
      <c r="Z9" s="44">
        <v>12500</v>
      </c>
      <c r="AA9" s="44">
        <v>12500</v>
      </c>
    </row>
    <row r="10" spans="1:29" ht="14.45" customHeight="1" x14ac:dyDescent="0.25">
      <c r="A10" t="s">
        <v>2310</v>
      </c>
      <c r="B10" s="75" t="s">
        <v>2199</v>
      </c>
      <c r="C10" s="75" t="s">
        <v>2320</v>
      </c>
      <c r="D10" t="s">
        <v>69</v>
      </c>
      <c r="E10" t="s">
        <v>118</v>
      </c>
      <c r="F10" s="51" t="str">
        <f>IFERROR(VLOOKUP(D10,'Tabelas auxiliares'!$A$3:$B$61,2,FALSE),"")</f>
        <v>PROAP - PNAES</v>
      </c>
      <c r="G10" s="51" t="str">
        <f>IFERROR(VLOOKUP($B10,'Tabelas auxiliares'!$A$65:$C$102,2,FALSE),"")</f>
        <v>Assistência - Sociais</v>
      </c>
      <c r="H10" s="51" t="str">
        <f>IFERROR(VLOOKUP($B10,'Tabelas auxiliares'!$A$65:$C$102,3,FALSE),"")</f>
        <v>AUXILIO MORADIA / AUXILIO CRECHE / AUXILIO TRANSPORTE / BOLSA PERMANENCIA / BOLSA AUXILIO ALIMENTACAO AOS ESTUDANTES DE GRADUACAO / MONITORIA DE AÇÕES AFIRMATIVAS</v>
      </c>
      <c r="I10" t="s">
        <v>557</v>
      </c>
      <c r="J10" t="s">
        <v>558</v>
      </c>
      <c r="K10" t="s">
        <v>559</v>
      </c>
      <c r="L10" t="s">
        <v>560</v>
      </c>
      <c r="M10" t="s">
        <v>220</v>
      </c>
      <c r="N10" t="s">
        <v>229</v>
      </c>
      <c r="O10" t="s">
        <v>222</v>
      </c>
      <c r="P10" t="s">
        <v>561</v>
      </c>
      <c r="Q10" t="s">
        <v>224</v>
      </c>
      <c r="R10" t="s">
        <v>220</v>
      </c>
      <c r="S10" t="s">
        <v>124</v>
      </c>
      <c r="T10" t="s">
        <v>562</v>
      </c>
      <c r="U10" t="s">
        <v>2608</v>
      </c>
      <c r="V10" t="s">
        <v>2548</v>
      </c>
      <c r="W10" t="s">
        <v>2403</v>
      </c>
      <c r="X10" s="51" t="str">
        <f t="shared" si="0"/>
        <v>3</v>
      </c>
      <c r="Y10" s="51" t="str">
        <f>IF(T10="","",IF(AND(T10&lt;&gt;'Tabelas auxiliares'!$B$236,T10&lt;&gt;'Tabelas auxiliares'!$B$237),"FOLHA DE PESSOAL",IF(X10='Tabelas auxiliares'!$A$237,"CUSTEIO",IF(X10='Tabelas auxiliares'!$A$236,"INVESTIMENTO","ERRO - VERIFICAR"))))</f>
        <v>CUSTEIO</v>
      </c>
      <c r="Z10" s="44">
        <v>42400</v>
      </c>
      <c r="AA10" s="44">
        <v>42400</v>
      </c>
    </row>
    <row r="11" spans="1:29" x14ac:dyDescent="0.25">
      <c r="A11" t="s">
        <v>2310</v>
      </c>
      <c r="B11" s="75" t="s">
        <v>2199</v>
      </c>
      <c r="C11" s="75" t="s">
        <v>2320</v>
      </c>
      <c r="D11" t="s">
        <v>69</v>
      </c>
      <c r="E11" t="s">
        <v>118</v>
      </c>
      <c r="F11" s="51" t="str">
        <f>IFERROR(VLOOKUP(D11,'Tabelas auxiliares'!$A$3:$B$61,2,FALSE),"")</f>
        <v>PROAP - PNAES</v>
      </c>
      <c r="G11" s="51" t="str">
        <f>IFERROR(VLOOKUP($B11,'Tabelas auxiliares'!$A$65:$C$102,2,FALSE),"")</f>
        <v>Assistência - Sociais</v>
      </c>
      <c r="H11" s="51" t="str">
        <f>IFERROR(VLOOKUP($B11,'Tabelas auxiliares'!$A$65:$C$102,3,FALSE),"")</f>
        <v>AUXILIO MORADIA / AUXILIO CRECHE / AUXILIO TRANSPORTE / BOLSA PERMANENCIA / BOLSA AUXILIO ALIMENTACAO AOS ESTUDANTES DE GRADUACAO / MONITORIA DE AÇÕES AFIRMATIVAS</v>
      </c>
      <c r="I11" t="s">
        <v>563</v>
      </c>
      <c r="J11" t="s">
        <v>564</v>
      </c>
      <c r="K11" t="s">
        <v>565</v>
      </c>
      <c r="L11" t="s">
        <v>566</v>
      </c>
      <c r="M11" t="s">
        <v>220</v>
      </c>
      <c r="N11" t="s">
        <v>221</v>
      </c>
      <c r="O11" t="s">
        <v>222</v>
      </c>
      <c r="P11" t="s">
        <v>223</v>
      </c>
      <c r="Q11" t="s">
        <v>224</v>
      </c>
      <c r="R11" t="s">
        <v>220</v>
      </c>
      <c r="S11" t="s">
        <v>124</v>
      </c>
      <c r="T11" t="s">
        <v>216</v>
      </c>
      <c r="U11" t="s">
        <v>123</v>
      </c>
      <c r="V11" t="s">
        <v>2548</v>
      </c>
      <c r="W11" t="s">
        <v>2403</v>
      </c>
      <c r="X11" s="51" t="str">
        <f t="shared" si="0"/>
        <v>3</v>
      </c>
      <c r="Y11" s="51" t="str">
        <f>IF(T11="","",IF(AND(T11&lt;&gt;'Tabelas auxiliares'!$B$236,T11&lt;&gt;'Tabelas auxiliares'!$B$237),"FOLHA DE PESSOAL",IF(X11='Tabelas auxiliares'!$A$237,"CUSTEIO",IF(X11='Tabelas auxiliares'!$A$236,"INVESTIMENTO","ERRO - VERIFICAR"))))</f>
        <v>CUSTEIO</v>
      </c>
      <c r="Z11" s="44">
        <v>4366</v>
      </c>
      <c r="AA11" s="44">
        <v>4366</v>
      </c>
    </row>
    <row r="12" spans="1:29" ht="14.45" customHeight="1" x14ac:dyDescent="0.25">
      <c r="A12" t="s">
        <v>2310</v>
      </c>
      <c r="B12" s="75" t="s">
        <v>2199</v>
      </c>
      <c r="C12" s="75" t="s">
        <v>2320</v>
      </c>
      <c r="D12" t="s">
        <v>69</v>
      </c>
      <c r="E12" t="s">
        <v>118</v>
      </c>
      <c r="F12" s="51" t="str">
        <f>IFERROR(VLOOKUP(D12,'Tabelas auxiliares'!$A$3:$B$61,2,FALSE),"")</f>
        <v>PROAP - PNAES</v>
      </c>
      <c r="G12" s="51" t="str">
        <f>IFERROR(VLOOKUP($B12,'Tabelas auxiliares'!$A$65:$C$102,2,FALSE),"")</f>
        <v>Assistência - Sociais</v>
      </c>
      <c r="H12" s="51" t="str">
        <f>IFERROR(VLOOKUP($B12,'Tabelas auxiliares'!$A$65:$C$102,3,FALSE),"")</f>
        <v>AUXILIO MORADIA / AUXILIO CRECHE / AUXILIO TRANSPORTE / BOLSA PERMANENCIA / BOLSA AUXILIO ALIMENTACAO AOS ESTUDANTES DE GRADUACAO / MONITORIA DE AÇÕES AFIRMATIVAS</v>
      </c>
      <c r="I12" t="s">
        <v>567</v>
      </c>
      <c r="J12" t="s">
        <v>568</v>
      </c>
      <c r="K12" t="s">
        <v>569</v>
      </c>
      <c r="L12" t="s">
        <v>570</v>
      </c>
      <c r="M12" t="s">
        <v>220</v>
      </c>
      <c r="N12" t="s">
        <v>542</v>
      </c>
      <c r="O12" t="s">
        <v>350</v>
      </c>
      <c r="P12" t="s">
        <v>553</v>
      </c>
      <c r="Q12" t="s">
        <v>224</v>
      </c>
      <c r="R12" t="s">
        <v>220</v>
      </c>
      <c r="S12" t="s">
        <v>124</v>
      </c>
      <c r="T12" t="s">
        <v>216</v>
      </c>
      <c r="U12" t="s">
        <v>2607</v>
      </c>
      <c r="V12" t="s">
        <v>2548</v>
      </c>
      <c r="W12" t="s">
        <v>2403</v>
      </c>
      <c r="X12" s="51" t="str">
        <f t="shared" si="0"/>
        <v>3</v>
      </c>
      <c r="Y12" s="51" t="str">
        <f>IF(T12="","",IF(AND(T12&lt;&gt;'Tabelas auxiliares'!$B$236,T12&lt;&gt;'Tabelas auxiliares'!$B$237),"FOLHA DE PESSOAL",IF(X12='Tabelas auxiliares'!$A$237,"CUSTEIO",IF(X12='Tabelas auxiliares'!$A$236,"INVESTIMENTO","ERRO - VERIFICAR"))))</f>
        <v>CUSTEIO</v>
      </c>
      <c r="Z12" s="44">
        <v>872000</v>
      </c>
      <c r="AB12" s="44">
        <v>95800</v>
      </c>
      <c r="AC12" s="44">
        <v>776200</v>
      </c>
    </row>
    <row r="13" spans="1:29" ht="14.45" customHeight="1" x14ac:dyDescent="0.25">
      <c r="A13" t="s">
        <v>2310</v>
      </c>
      <c r="B13" s="75" t="s">
        <v>2199</v>
      </c>
      <c r="C13" s="75" t="s">
        <v>2320</v>
      </c>
      <c r="D13" t="s">
        <v>69</v>
      </c>
      <c r="E13" t="s">
        <v>118</v>
      </c>
      <c r="F13" s="51" t="str">
        <f>IFERROR(VLOOKUP(D13,'Tabelas auxiliares'!$A$3:$B$61,2,FALSE),"")</f>
        <v>PROAP - PNAES</v>
      </c>
      <c r="G13" s="51" t="str">
        <f>IFERROR(VLOOKUP($B13,'Tabelas auxiliares'!$A$65:$C$102,2,FALSE),"")</f>
        <v>Assistência - Sociais</v>
      </c>
      <c r="H13" s="51" t="str">
        <f>IFERROR(VLOOKUP($B13,'Tabelas auxiliares'!$A$65:$C$102,3,FALSE),"")</f>
        <v>AUXILIO MORADIA / AUXILIO CRECHE / AUXILIO TRANSPORTE / BOLSA PERMANENCIA / BOLSA AUXILIO ALIMENTACAO AOS ESTUDANTES DE GRADUACAO / MONITORIA DE AÇÕES AFIRMATIVAS</v>
      </c>
      <c r="I13" t="s">
        <v>571</v>
      </c>
      <c r="J13" t="s">
        <v>572</v>
      </c>
      <c r="K13" t="s">
        <v>573</v>
      </c>
      <c r="L13" t="s">
        <v>574</v>
      </c>
      <c r="M13" t="s">
        <v>220</v>
      </c>
      <c r="N13" t="s">
        <v>542</v>
      </c>
      <c r="O13" t="s">
        <v>222</v>
      </c>
      <c r="P13" t="s">
        <v>543</v>
      </c>
      <c r="Q13" t="s">
        <v>224</v>
      </c>
      <c r="R13" t="s">
        <v>220</v>
      </c>
      <c r="S13" t="s">
        <v>124</v>
      </c>
      <c r="T13" t="s">
        <v>216</v>
      </c>
      <c r="U13" t="s">
        <v>2549</v>
      </c>
      <c r="V13" t="s">
        <v>2548</v>
      </c>
      <c r="W13" t="s">
        <v>2403</v>
      </c>
      <c r="X13" s="51" t="str">
        <f t="shared" si="0"/>
        <v>3</v>
      </c>
      <c r="Y13" s="51" t="str">
        <f>IF(T13="","",IF(AND(T13&lt;&gt;'Tabelas auxiliares'!$B$236,T13&lt;&gt;'Tabelas auxiliares'!$B$237),"FOLHA DE PESSOAL",IF(X13='Tabelas auxiliares'!$A$237,"CUSTEIO",IF(X13='Tabelas auxiliares'!$A$236,"INVESTIMENTO","ERRO - VERIFICAR"))))</f>
        <v>CUSTEIO</v>
      </c>
      <c r="Z13" s="44">
        <v>8346</v>
      </c>
      <c r="AB13" s="44">
        <v>1363</v>
      </c>
      <c r="AC13" s="44">
        <v>6983</v>
      </c>
    </row>
    <row r="14" spans="1:29" ht="13.5" customHeight="1" x14ac:dyDescent="0.25">
      <c r="A14" t="s">
        <v>2310</v>
      </c>
      <c r="B14" s="75" t="s">
        <v>2199</v>
      </c>
      <c r="C14" s="75" t="s">
        <v>2320</v>
      </c>
      <c r="D14" t="s">
        <v>69</v>
      </c>
      <c r="E14" t="s">
        <v>118</v>
      </c>
      <c r="F14" s="51" t="str">
        <f>IFERROR(VLOOKUP(D14,'Tabelas auxiliares'!$A$3:$B$61,2,FALSE),"")</f>
        <v>PROAP - PNAES</v>
      </c>
      <c r="G14" s="51" t="str">
        <f>IFERROR(VLOOKUP($B14,'Tabelas auxiliares'!$A$65:$C$102,2,FALSE),"")</f>
        <v>Assistência - Sociais</v>
      </c>
      <c r="H14" s="51" t="str">
        <f>IFERROR(VLOOKUP($B14,'Tabelas auxiliares'!$A$65:$C$102,3,FALSE),"")</f>
        <v>AUXILIO MORADIA / AUXILIO CRECHE / AUXILIO TRANSPORTE / BOLSA PERMANENCIA / BOLSA AUXILIO ALIMENTACAO AOS ESTUDANTES DE GRADUACAO / MONITORIA DE AÇÕES AFIRMATIVAS</v>
      </c>
      <c r="I14" t="s">
        <v>575</v>
      </c>
      <c r="J14" t="s">
        <v>576</v>
      </c>
      <c r="K14" t="s">
        <v>577</v>
      </c>
      <c r="L14" t="s">
        <v>578</v>
      </c>
      <c r="M14" t="s">
        <v>220</v>
      </c>
      <c r="N14" t="s">
        <v>542</v>
      </c>
      <c r="O14" t="s">
        <v>222</v>
      </c>
      <c r="P14" t="s">
        <v>543</v>
      </c>
      <c r="Q14" t="s">
        <v>224</v>
      </c>
      <c r="R14" t="s">
        <v>220</v>
      </c>
      <c r="S14" t="s">
        <v>124</v>
      </c>
      <c r="T14" t="s">
        <v>216</v>
      </c>
      <c r="U14" t="s">
        <v>2549</v>
      </c>
      <c r="V14" t="s">
        <v>2548</v>
      </c>
      <c r="W14" t="s">
        <v>2403</v>
      </c>
      <c r="X14" s="51" t="str">
        <f t="shared" si="0"/>
        <v>3</v>
      </c>
      <c r="Y14" s="51" t="str">
        <f>IF(T14="","",IF(AND(T14&lt;&gt;'Tabelas auxiliares'!$B$236,T14&lt;&gt;'Tabelas auxiliares'!$B$237),"FOLHA DE PESSOAL",IF(X14='Tabelas auxiliares'!$A$237,"CUSTEIO",IF(X14='Tabelas auxiliares'!$A$236,"INVESTIMENTO","ERRO - VERIFICAR"))))</f>
        <v>CUSTEIO</v>
      </c>
      <c r="Z14" s="44">
        <v>4200</v>
      </c>
      <c r="AC14" s="44">
        <v>4200</v>
      </c>
    </row>
    <row r="15" spans="1:29" x14ac:dyDescent="0.25">
      <c r="A15" t="s">
        <v>2310</v>
      </c>
      <c r="B15" s="75" t="s">
        <v>2199</v>
      </c>
      <c r="C15" s="75" t="s">
        <v>2320</v>
      </c>
      <c r="D15" t="s">
        <v>69</v>
      </c>
      <c r="E15" t="s">
        <v>118</v>
      </c>
      <c r="F15" s="51" t="str">
        <f>IFERROR(VLOOKUP(D15,'Tabelas auxiliares'!$A$3:$B$61,2,FALSE),"")</f>
        <v>PROAP - PNAES</v>
      </c>
      <c r="G15" s="51" t="str">
        <f>IFERROR(VLOOKUP($B15,'Tabelas auxiliares'!$A$65:$C$102,2,FALSE),"")</f>
        <v>Assistência - Sociais</v>
      </c>
      <c r="H15" s="51" t="str">
        <f>IFERROR(VLOOKUP($B15,'Tabelas auxiliares'!$A$65:$C$102,3,FALSE),"")</f>
        <v>AUXILIO MORADIA / AUXILIO CRECHE / AUXILIO TRANSPORTE / BOLSA PERMANENCIA / BOLSA AUXILIO ALIMENTACAO AOS ESTUDANTES DE GRADUACAO / MONITORIA DE AÇÕES AFIRMATIVAS</v>
      </c>
      <c r="I15" t="s">
        <v>579</v>
      </c>
      <c r="J15" t="s">
        <v>580</v>
      </c>
      <c r="K15" t="s">
        <v>581</v>
      </c>
      <c r="L15" t="s">
        <v>582</v>
      </c>
      <c r="M15" t="s">
        <v>220</v>
      </c>
      <c r="N15" t="s">
        <v>542</v>
      </c>
      <c r="O15" t="s">
        <v>230</v>
      </c>
      <c r="P15" t="s">
        <v>583</v>
      </c>
      <c r="Q15" t="s">
        <v>224</v>
      </c>
      <c r="R15" t="s">
        <v>220</v>
      </c>
      <c r="S15" t="s">
        <v>124</v>
      </c>
      <c r="T15" t="s">
        <v>216</v>
      </c>
      <c r="U15" t="s">
        <v>2609</v>
      </c>
      <c r="V15" t="s">
        <v>2548</v>
      </c>
      <c r="W15" t="s">
        <v>2403</v>
      </c>
      <c r="X15" s="51" t="str">
        <f t="shared" si="0"/>
        <v>3</v>
      </c>
      <c r="Y15" s="51" t="str">
        <f>IF(T15="","",IF(AND(T15&lt;&gt;'Tabelas auxiliares'!$B$236,T15&lt;&gt;'Tabelas auxiliares'!$B$237),"FOLHA DE PESSOAL",IF(X15='Tabelas auxiliares'!$A$237,"CUSTEIO",IF(X15='Tabelas auxiliares'!$A$236,"INVESTIMENTO","ERRO - VERIFICAR"))))</f>
        <v>CUSTEIO</v>
      </c>
      <c r="Z15" s="44">
        <v>113600</v>
      </c>
      <c r="AA15" s="44">
        <v>7800</v>
      </c>
      <c r="AB15" s="44">
        <v>33700</v>
      </c>
      <c r="AC15" s="44">
        <v>72100</v>
      </c>
    </row>
    <row r="16" spans="1:29" ht="14.45" customHeight="1" x14ac:dyDescent="0.25">
      <c r="A16" t="s">
        <v>2310</v>
      </c>
      <c r="B16" s="75" t="s">
        <v>2199</v>
      </c>
      <c r="C16" s="75" t="s">
        <v>2320</v>
      </c>
      <c r="D16" t="s">
        <v>69</v>
      </c>
      <c r="E16" t="s">
        <v>118</v>
      </c>
      <c r="F16" s="51" t="str">
        <f>IFERROR(VLOOKUP(D16,'Tabelas auxiliares'!$A$3:$B$61,2,FALSE),"")</f>
        <v>PROAP - PNAES</v>
      </c>
      <c r="G16" s="51" t="str">
        <f>IFERROR(VLOOKUP($B16,'Tabelas auxiliares'!$A$65:$C$102,2,FALSE),"")</f>
        <v>Assistência - Sociais</v>
      </c>
      <c r="H16" s="51" t="str">
        <f>IFERROR(VLOOKUP($B16,'Tabelas auxiliares'!$A$65:$C$102,3,FALSE),"")</f>
        <v>AUXILIO MORADIA / AUXILIO CRECHE / AUXILIO TRANSPORTE / BOLSA PERMANENCIA / BOLSA AUXILIO ALIMENTACAO AOS ESTUDANTES DE GRADUACAO / MONITORIA DE AÇÕES AFIRMATIVAS</v>
      </c>
      <c r="I16" t="s">
        <v>584</v>
      </c>
      <c r="J16" t="s">
        <v>576</v>
      </c>
      <c r="K16" t="s">
        <v>585</v>
      </c>
      <c r="L16" t="s">
        <v>586</v>
      </c>
      <c r="M16" t="s">
        <v>220</v>
      </c>
      <c r="N16" t="s">
        <v>542</v>
      </c>
      <c r="O16" t="s">
        <v>350</v>
      </c>
      <c r="P16" t="s">
        <v>553</v>
      </c>
      <c r="Q16" t="s">
        <v>224</v>
      </c>
      <c r="R16" t="s">
        <v>220</v>
      </c>
      <c r="S16" t="s">
        <v>124</v>
      </c>
      <c r="T16" t="s">
        <v>216</v>
      </c>
      <c r="U16" t="s">
        <v>2607</v>
      </c>
      <c r="V16" t="s">
        <v>2548</v>
      </c>
      <c r="W16" t="s">
        <v>2403</v>
      </c>
      <c r="X16" s="51" t="str">
        <f t="shared" si="0"/>
        <v>3</v>
      </c>
      <c r="Y16" s="51" t="str">
        <f>IF(T16="","",IF(AND(T16&lt;&gt;'Tabelas auxiliares'!$B$236,T16&lt;&gt;'Tabelas auxiliares'!$B$237),"FOLHA DE PESSOAL",IF(X16='Tabelas auxiliares'!$A$237,"CUSTEIO",IF(X16='Tabelas auxiliares'!$A$236,"INVESTIMENTO","ERRO - VERIFICAR"))))</f>
        <v>CUSTEIO</v>
      </c>
      <c r="Z16" s="44">
        <v>134100</v>
      </c>
      <c r="AC16" s="44">
        <v>134100</v>
      </c>
    </row>
    <row r="17" spans="1:29" ht="14.45" customHeight="1" x14ac:dyDescent="0.25">
      <c r="A17" t="s">
        <v>2310</v>
      </c>
      <c r="B17" s="75" t="s">
        <v>2199</v>
      </c>
      <c r="C17" s="75" t="s">
        <v>2320</v>
      </c>
      <c r="D17" t="s">
        <v>69</v>
      </c>
      <c r="E17" t="s">
        <v>118</v>
      </c>
      <c r="F17" s="51" t="str">
        <f>IFERROR(VLOOKUP(D17,'Tabelas auxiliares'!$A$3:$B$61,2,FALSE),"")</f>
        <v>PROAP - PNAES</v>
      </c>
      <c r="G17" s="51" t="str">
        <f>IFERROR(VLOOKUP($B17,'Tabelas auxiliares'!$A$65:$C$102,2,FALSE),"")</f>
        <v>Assistência - Sociais</v>
      </c>
      <c r="H17" s="51" t="str">
        <f>IFERROR(VLOOKUP($B17,'Tabelas auxiliares'!$A$65:$C$102,3,FALSE),"")</f>
        <v>AUXILIO MORADIA / AUXILIO CRECHE / AUXILIO TRANSPORTE / BOLSA PERMANENCIA / BOLSA AUXILIO ALIMENTACAO AOS ESTUDANTES DE GRADUACAO / MONITORIA DE AÇÕES AFIRMATIVAS</v>
      </c>
      <c r="I17" t="s">
        <v>584</v>
      </c>
      <c r="J17" t="s">
        <v>576</v>
      </c>
      <c r="K17" t="s">
        <v>587</v>
      </c>
      <c r="L17" t="s">
        <v>586</v>
      </c>
      <c r="M17" t="s">
        <v>220</v>
      </c>
      <c r="N17" t="s">
        <v>542</v>
      </c>
      <c r="O17" t="s">
        <v>222</v>
      </c>
      <c r="P17" t="s">
        <v>543</v>
      </c>
      <c r="Q17" t="s">
        <v>224</v>
      </c>
      <c r="R17" t="s">
        <v>220</v>
      </c>
      <c r="S17" t="s">
        <v>124</v>
      </c>
      <c r="T17" t="s">
        <v>216</v>
      </c>
      <c r="U17" t="s">
        <v>2549</v>
      </c>
      <c r="V17" t="s">
        <v>2548</v>
      </c>
      <c r="W17" t="s">
        <v>2403</v>
      </c>
      <c r="X17" s="51" t="str">
        <f t="shared" si="0"/>
        <v>3</v>
      </c>
      <c r="Y17" s="51" t="str">
        <f>IF(T17="","",IF(AND(T17&lt;&gt;'Tabelas auxiliares'!$B$236,T17&lt;&gt;'Tabelas auxiliares'!$B$237),"FOLHA DE PESSOAL",IF(X17='Tabelas auxiliares'!$A$237,"CUSTEIO",IF(X17='Tabelas auxiliares'!$A$236,"INVESTIMENTO","ERRO - VERIFICAR"))))</f>
        <v>CUSTEIO</v>
      </c>
      <c r="Z17" s="44">
        <v>65700</v>
      </c>
      <c r="AB17" s="44">
        <v>38175</v>
      </c>
      <c r="AC17" s="44">
        <v>27525</v>
      </c>
    </row>
    <row r="18" spans="1:29" ht="14.45" customHeight="1" x14ac:dyDescent="0.25">
      <c r="A18" t="s">
        <v>2310</v>
      </c>
      <c r="B18" s="75" t="s">
        <v>2199</v>
      </c>
      <c r="C18" s="75" t="s">
        <v>2320</v>
      </c>
      <c r="D18" t="s">
        <v>69</v>
      </c>
      <c r="E18" t="s">
        <v>118</v>
      </c>
      <c r="F18" s="51" t="str">
        <f>IFERROR(VLOOKUP(D18,'Tabelas auxiliares'!$A$3:$B$61,2,FALSE),"")</f>
        <v>PROAP - PNAES</v>
      </c>
      <c r="G18" s="51" t="str">
        <f>IFERROR(VLOOKUP($B18,'Tabelas auxiliares'!$A$65:$C$102,2,FALSE),"")</f>
        <v>Assistência - Sociais</v>
      </c>
      <c r="H18" s="51" t="str">
        <f>IFERROR(VLOOKUP($B18,'Tabelas auxiliares'!$A$65:$C$102,3,FALSE),"")</f>
        <v>AUXILIO MORADIA / AUXILIO CRECHE / AUXILIO TRANSPORTE / BOLSA PERMANENCIA / BOLSA AUXILIO ALIMENTACAO AOS ESTUDANTES DE GRADUACAO / MONITORIA DE AÇÕES AFIRMATIVAS</v>
      </c>
      <c r="I18" t="s">
        <v>588</v>
      </c>
      <c r="J18" t="s">
        <v>589</v>
      </c>
      <c r="K18" t="s">
        <v>590</v>
      </c>
      <c r="L18" t="s">
        <v>591</v>
      </c>
      <c r="M18" t="s">
        <v>592</v>
      </c>
      <c r="N18" t="s">
        <v>542</v>
      </c>
      <c r="O18" t="s">
        <v>222</v>
      </c>
      <c r="P18" t="s">
        <v>543</v>
      </c>
      <c r="Q18" t="s">
        <v>224</v>
      </c>
      <c r="R18" t="s">
        <v>220</v>
      </c>
      <c r="S18" t="s">
        <v>124</v>
      </c>
      <c r="T18" t="s">
        <v>216</v>
      </c>
      <c r="U18" t="s">
        <v>2549</v>
      </c>
      <c r="V18" t="s">
        <v>2610</v>
      </c>
      <c r="W18" t="s">
        <v>2500</v>
      </c>
      <c r="X18" s="51" t="str">
        <f t="shared" si="0"/>
        <v>3</v>
      </c>
      <c r="Y18" s="51" t="str">
        <f>IF(T18="","",IF(AND(T18&lt;&gt;'Tabelas auxiliares'!$B$236,T18&lt;&gt;'Tabelas auxiliares'!$B$237),"FOLHA DE PESSOAL",IF(X18='Tabelas auxiliares'!$A$237,"CUSTEIO",IF(X18='Tabelas auxiliares'!$A$236,"INVESTIMENTO","ERRO - VERIFICAR"))))</f>
        <v>CUSTEIO</v>
      </c>
      <c r="Z18" s="44">
        <v>10653.49</v>
      </c>
      <c r="AC18" s="44">
        <v>10653.49</v>
      </c>
    </row>
    <row r="19" spans="1:29" ht="14.45" customHeight="1" x14ac:dyDescent="0.25">
      <c r="A19" t="s">
        <v>2310</v>
      </c>
      <c r="B19" s="75" t="s">
        <v>2199</v>
      </c>
      <c r="C19" s="75" t="s">
        <v>2320</v>
      </c>
      <c r="D19" t="s">
        <v>69</v>
      </c>
      <c r="E19" t="s">
        <v>118</v>
      </c>
      <c r="F19" s="51" t="str">
        <f>IFERROR(VLOOKUP(D19,'Tabelas auxiliares'!$A$3:$B$61,2,FALSE),"")</f>
        <v>PROAP - PNAES</v>
      </c>
      <c r="G19" s="51" t="str">
        <f>IFERROR(VLOOKUP($B19,'Tabelas auxiliares'!$A$65:$C$102,2,FALSE),"")</f>
        <v>Assistência - Sociais</v>
      </c>
      <c r="H19" s="51" t="str">
        <f>IFERROR(VLOOKUP($B19,'Tabelas auxiliares'!$A$65:$C$102,3,FALSE),"")</f>
        <v>AUXILIO MORADIA / AUXILIO CRECHE / AUXILIO TRANSPORTE / BOLSA PERMANENCIA / BOLSA AUXILIO ALIMENTACAO AOS ESTUDANTES DE GRADUACAO / MONITORIA DE AÇÕES AFIRMATIVAS</v>
      </c>
      <c r="I19" t="s">
        <v>593</v>
      </c>
      <c r="J19" t="s">
        <v>594</v>
      </c>
      <c r="K19" t="s">
        <v>595</v>
      </c>
      <c r="L19" t="s">
        <v>596</v>
      </c>
      <c r="M19" t="s">
        <v>592</v>
      </c>
      <c r="N19" t="s">
        <v>542</v>
      </c>
      <c r="O19" t="s">
        <v>222</v>
      </c>
      <c r="P19" t="s">
        <v>543</v>
      </c>
      <c r="Q19" t="s">
        <v>224</v>
      </c>
      <c r="R19" t="s">
        <v>220</v>
      </c>
      <c r="S19" t="s">
        <v>124</v>
      </c>
      <c r="T19" t="s">
        <v>216</v>
      </c>
      <c r="U19" t="s">
        <v>2549</v>
      </c>
      <c r="V19" t="s">
        <v>2610</v>
      </c>
      <c r="W19" t="s">
        <v>2500</v>
      </c>
      <c r="X19" s="51" t="str">
        <f t="shared" si="0"/>
        <v>3</v>
      </c>
      <c r="Y19" s="51" t="str">
        <f>IF(T19="","",IF(AND(T19&lt;&gt;'Tabelas auxiliares'!$B$236,T19&lt;&gt;'Tabelas auxiliares'!$B$237),"FOLHA DE PESSOAL",IF(X19='Tabelas auxiliares'!$A$237,"CUSTEIO",IF(X19='Tabelas auxiliares'!$A$236,"INVESTIMENTO","ERRO - VERIFICAR"))))</f>
        <v>CUSTEIO</v>
      </c>
      <c r="Z19" s="44">
        <v>2054.5700000000002</v>
      </c>
      <c r="AC19" s="44">
        <v>2054.5700000000002</v>
      </c>
    </row>
    <row r="20" spans="1:29" ht="14.45" customHeight="1" x14ac:dyDescent="0.25">
      <c r="A20" t="s">
        <v>2310</v>
      </c>
      <c r="B20" s="75" t="s">
        <v>2199</v>
      </c>
      <c r="C20" s="75" t="s">
        <v>2320</v>
      </c>
      <c r="D20" t="s">
        <v>69</v>
      </c>
      <c r="E20" t="s">
        <v>118</v>
      </c>
      <c r="F20" s="51" t="str">
        <f>IFERROR(VLOOKUP(D20,'Tabelas auxiliares'!$A$3:$B$61,2,FALSE),"")</f>
        <v>PROAP - PNAES</v>
      </c>
      <c r="G20" s="51" t="str">
        <f>IFERROR(VLOOKUP($B20,'Tabelas auxiliares'!$A$65:$C$102,2,FALSE),"")</f>
        <v>Assistência - Sociais</v>
      </c>
      <c r="H20" s="51" t="str">
        <f>IFERROR(VLOOKUP($B20,'Tabelas auxiliares'!$A$65:$C$102,3,FALSE),"")</f>
        <v>AUXILIO MORADIA / AUXILIO CRECHE / AUXILIO TRANSPORTE / BOLSA PERMANENCIA / BOLSA AUXILIO ALIMENTACAO AOS ESTUDANTES DE GRADUACAO / MONITORIA DE AÇÕES AFIRMATIVAS</v>
      </c>
      <c r="I20" t="s">
        <v>593</v>
      </c>
      <c r="J20" t="s">
        <v>594</v>
      </c>
      <c r="K20" t="s">
        <v>597</v>
      </c>
      <c r="L20" t="s">
        <v>596</v>
      </c>
      <c r="M20" t="s">
        <v>592</v>
      </c>
      <c r="N20" t="s">
        <v>542</v>
      </c>
      <c r="O20" t="s">
        <v>222</v>
      </c>
      <c r="P20" t="s">
        <v>543</v>
      </c>
      <c r="Q20" t="s">
        <v>224</v>
      </c>
      <c r="R20" t="s">
        <v>220</v>
      </c>
      <c r="S20" t="s">
        <v>124</v>
      </c>
      <c r="T20" t="s">
        <v>216</v>
      </c>
      <c r="U20" t="s">
        <v>2549</v>
      </c>
      <c r="V20" t="s">
        <v>2610</v>
      </c>
      <c r="W20" t="s">
        <v>2500</v>
      </c>
      <c r="X20" s="51" t="str">
        <f t="shared" si="0"/>
        <v>3</v>
      </c>
      <c r="Y20" s="51" t="str">
        <f>IF(T20="","",IF(AND(T20&lt;&gt;'Tabelas auxiliares'!$B$236,T20&lt;&gt;'Tabelas auxiliares'!$B$237),"FOLHA DE PESSOAL",IF(X20='Tabelas auxiliares'!$A$237,"CUSTEIO",IF(X20='Tabelas auxiliares'!$A$236,"INVESTIMENTO","ERRO - VERIFICAR"))))</f>
        <v>CUSTEIO</v>
      </c>
      <c r="Z20" s="44">
        <v>11287.64</v>
      </c>
      <c r="AC20" s="44">
        <v>11287.64</v>
      </c>
    </row>
    <row r="21" spans="1:29" ht="14.45" customHeight="1" x14ac:dyDescent="0.25">
      <c r="A21" t="s">
        <v>2310</v>
      </c>
      <c r="B21" s="75" t="s">
        <v>2199</v>
      </c>
      <c r="C21" s="75" t="s">
        <v>2320</v>
      </c>
      <c r="D21" t="s">
        <v>69</v>
      </c>
      <c r="E21" t="s">
        <v>118</v>
      </c>
      <c r="F21" s="51" t="str">
        <f>IFERROR(VLOOKUP(D21,'Tabelas auxiliares'!$A$3:$B$61,2,FALSE),"")</f>
        <v>PROAP - PNAES</v>
      </c>
      <c r="G21" s="51" t="str">
        <f>IFERROR(VLOOKUP($B21,'Tabelas auxiliares'!$A$65:$C$102,2,FALSE),"")</f>
        <v>Assistência - Sociais</v>
      </c>
      <c r="H21" s="51" t="str">
        <f>IFERROR(VLOOKUP($B21,'Tabelas auxiliares'!$A$65:$C$102,3,FALSE),"")</f>
        <v>AUXILIO MORADIA / AUXILIO CRECHE / AUXILIO TRANSPORTE / BOLSA PERMANENCIA / BOLSA AUXILIO ALIMENTACAO AOS ESTUDANTES DE GRADUACAO / MONITORIA DE AÇÕES AFIRMATIVAS</v>
      </c>
      <c r="I21" t="s">
        <v>593</v>
      </c>
      <c r="J21" t="s">
        <v>594</v>
      </c>
      <c r="K21" t="s">
        <v>598</v>
      </c>
      <c r="L21" t="s">
        <v>596</v>
      </c>
      <c r="M21" t="s">
        <v>592</v>
      </c>
      <c r="N21" t="s">
        <v>542</v>
      </c>
      <c r="O21" t="s">
        <v>222</v>
      </c>
      <c r="P21" t="s">
        <v>543</v>
      </c>
      <c r="Q21" t="s">
        <v>224</v>
      </c>
      <c r="R21" t="s">
        <v>220</v>
      </c>
      <c r="S21" t="s">
        <v>124</v>
      </c>
      <c r="T21" t="s">
        <v>216</v>
      </c>
      <c r="U21" t="s">
        <v>2549</v>
      </c>
      <c r="V21" t="s">
        <v>2610</v>
      </c>
      <c r="W21" t="s">
        <v>2500</v>
      </c>
      <c r="X21" s="51" t="str">
        <f t="shared" si="0"/>
        <v>3</v>
      </c>
      <c r="Y21" s="51" t="str">
        <f>IF(T21="","",IF(AND(T21&lt;&gt;'Tabelas auxiliares'!$B$236,T21&lt;&gt;'Tabelas auxiliares'!$B$237),"FOLHA DE PESSOAL",IF(X21='Tabelas auxiliares'!$A$237,"CUSTEIO",IF(X21='Tabelas auxiliares'!$A$236,"INVESTIMENTO","ERRO - VERIFICAR"))))</f>
        <v>CUSTEIO</v>
      </c>
      <c r="Z21" s="44">
        <v>17433.84</v>
      </c>
      <c r="AC21" s="44">
        <v>17433.84</v>
      </c>
    </row>
    <row r="22" spans="1:29" ht="14.45" customHeight="1" x14ac:dyDescent="0.25">
      <c r="A22" t="s">
        <v>2310</v>
      </c>
      <c r="B22" s="75" t="s">
        <v>2199</v>
      </c>
      <c r="C22" s="75" t="s">
        <v>2320</v>
      </c>
      <c r="D22" t="s">
        <v>69</v>
      </c>
      <c r="E22" t="s">
        <v>118</v>
      </c>
      <c r="F22" s="51" t="str">
        <f>IFERROR(VLOOKUP(D22,'Tabelas auxiliares'!$A$3:$B$61,2,FALSE),"")</f>
        <v>PROAP - PNAES</v>
      </c>
      <c r="G22" s="51" t="str">
        <f>IFERROR(VLOOKUP($B22,'Tabelas auxiliares'!$A$65:$C$102,2,FALSE),"")</f>
        <v>Assistência - Sociais</v>
      </c>
      <c r="H22" s="51" t="str">
        <f>IFERROR(VLOOKUP($B22,'Tabelas auxiliares'!$A$65:$C$102,3,FALSE),"")</f>
        <v>AUXILIO MORADIA / AUXILIO CRECHE / AUXILIO TRANSPORTE / BOLSA PERMANENCIA / BOLSA AUXILIO ALIMENTACAO AOS ESTUDANTES DE GRADUACAO / MONITORIA DE AÇÕES AFIRMATIVAS</v>
      </c>
      <c r="I22" t="s">
        <v>593</v>
      </c>
      <c r="J22" t="s">
        <v>594</v>
      </c>
      <c r="K22" t="s">
        <v>599</v>
      </c>
      <c r="L22" t="s">
        <v>596</v>
      </c>
      <c r="M22" t="s">
        <v>592</v>
      </c>
      <c r="N22" t="s">
        <v>542</v>
      </c>
      <c r="O22" t="s">
        <v>222</v>
      </c>
      <c r="P22" t="s">
        <v>543</v>
      </c>
      <c r="Q22" t="s">
        <v>224</v>
      </c>
      <c r="R22" t="s">
        <v>220</v>
      </c>
      <c r="S22" t="s">
        <v>124</v>
      </c>
      <c r="T22" t="s">
        <v>216</v>
      </c>
      <c r="U22" t="s">
        <v>2549</v>
      </c>
      <c r="V22" t="s">
        <v>2610</v>
      </c>
      <c r="W22" t="s">
        <v>2500</v>
      </c>
      <c r="X22" s="51" t="str">
        <f t="shared" si="0"/>
        <v>3</v>
      </c>
      <c r="Y22" s="51" t="str">
        <f>IF(T22="","",IF(AND(T22&lt;&gt;'Tabelas auxiliares'!$B$236,T22&lt;&gt;'Tabelas auxiliares'!$B$237),"FOLHA DE PESSOAL",IF(X22='Tabelas auxiliares'!$A$237,"CUSTEIO",IF(X22='Tabelas auxiliares'!$A$236,"INVESTIMENTO","ERRO - VERIFICAR"))))</f>
        <v>CUSTEIO</v>
      </c>
      <c r="Z22" s="44">
        <v>15254.41</v>
      </c>
      <c r="AC22" s="44">
        <v>15254.41</v>
      </c>
    </row>
    <row r="23" spans="1:29" ht="14.45" customHeight="1" x14ac:dyDescent="0.25">
      <c r="A23" t="s">
        <v>2310</v>
      </c>
      <c r="B23" s="75" t="s">
        <v>2199</v>
      </c>
      <c r="C23" s="75" t="s">
        <v>2320</v>
      </c>
      <c r="D23" t="s">
        <v>69</v>
      </c>
      <c r="E23" t="s">
        <v>118</v>
      </c>
      <c r="F23" s="51" t="str">
        <f>IFERROR(VLOOKUP(D23,'Tabelas auxiliares'!$A$3:$B$61,2,FALSE),"")</f>
        <v>PROAP - PNAES</v>
      </c>
      <c r="G23" s="51" t="str">
        <f>IFERROR(VLOOKUP($B23,'Tabelas auxiliares'!$A$65:$C$102,2,FALSE),"")</f>
        <v>Assistência - Sociais</v>
      </c>
      <c r="H23" s="51" t="str">
        <f>IFERROR(VLOOKUP($B23,'Tabelas auxiliares'!$A$65:$C$102,3,FALSE),"")</f>
        <v>AUXILIO MORADIA / AUXILIO CRECHE / AUXILIO TRANSPORTE / BOLSA PERMANENCIA / BOLSA AUXILIO ALIMENTACAO AOS ESTUDANTES DE GRADUACAO / MONITORIA DE AÇÕES AFIRMATIVAS</v>
      </c>
      <c r="I23" t="s">
        <v>593</v>
      </c>
      <c r="J23" t="s">
        <v>594</v>
      </c>
      <c r="K23" t="s">
        <v>600</v>
      </c>
      <c r="L23" t="s">
        <v>596</v>
      </c>
      <c r="M23" t="s">
        <v>592</v>
      </c>
      <c r="N23" t="s">
        <v>542</v>
      </c>
      <c r="O23" t="s">
        <v>222</v>
      </c>
      <c r="P23" t="s">
        <v>543</v>
      </c>
      <c r="Q23" t="s">
        <v>224</v>
      </c>
      <c r="R23" t="s">
        <v>220</v>
      </c>
      <c r="S23" t="s">
        <v>124</v>
      </c>
      <c r="T23" t="s">
        <v>216</v>
      </c>
      <c r="U23" t="s">
        <v>2549</v>
      </c>
      <c r="V23" t="s">
        <v>2610</v>
      </c>
      <c r="W23" t="s">
        <v>2500</v>
      </c>
      <c r="X23" s="51" t="str">
        <f t="shared" si="0"/>
        <v>3</v>
      </c>
      <c r="Y23" s="51" t="str">
        <f>IF(T23="","",IF(AND(T23&lt;&gt;'Tabelas auxiliares'!$B$236,T23&lt;&gt;'Tabelas auxiliares'!$B$237),"FOLHA DE PESSOAL",IF(X23='Tabelas auxiliares'!$A$237,"CUSTEIO",IF(X23='Tabelas auxiliares'!$A$236,"INVESTIMENTO","ERRO - VERIFICAR"))))</f>
        <v>CUSTEIO</v>
      </c>
      <c r="Z23" s="44">
        <v>29284.22</v>
      </c>
      <c r="AC23" s="44">
        <v>29284.22</v>
      </c>
    </row>
    <row r="24" spans="1:29" ht="14.45" customHeight="1" x14ac:dyDescent="0.25">
      <c r="A24" t="s">
        <v>2310</v>
      </c>
      <c r="B24" s="75" t="s">
        <v>2199</v>
      </c>
      <c r="C24" s="75" t="s">
        <v>2320</v>
      </c>
      <c r="D24" t="s">
        <v>69</v>
      </c>
      <c r="E24" t="s">
        <v>118</v>
      </c>
      <c r="F24" s="51" t="str">
        <f>IFERROR(VLOOKUP(D24,'Tabelas auxiliares'!$A$3:$B$61,2,FALSE),"")</f>
        <v>PROAP - PNAES</v>
      </c>
      <c r="G24" s="51" t="str">
        <f>IFERROR(VLOOKUP($B24,'Tabelas auxiliares'!$A$65:$C$102,2,FALSE),"")</f>
        <v>Assistência - Sociais</v>
      </c>
      <c r="H24" s="51" t="str">
        <f>IFERROR(VLOOKUP($B24,'Tabelas auxiliares'!$A$65:$C$102,3,FALSE),"")</f>
        <v>AUXILIO MORADIA / AUXILIO CRECHE / AUXILIO TRANSPORTE / BOLSA PERMANENCIA / BOLSA AUXILIO ALIMENTACAO AOS ESTUDANTES DE GRADUACAO / MONITORIA DE AÇÕES AFIRMATIVAS</v>
      </c>
      <c r="I24" t="s">
        <v>593</v>
      </c>
      <c r="J24" t="s">
        <v>594</v>
      </c>
      <c r="K24" t="s">
        <v>601</v>
      </c>
      <c r="L24" t="s">
        <v>596</v>
      </c>
      <c r="M24" t="s">
        <v>592</v>
      </c>
      <c r="N24" t="s">
        <v>542</v>
      </c>
      <c r="O24" t="s">
        <v>222</v>
      </c>
      <c r="P24" t="s">
        <v>543</v>
      </c>
      <c r="Q24" t="s">
        <v>224</v>
      </c>
      <c r="R24" t="s">
        <v>220</v>
      </c>
      <c r="S24" t="s">
        <v>124</v>
      </c>
      <c r="T24" t="s">
        <v>216</v>
      </c>
      <c r="U24" t="s">
        <v>2549</v>
      </c>
      <c r="V24" t="s">
        <v>2610</v>
      </c>
      <c r="W24" t="s">
        <v>2500</v>
      </c>
      <c r="X24" s="51" t="str">
        <f t="shared" si="0"/>
        <v>3</v>
      </c>
      <c r="Y24" s="51" t="str">
        <f>IF(T24="","",IF(AND(T24&lt;&gt;'Tabelas auxiliares'!$B$236,T24&lt;&gt;'Tabelas auxiliares'!$B$237),"FOLHA DE PESSOAL",IF(X24='Tabelas auxiliares'!$A$237,"CUSTEIO",IF(X24='Tabelas auxiliares'!$A$236,"INVESTIMENTO","ERRO - VERIFICAR"))))</f>
        <v>CUSTEIO</v>
      </c>
      <c r="Z24" s="44">
        <v>2679</v>
      </c>
      <c r="AC24" s="44">
        <v>2679</v>
      </c>
    </row>
    <row r="25" spans="1:29" x14ac:dyDescent="0.25">
      <c r="A25" t="s">
        <v>2310</v>
      </c>
      <c r="B25" s="75" t="s">
        <v>2199</v>
      </c>
      <c r="C25" s="75" t="s">
        <v>2320</v>
      </c>
      <c r="D25" t="s">
        <v>69</v>
      </c>
      <c r="E25" t="s">
        <v>118</v>
      </c>
      <c r="F25" s="51" t="str">
        <f>IFERROR(VLOOKUP(D25,'Tabelas auxiliares'!$A$3:$B$61,2,FALSE),"")</f>
        <v>PROAP - PNAES</v>
      </c>
      <c r="G25" s="51" t="str">
        <f>IFERROR(VLOOKUP($B25,'Tabelas auxiliares'!$A$65:$C$102,2,FALSE),"")</f>
        <v>Assistência - Sociais</v>
      </c>
      <c r="H25" s="51" t="str">
        <f>IFERROR(VLOOKUP($B25,'Tabelas auxiliares'!$A$65:$C$102,3,FALSE),"")</f>
        <v>AUXILIO MORADIA / AUXILIO CRECHE / AUXILIO TRANSPORTE / BOLSA PERMANENCIA / BOLSA AUXILIO ALIMENTACAO AOS ESTUDANTES DE GRADUACAO / MONITORIA DE AÇÕES AFIRMATIVAS</v>
      </c>
      <c r="I25" t="s">
        <v>602</v>
      </c>
      <c r="J25" t="s">
        <v>603</v>
      </c>
      <c r="K25" t="s">
        <v>604</v>
      </c>
      <c r="L25" t="s">
        <v>605</v>
      </c>
      <c r="M25" t="s">
        <v>220</v>
      </c>
      <c r="N25" t="s">
        <v>542</v>
      </c>
      <c r="O25" t="s">
        <v>350</v>
      </c>
      <c r="P25" t="s">
        <v>553</v>
      </c>
      <c r="Q25" t="s">
        <v>224</v>
      </c>
      <c r="R25" t="s">
        <v>220</v>
      </c>
      <c r="S25" t="s">
        <v>124</v>
      </c>
      <c r="T25" t="s">
        <v>216</v>
      </c>
      <c r="U25" t="s">
        <v>2607</v>
      </c>
      <c r="V25" t="s">
        <v>2548</v>
      </c>
      <c r="W25" t="s">
        <v>2403</v>
      </c>
      <c r="X25" s="51" t="str">
        <f t="shared" si="0"/>
        <v>3</v>
      </c>
      <c r="Y25" s="51" t="str">
        <f>IF(T25="","",IF(AND(T25&lt;&gt;'Tabelas auxiliares'!$B$236,T25&lt;&gt;'Tabelas auxiliares'!$B$237),"FOLHA DE PESSOAL",IF(X25='Tabelas auxiliares'!$A$237,"CUSTEIO",IF(X25='Tabelas auxiliares'!$A$236,"INVESTIMENTO","ERRO - VERIFICAR"))))</f>
        <v>CUSTEIO</v>
      </c>
      <c r="Z25" s="44">
        <v>60.49</v>
      </c>
      <c r="AC25" s="44">
        <v>60.49</v>
      </c>
    </row>
    <row r="26" spans="1:29" x14ac:dyDescent="0.25">
      <c r="A26" t="s">
        <v>2310</v>
      </c>
      <c r="B26" s="75" t="s">
        <v>2199</v>
      </c>
      <c r="C26" s="75" t="s">
        <v>2320</v>
      </c>
      <c r="D26" t="s">
        <v>69</v>
      </c>
      <c r="E26" t="s">
        <v>118</v>
      </c>
      <c r="F26" s="51" t="str">
        <f>IFERROR(VLOOKUP(D26,'Tabelas auxiliares'!$A$3:$B$61,2,FALSE),"")</f>
        <v>PROAP - PNAES</v>
      </c>
      <c r="G26" s="51" t="str">
        <f>IFERROR(VLOOKUP($B26,'Tabelas auxiliares'!$A$65:$C$102,2,FALSE),"")</f>
        <v>Assistência - Sociais</v>
      </c>
      <c r="H26" s="51" t="str">
        <f>IFERROR(VLOOKUP($B26,'Tabelas auxiliares'!$A$65:$C$102,3,FALSE),"")</f>
        <v>AUXILIO MORADIA / AUXILIO CRECHE / AUXILIO TRANSPORTE / BOLSA PERMANENCIA / BOLSA AUXILIO ALIMENTACAO AOS ESTUDANTES DE GRADUACAO / MONITORIA DE AÇÕES AFIRMATIVAS</v>
      </c>
      <c r="I26" t="s">
        <v>602</v>
      </c>
      <c r="J26" t="s">
        <v>603</v>
      </c>
      <c r="K26" t="s">
        <v>606</v>
      </c>
      <c r="L26" t="s">
        <v>605</v>
      </c>
      <c r="M26" t="s">
        <v>220</v>
      </c>
      <c r="N26" t="s">
        <v>221</v>
      </c>
      <c r="O26" t="s">
        <v>222</v>
      </c>
      <c r="P26" t="s">
        <v>223</v>
      </c>
      <c r="Q26" t="s">
        <v>224</v>
      </c>
      <c r="R26" t="s">
        <v>220</v>
      </c>
      <c r="S26" t="s">
        <v>124</v>
      </c>
      <c r="T26" t="s">
        <v>216</v>
      </c>
      <c r="U26" t="s">
        <v>123</v>
      </c>
      <c r="V26" t="s">
        <v>2548</v>
      </c>
      <c r="W26" t="s">
        <v>2403</v>
      </c>
      <c r="X26" s="51" t="str">
        <f t="shared" si="0"/>
        <v>3</v>
      </c>
      <c r="Y26" s="51" t="str">
        <f>IF(T26="","",IF(AND(T26&lt;&gt;'Tabelas auxiliares'!$B$236,T26&lt;&gt;'Tabelas auxiliares'!$B$237),"FOLHA DE PESSOAL",IF(X26='Tabelas auxiliares'!$A$237,"CUSTEIO",IF(X26='Tabelas auxiliares'!$A$236,"INVESTIMENTO","ERRO - VERIFICAR"))))</f>
        <v>CUSTEIO</v>
      </c>
      <c r="Z26" s="44">
        <v>479.51</v>
      </c>
      <c r="AC26" s="44">
        <v>479.51</v>
      </c>
    </row>
    <row r="27" spans="1:29" ht="14.45" customHeight="1" x14ac:dyDescent="0.25">
      <c r="A27" t="s">
        <v>2310</v>
      </c>
      <c r="B27" s="75" t="s">
        <v>2199</v>
      </c>
      <c r="C27" s="75" t="s">
        <v>2320</v>
      </c>
      <c r="D27" t="s">
        <v>69</v>
      </c>
      <c r="E27" t="s">
        <v>118</v>
      </c>
      <c r="F27" s="51" t="str">
        <f>IFERROR(VLOOKUP(D27,'Tabelas auxiliares'!$A$3:$B$61,2,FALSE),"")</f>
        <v>PROAP - PNAES</v>
      </c>
      <c r="G27" s="51" t="str">
        <f>IFERROR(VLOOKUP($B27,'Tabelas auxiliares'!$A$65:$C$102,2,FALSE),"")</f>
        <v>Assistência - Sociais</v>
      </c>
      <c r="H27" s="51" t="str">
        <f>IFERROR(VLOOKUP($B27,'Tabelas auxiliares'!$A$65:$C$102,3,FALSE),"")</f>
        <v>AUXILIO MORADIA / AUXILIO CRECHE / AUXILIO TRANSPORTE / BOLSA PERMANENCIA / BOLSA AUXILIO ALIMENTACAO AOS ESTUDANTES DE GRADUACAO / MONITORIA DE AÇÕES AFIRMATIVAS</v>
      </c>
      <c r="I27" t="s">
        <v>607</v>
      </c>
      <c r="J27" t="s">
        <v>594</v>
      </c>
      <c r="K27" t="s">
        <v>608</v>
      </c>
      <c r="L27" t="s">
        <v>596</v>
      </c>
      <c r="M27" t="s">
        <v>592</v>
      </c>
      <c r="N27" t="s">
        <v>221</v>
      </c>
      <c r="O27" t="s">
        <v>222</v>
      </c>
      <c r="P27" t="s">
        <v>223</v>
      </c>
      <c r="Q27" t="s">
        <v>224</v>
      </c>
      <c r="R27" t="s">
        <v>220</v>
      </c>
      <c r="S27" t="s">
        <v>124</v>
      </c>
      <c r="T27" t="s">
        <v>216</v>
      </c>
      <c r="U27" t="s">
        <v>123</v>
      </c>
      <c r="V27" t="s">
        <v>2610</v>
      </c>
      <c r="W27" t="s">
        <v>2500</v>
      </c>
      <c r="X27" s="51" t="str">
        <f t="shared" si="0"/>
        <v>3</v>
      </c>
      <c r="Y27" s="51" t="str">
        <f>IF(T27="","",IF(AND(T27&lt;&gt;'Tabelas auxiliares'!$B$236,T27&lt;&gt;'Tabelas auxiliares'!$B$237),"FOLHA DE PESSOAL",IF(X27='Tabelas auxiliares'!$A$237,"CUSTEIO",IF(X27='Tabelas auxiliares'!$A$236,"INVESTIMENTO","ERRO - VERIFICAR"))))</f>
        <v>CUSTEIO</v>
      </c>
      <c r="Z27" s="44">
        <v>5713.92</v>
      </c>
      <c r="AC27" s="44">
        <v>5713.92</v>
      </c>
    </row>
    <row r="28" spans="1:29" ht="14.45" customHeight="1" x14ac:dyDescent="0.25">
      <c r="A28" t="s">
        <v>2310</v>
      </c>
      <c r="B28" s="75" t="s">
        <v>2199</v>
      </c>
      <c r="C28" s="75" t="s">
        <v>2320</v>
      </c>
      <c r="D28" t="s">
        <v>69</v>
      </c>
      <c r="E28" t="s">
        <v>118</v>
      </c>
      <c r="F28" s="51" t="str">
        <f>IFERROR(VLOOKUP(D28,'Tabelas auxiliares'!$A$3:$B$61,2,FALSE),"")</f>
        <v>PROAP - PNAES</v>
      </c>
      <c r="G28" s="51" t="str">
        <f>IFERROR(VLOOKUP($B28,'Tabelas auxiliares'!$A$65:$C$102,2,FALSE),"")</f>
        <v>Assistência - Sociais</v>
      </c>
      <c r="H28" s="51" t="str">
        <f>IFERROR(VLOOKUP($B28,'Tabelas auxiliares'!$A$65:$C$102,3,FALSE),"")</f>
        <v>AUXILIO MORADIA / AUXILIO CRECHE / AUXILIO TRANSPORTE / BOLSA PERMANENCIA / BOLSA AUXILIO ALIMENTACAO AOS ESTUDANTES DE GRADUACAO / MONITORIA DE AÇÕES AFIRMATIVAS</v>
      </c>
      <c r="I28" t="s">
        <v>607</v>
      </c>
      <c r="J28" t="s">
        <v>594</v>
      </c>
      <c r="K28" t="s">
        <v>609</v>
      </c>
      <c r="L28" t="s">
        <v>596</v>
      </c>
      <c r="M28" t="s">
        <v>592</v>
      </c>
      <c r="N28" t="s">
        <v>221</v>
      </c>
      <c r="O28" t="s">
        <v>222</v>
      </c>
      <c r="P28" t="s">
        <v>223</v>
      </c>
      <c r="Q28" t="s">
        <v>224</v>
      </c>
      <c r="R28" t="s">
        <v>220</v>
      </c>
      <c r="S28" t="s">
        <v>124</v>
      </c>
      <c r="T28" t="s">
        <v>216</v>
      </c>
      <c r="U28" t="s">
        <v>123</v>
      </c>
      <c r="V28" t="s">
        <v>2610</v>
      </c>
      <c r="W28" t="s">
        <v>2500</v>
      </c>
      <c r="X28" s="51" t="str">
        <f t="shared" si="0"/>
        <v>3</v>
      </c>
      <c r="Y28" s="51" t="str">
        <f>IF(T28="","",IF(AND(T28&lt;&gt;'Tabelas auxiliares'!$B$236,T28&lt;&gt;'Tabelas auxiliares'!$B$237),"FOLHA DE PESSOAL",IF(X28='Tabelas auxiliares'!$A$237,"CUSTEIO",IF(X28='Tabelas auxiliares'!$A$236,"INVESTIMENTO","ERRO - VERIFICAR"))))</f>
        <v>CUSTEIO</v>
      </c>
      <c r="Z28" s="44">
        <v>30742.080000000002</v>
      </c>
      <c r="AC28" s="44">
        <v>30742.080000000002</v>
      </c>
    </row>
    <row r="29" spans="1:29" ht="14.45" customHeight="1" x14ac:dyDescent="0.25">
      <c r="A29" t="s">
        <v>2310</v>
      </c>
      <c r="B29" s="75" t="s">
        <v>2199</v>
      </c>
      <c r="C29" s="75" t="s">
        <v>2320</v>
      </c>
      <c r="D29" t="s">
        <v>69</v>
      </c>
      <c r="E29" t="s">
        <v>118</v>
      </c>
      <c r="F29" s="51" t="str">
        <f>IFERROR(VLOOKUP(D29,'Tabelas auxiliares'!$A$3:$B$61,2,FALSE),"")</f>
        <v>PROAP - PNAES</v>
      </c>
      <c r="G29" s="51" t="str">
        <f>IFERROR(VLOOKUP($B29,'Tabelas auxiliares'!$A$65:$C$102,2,FALSE),"")</f>
        <v>Assistência - Sociais</v>
      </c>
      <c r="H29" s="51" t="str">
        <f>IFERROR(VLOOKUP($B29,'Tabelas auxiliares'!$A$65:$C$102,3,FALSE),"")</f>
        <v>AUXILIO MORADIA / AUXILIO CRECHE / AUXILIO TRANSPORTE / BOLSA PERMANENCIA / BOLSA AUXILIO ALIMENTACAO AOS ESTUDANTES DE GRADUACAO / MONITORIA DE AÇÕES AFIRMATIVAS</v>
      </c>
      <c r="I29" t="s">
        <v>607</v>
      </c>
      <c r="J29" t="s">
        <v>594</v>
      </c>
      <c r="K29" t="s">
        <v>610</v>
      </c>
      <c r="L29" t="s">
        <v>596</v>
      </c>
      <c r="M29" t="s">
        <v>592</v>
      </c>
      <c r="N29" t="s">
        <v>221</v>
      </c>
      <c r="O29" t="s">
        <v>222</v>
      </c>
      <c r="P29" t="s">
        <v>223</v>
      </c>
      <c r="Q29" t="s">
        <v>224</v>
      </c>
      <c r="R29" t="s">
        <v>220</v>
      </c>
      <c r="S29" t="s">
        <v>124</v>
      </c>
      <c r="T29" t="s">
        <v>216</v>
      </c>
      <c r="U29" t="s">
        <v>123</v>
      </c>
      <c r="V29" t="s">
        <v>2610</v>
      </c>
      <c r="W29" t="s">
        <v>2500</v>
      </c>
      <c r="X29" s="51" t="str">
        <f t="shared" si="0"/>
        <v>3</v>
      </c>
      <c r="Y29" s="51" t="str">
        <f>IF(T29="","",IF(AND(T29&lt;&gt;'Tabelas auxiliares'!$B$236,T29&lt;&gt;'Tabelas auxiliares'!$B$237),"FOLHA DE PESSOAL",IF(X29='Tabelas auxiliares'!$A$237,"CUSTEIO",IF(X29='Tabelas auxiliares'!$A$236,"INVESTIMENTO","ERRO - VERIFICAR"))))</f>
        <v>CUSTEIO</v>
      </c>
      <c r="Z29" s="44">
        <v>38286.239999999998</v>
      </c>
      <c r="AA29" s="44">
        <v>326.25</v>
      </c>
      <c r="AC29" s="44">
        <v>37959.99</v>
      </c>
    </row>
    <row r="30" spans="1:29" ht="14.45" customHeight="1" x14ac:dyDescent="0.25">
      <c r="A30" t="s">
        <v>2310</v>
      </c>
      <c r="B30" s="75" t="s">
        <v>2199</v>
      </c>
      <c r="C30" s="75" t="s">
        <v>2320</v>
      </c>
      <c r="D30" t="s">
        <v>69</v>
      </c>
      <c r="E30" t="s">
        <v>118</v>
      </c>
      <c r="F30" s="51" t="str">
        <f>IFERROR(VLOOKUP(D30,'Tabelas auxiliares'!$A$3:$B$61,2,FALSE),"")</f>
        <v>PROAP - PNAES</v>
      </c>
      <c r="G30" s="51" t="str">
        <f>IFERROR(VLOOKUP($B30,'Tabelas auxiliares'!$A$65:$C$102,2,FALSE),"")</f>
        <v>Assistência - Sociais</v>
      </c>
      <c r="H30" s="51" t="str">
        <f>IFERROR(VLOOKUP($B30,'Tabelas auxiliares'!$A$65:$C$102,3,FALSE),"")</f>
        <v>AUXILIO MORADIA / AUXILIO CRECHE / AUXILIO TRANSPORTE / BOLSA PERMANENCIA / BOLSA AUXILIO ALIMENTACAO AOS ESTUDANTES DE GRADUACAO / MONITORIA DE AÇÕES AFIRMATIVAS</v>
      </c>
      <c r="I30" t="s">
        <v>607</v>
      </c>
      <c r="J30" t="s">
        <v>594</v>
      </c>
      <c r="K30" t="s">
        <v>611</v>
      </c>
      <c r="L30" t="s">
        <v>596</v>
      </c>
      <c r="M30" t="s">
        <v>592</v>
      </c>
      <c r="N30" t="s">
        <v>221</v>
      </c>
      <c r="O30" t="s">
        <v>222</v>
      </c>
      <c r="P30" t="s">
        <v>223</v>
      </c>
      <c r="Q30" t="s">
        <v>224</v>
      </c>
      <c r="R30" t="s">
        <v>220</v>
      </c>
      <c r="S30" t="s">
        <v>124</v>
      </c>
      <c r="T30" t="s">
        <v>216</v>
      </c>
      <c r="U30" t="s">
        <v>123</v>
      </c>
      <c r="V30" t="s">
        <v>2610</v>
      </c>
      <c r="W30" t="s">
        <v>2500</v>
      </c>
      <c r="X30" s="51" t="str">
        <f t="shared" si="0"/>
        <v>3</v>
      </c>
      <c r="Y30" s="51" t="str">
        <f>IF(T30="","",IF(AND(T30&lt;&gt;'Tabelas auxiliares'!$B$236,T30&lt;&gt;'Tabelas auxiliares'!$B$237),"FOLHA DE PESSOAL",IF(X30='Tabelas auxiliares'!$A$237,"CUSTEIO",IF(X30='Tabelas auxiliares'!$A$236,"INVESTIMENTO","ERRO - VERIFICAR"))))</f>
        <v>CUSTEIO</v>
      </c>
      <c r="Z30" s="44">
        <v>20921.28</v>
      </c>
      <c r="AC30" s="44">
        <v>20921.28</v>
      </c>
    </row>
    <row r="31" spans="1:29" ht="14.45" customHeight="1" x14ac:dyDescent="0.25">
      <c r="A31" t="s">
        <v>2310</v>
      </c>
      <c r="B31" s="75" t="s">
        <v>2199</v>
      </c>
      <c r="C31" s="75" t="s">
        <v>2320</v>
      </c>
      <c r="D31" t="s">
        <v>69</v>
      </c>
      <c r="E31" t="s">
        <v>118</v>
      </c>
      <c r="F31" s="51" t="str">
        <f>IFERROR(VLOOKUP(D31,'Tabelas auxiliares'!$A$3:$B$61,2,FALSE),"")</f>
        <v>PROAP - PNAES</v>
      </c>
      <c r="G31" s="51" t="str">
        <f>IFERROR(VLOOKUP($B31,'Tabelas auxiliares'!$A$65:$C$102,2,FALSE),"")</f>
        <v>Assistência - Sociais</v>
      </c>
      <c r="H31" s="51" t="str">
        <f>IFERROR(VLOOKUP($B31,'Tabelas auxiliares'!$A$65:$C$102,3,FALSE),"")</f>
        <v>AUXILIO MORADIA / AUXILIO CRECHE / AUXILIO TRANSPORTE / BOLSA PERMANENCIA / BOLSA AUXILIO ALIMENTACAO AOS ESTUDANTES DE GRADUACAO / MONITORIA DE AÇÕES AFIRMATIVAS</v>
      </c>
      <c r="I31" t="s">
        <v>607</v>
      </c>
      <c r="J31" t="s">
        <v>594</v>
      </c>
      <c r="K31" t="s">
        <v>612</v>
      </c>
      <c r="L31" t="s">
        <v>596</v>
      </c>
      <c r="M31" t="s">
        <v>592</v>
      </c>
      <c r="N31" t="s">
        <v>221</v>
      </c>
      <c r="O31" t="s">
        <v>222</v>
      </c>
      <c r="P31" t="s">
        <v>223</v>
      </c>
      <c r="Q31" t="s">
        <v>224</v>
      </c>
      <c r="R31" t="s">
        <v>220</v>
      </c>
      <c r="S31" t="s">
        <v>225</v>
      </c>
      <c r="T31" t="s">
        <v>216</v>
      </c>
      <c r="U31" t="s">
        <v>123</v>
      </c>
      <c r="V31" t="s">
        <v>2610</v>
      </c>
      <c r="W31" t="s">
        <v>2500</v>
      </c>
      <c r="X31" s="51" t="str">
        <f t="shared" si="0"/>
        <v>3</v>
      </c>
      <c r="Y31" s="51" t="str">
        <f>IF(T31="","",IF(AND(T31&lt;&gt;'Tabelas auxiliares'!$B$236,T31&lt;&gt;'Tabelas auxiliares'!$B$237),"FOLHA DE PESSOAL",IF(X31='Tabelas auxiliares'!$A$237,"CUSTEIO",IF(X31='Tabelas auxiliares'!$A$236,"INVESTIMENTO","ERRO - VERIFICAR"))))</f>
        <v>CUSTEIO</v>
      </c>
      <c r="Z31" s="44">
        <v>37438.080000000002</v>
      </c>
      <c r="AA31" s="44">
        <v>823.52</v>
      </c>
      <c r="AC31" s="44">
        <v>36614.559999999998</v>
      </c>
    </row>
    <row r="32" spans="1:29" ht="14.45" customHeight="1" x14ac:dyDescent="0.25">
      <c r="A32" t="s">
        <v>2310</v>
      </c>
      <c r="B32" s="75" t="s">
        <v>2199</v>
      </c>
      <c r="C32" s="75" t="s">
        <v>2320</v>
      </c>
      <c r="D32" t="s">
        <v>69</v>
      </c>
      <c r="E32" t="s">
        <v>118</v>
      </c>
      <c r="F32" s="51" t="str">
        <f>IFERROR(VLOOKUP(D32,'Tabelas auxiliares'!$A$3:$B$61,2,FALSE),"")</f>
        <v>PROAP - PNAES</v>
      </c>
      <c r="G32" s="51" t="str">
        <f>IFERROR(VLOOKUP($B32,'Tabelas auxiliares'!$A$65:$C$102,2,FALSE),"")</f>
        <v>Assistência - Sociais</v>
      </c>
      <c r="H32" s="51" t="str">
        <f>IFERROR(VLOOKUP($B32,'Tabelas auxiliares'!$A$65:$C$102,3,FALSE),"")</f>
        <v>AUXILIO MORADIA / AUXILIO CRECHE / AUXILIO TRANSPORTE / BOLSA PERMANENCIA / BOLSA AUXILIO ALIMENTACAO AOS ESTUDANTES DE GRADUACAO / MONITORIA DE AÇÕES AFIRMATIVAS</v>
      </c>
      <c r="I32" t="s">
        <v>607</v>
      </c>
      <c r="J32" t="s">
        <v>594</v>
      </c>
      <c r="K32" t="s">
        <v>613</v>
      </c>
      <c r="L32" t="s">
        <v>596</v>
      </c>
      <c r="M32" t="s">
        <v>592</v>
      </c>
      <c r="N32" t="s">
        <v>221</v>
      </c>
      <c r="O32" t="s">
        <v>222</v>
      </c>
      <c r="P32" t="s">
        <v>223</v>
      </c>
      <c r="Q32" t="s">
        <v>224</v>
      </c>
      <c r="R32" t="s">
        <v>220</v>
      </c>
      <c r="S32" t="s">
        <v>225</v>
      </c>
      <c r="T32" t="s">
        <v>216</v>
      </c>
      <c r="U32" t="s">
        <v>123</v>
      </c>
      <c r="V32" t="s">
        <v>2610</v>
      </c>
      <c r="W32" t="s">
        <v>2500</v>
      </c>
      <c r="X32" s="51" t="str">
        <f t="shared" si="0"/>
        <v>3</v>
      </c>
      <c r="Y32" s="51" t="str">
        <f>IF(T32="","",IF(AND(T32&lt;&gt;'Tabelas auxiliares'!$B$236,T32&lt;&gt;'Tabelas auxiliares'!$B$237),"FOLHA DE PESSOAL",IF(X32='Tabelas auxiliares'!$A$237,"CUSTEIO",IF(X32='Tabelas auxiliares'!$A$236,"INVESTIMENTO","ERRO - VERIFICAR"))))</f>
        <v>CUSTEIO</v>
      </c>
      <c r="Z32" s="44">
        <v>123102.24</v>
      </c>
      <c r="AC32" s="44">
        <v>123102.24</v>
      </c>
    </row>
    <row r="33" spans="1:29" ht="14.45" customHeight="1" x14ac:dyDescent="0.25">
      <c r="A33" t="s">
        <v>2310</v>
      </c>
      <c r="B33" s="75" t="s">
        <v>2199</v>
      </c>
      <c r="C33" s="75" t="s">
        <v>2320</v>
      </c>
      <c r="D33" t="s">
        <v>69</v>
      </c>
      <c r="E33" t="s">
        <v>118</v>
      </c>
      <c r="F33" s="51" t="str">
        <f>IFERROR(VLOOKUP(D33,'Tabelas auxiliares'!$A$3:$B$61,2,FALSE),"")</f>
        <v>PROAP - PNAES</v>
      </c>
      <c r="G33" s="51" t="str">
        <f>IFERROR(VLOOKUP($B33,'Tabelas auxiliares'!$A$65:$C$102,2,FALSE),"")</f>
        <v>Assistência - Sociais</v>
      </c>
      <c r="H33" s="51" t="str">
        <f>IFERROR(VLOOKUP($B33,'Tabelas auxiliares'!$A$65:$C$102,3,FALSE),"")</f>
        <v>AUXILIO MORADIA / AUXILIO CRECHE / AUXILIO TRANSPORTE / BOLSA PERMANENCIA / BOLSA AUXILIO ALIMENTACAO AOS ESTUDANTES DE GRADUACAO / MONITORIA DE AÇÕES AFIRMATIVAS</v>
      </c>
      <c r="I33" t="s">
        <v>607</v>
      </c>
      <c r="J33" t="s">
        <v>594</v>
      </c>
      <c r="K33" t="s">
        <v>614</v>
      </c>
      <c r="L33" t="s">
        <v>596</v>
      </c>
      <c r="M33" t="s">
        <v>592</v>
      </c>
      <c r="N33" t="s">
        <v>221</v>
      </c>
      <c r="O33" t="s">
        <v>222</v>
      </c>
      <c r="P33" t="s">
        <v>223</v>
      </c>
      <c r="Q33" t="s">
        <v>224</v>
      </c>
      <c r="R33" t="s">
        <v>220</v>
      </c>
      <c r="S33" t="s">
        <v>225</v>
      </c>
      <c r="T33" t="s">
        <v>216</v>
      </c>
      <c r="U33" t="s">
        <v>123</v>
      </c>
      <c r="V33" t="s">
        <v>2610</v>
      </c>
      <c r="W33" t="s">
        <v>2500</v>
      </c>
      <c r="X33" s="51" t="str">
        <f t="shared" si="0"/>
        <v>3</v>
      </c>
      <c r="Y33" s="51" t="str">
        <f>IF(T33="","",IF(AND(T33&lt;&gt;'Tabelas auxiliares'!$B$236,T33&lt;&gt;'Tabelas auxiliares'!$B$237),"FOLHA DE PESSOAL",IF(X33='Tabelas auxiliares'!$A$237,"CUSTEIO",IF(X33='Tabelas auxiliares'!$A$236,"INVESTIMENTO","ERRO - VERIFICAR"))))</f>
        <v>CUSTEIO</v>
      </c>
      <c r="Z33" s="44">
        <v>78432.479999999996</v>
      </c>
      <c r="AC33" s="44">
        <v>78432.479999999996</v>
      </c>
    </row>
    <row r="34" spans="1:29" ht="14.45" customHeight="1" x14ac:dyDescent="0.25">
      <c r="A34" t="s">
        <v>2310</v>
      </c>
      <c r="B34" s="75" t="s">
        <v>2202</v>
      </c>
      <c r="C34" s="75" t="s">
        <v>2324</v>
      </c>
      <c r="D34" t="s">
        <v>15</v>
      </c>
      <c r="E34" t="s">
        <v>118</v>
      </c>
      <c r="F34" s="51" t="str">
        <f>IFERROR(VLOOKUP(D34,'Tabelas auxiliares'!$A$3:$B$61,2,FALSE),"")</f>
        <v>PROPES - PRÓ-REITORIA DE PESQUISA / CEM</v>
      </c>
      <c r="G34" s="51" t="str">
        <f>IFERROR(VLOOKUP($B34,'Tabelas auxiliares'!$A$65:$C$102,2,FALSE),"")</f>
        <v>Assistência - Pesquisa</v>
      </c>
      <c r="H34" s="51" t="str">
        <f>IFERROR(VLOOKUP($B34,'Tabelas auxiliares'!$A$65:$C$102,3,FALSE),"")</f>
        <v>BOLSAS DE INICIACAO CIENTIFICA / BOLSAS PROJETOS DE PESQUISA E/OU EDITAIS LIGADOS A PESQUISA</v>
      </c>
      <c r="I34" t="s">
        <v>615</v>
      </c>
      <c r="J34" t="s">
        <v>616</v>
      </c>
      <c r="K34" t="s">
        <v>617</v>
      </c>
      <c r="L34" t="s">
        <v>618</v>
      </c>
      <c r="M34" t="s">
        <v>220</v>
      </c>
      <c r="N34" t="s">
        <v>221</v>
      </c>
      <c r="O34" t="s">
        <v>222</v>
      </c>
      <c r="P34" t="s">
        <v>223</v>
      </c>
      <c r="Q34" t="s">
        <v>224</v>
      </c>
      <c r="R34" t="s">
        <v>220</v>
      </c>
      <c r="S34" t="s">
        <v>124</v>
      </c>
      <c r="T34" t="s">
        <v>216</v>
      </c>
      <c r="U34" t="s">
        <v>123</v>
      </c>
      <c r="V34" t="s">
        <v>2548</v>
      </c>
      <c r="W34" t="s">
        <v>2403</v>
      </c>
      <c r="X34" s="51" t="str">
        <f t="shared" si="0"/>
        <v>3</v>
      </c>
      <c r="Y34" s="51" t="str">
        <f>IF(T34="","",IF(AND(T34&lt;&gt;'Tabelas auxiliares'!$B$236,T34&lt;&gt;'Tabelas auxiliares'!$B$237),"FOLHA DE PESSOAL",IF(X34='Tabelas auxiliares'!$A$237,"CUSTEIO",IF(X34='Tabelas auxiliares'!$A$236,"INVESTIMENTO","ERRO - VERIFICAR"))))</f>
        <v>CUSTEIO</v>
      </c>
      <c r="Z34" s="44">
        <v>2000</v>
      </c>
      <c r="AC34" s="44">
        <v>2000</v>
      </c>
    </row>
    <row r="35" spans="1:29" ht="14.45" customHeight="1" x14ac:dyDescent="0.25">
      <c r="A35" t="s">
        <v>2310</v>
      </c>
      <c r="B35" s="75" t="s">
        <v>2202</v>
      </c>
      <c r="C35" s="75" t="s">
        <v>2312</v>
      </c>
      <c r="D35" t="s">
        <v>15</v>
      </c>
      <c r="E35" t="s">
        <v>118</v>
      </c>
      <c r="F35" s="51" t="str">
        <f>IFERROR(VLOOKUP(D35,'Tabelas auxiliares'!$A$3:$B$61,2,FALSE),"")</f>
        <v>PROPES - PRÓ-REITORIA DE PESQUISA / CEM</v>
      </c>
      <c r="G35" s="51" t="str">
        <f>IFERROR(VLOOKUP($B35,'Tabelas auxiliares'!$A$65:$C$102,2,FALSE),"")</f>
        <v>Assistência - Pesquisa</v>
      </c>
      <c r="H35" s="51" t="str">
        <f>IFERROR(VLOOKUP($B35,'Tabelas auxiliares'!$A$65:$C$102,3,FALSE),"")</f>
        <v>BOLSAS DE INICIACAO CIENTIFICA / BOLSAS PROJETOS DE PESQUISA E/OU EDITAIS LIGADOS A PESQUISA</v>
      </c>
      <c r="I35" t="s">
        <v>619</v>
      </c>
      <c r="J35" t="s">
        <v>620</v>
      </c>
      <c r="K35" t="s">
        <v>621</v>
      </c>
      <c r="L35" t="s">
        <v>622</v>
      </c>
      <c r="M35" t="s">
        <v>220</v>
      </c>
      <c r="N35" t="s">
        <v>221</v>
      </c>
      <c r="O35" t="s">
        <v>222</v>
      </c>
      <c r="P35" t="s">
        <v>223</v>
      </c>
      <c r="Q35" t="s">
        <v>224</v>
      </c>
      <c r="R35" t="s">
        <v>220</v>
      </c>
      <c r="S35" t="s">
        <v>124</v>
      </c>
      <c r="T35" t="s">
        <v>216</v>
      </c>
      <c r="U35" t="s">
        <v>123</v>
      </c>
      <c r="V35" t="s">
        <v>2548</v>
      </c>
      <c r="W35" t="s">
        <v>2403</v>
      </c>
      <c r="X35" s="51" t="str">
        <f t="shared" si="0"/>
        <v>3</v>
      </c>
      <c r="Y35" s="51" t="str">
        <f>IF(T35="","",IF(AND(T35&lt;&gt;'Tabelas auxiliares'!$B$236,T35&lt;&gt;'Tabelas auxiliares'!$B$237),"FOLHA DE PESSOAL",IF(X35='Tabelas auxiliares'!$A$237,"CUSTEIO",IF(X35='Tabelas auxiliares'!$A$236,"INVESTIMENTO","ERRO - VERIFICAR"))))</f>
        <v>CUSTEIO</v>
      </c>
      <c r="Z35" s="44">
        <v>1600</v>
      </c>
      <c r="AA35" s="44">
        <v>1600</v>
      </c>
    </row>
    <row r="36" spans="1:29" ht="14.45" customHeight="1" x14ac:dyDescent="0.25">
      <c r="A36" t="s">
        <v>2310</v>
      </c>
      <c r="B36" s="75" t="s">
        <v>2202</v>
      </c>
      <c r="C36" s="75" t="s">
        <v>2312</v>
      </c>
      <c r="D36" t="s">
        <v>15</v>
      </c>
      <c r="E36" t="s">
        <v>118</v>
      </c>
      <c r="F36" s="51" t="str">
        <f>IFERROR(VLOOKUP(D36,'Tabelas auxiliares'!$A$3:$B$61,2,FALSE),"")</f>
        <v>PROPES - PRÓ-REITORIA DE PESQUISA / CEM</v>
      </c>
      <c r="G36" s="51" t="str">
        <f>IFERROR(VLOOKUP($B36,'Tabelas auxiliares'!$A$65:$C$102,2,FALSE),"")</f>
        <v>Assistência - Pesquisa</v>
      </c>
      <c r="H36" s="51" t="str">
        <f>IFERROR(VLOOKUP($B36,'Tabelas auxiliares'!$A$65:$C$102,3,FALSE),"")</f>
        <v>BOLSAS DE INICIACAO CIENTIFICA / BOLSAS PROJETOS DE PESQUISA E/OU EDITAIS LIGADOS A PESQUISA</v>
      </c>
      <c r="I36" t="s">
        <v>623</v>
      </c>
      <c r="J36" t="s">
        <v>624</v>
      </c>
      <c r="K36" t="s">
        <v>625</v>
      </c>
      <c r="L36" t="s">
        <v>626</v>
      </c>
      <c r="M36" t="s">
        <v>220</v>
      </c>
      <c r="N36" t="s">
        <v>229</v>
      </c>
      <c r="O36" t="s">
        <v>222</v>
      </c>
      <c r="P36" t="s">
        <v>561</v>
      </c>
      <c r="Q36" t="s">
        <v>224</v>
      </c>
      <c r="R36" t="s">
        <v>220</v>
      </c>
      <c r="S36" t="s">
        <v>124</v>
      </c>
      <c r="T36" t="s">
        <v>216</v>
      </c>
      <c r="U36" t="s">
        <v>2611</v>
      </c>
      <c r="V36" t="s">
        <v>2548</v>
      </c>
      <c r="W36" t="s">
        <v>2403</v>
      </c>
      <c r="X36" s="51" t="str">
        <f t="shared" si="0"/>
        <v>3</v>
      </c>
      <c r="Y36" s="51" t="str">
        <f>IF(T36="","",IF(AND(T36&lt;&gt;'Tabelas auxiliares'!$B$236,T36&lt;&gt;'Tabelas auxiliares'!$B$237),"FOLHA DE PESSOAL",IF(X36='Tabelas auxiliares'!$A$237,"CUSTEIO",IF(X36='Tabelas auxiliares'!$A$236,"INVESTIMENTO","ERRO - VERIFICAR"))))</f>
        <v>CUSTEIO</v>
      </c>
      <c r="Z36" s="44">
        <v>24100</v>
      </c>
      <c r="AA36" s="44">
        <v>24100</v>
      </c>
    </row>
    <row r="37" spans="1:29" ht="14.45" customHeight="1" x14ac:dyDescent="0.25">
      <c r="A37" t="s">
        <v>2310</v>
      </c>
      <c r="B37" s="75" t="s">
        <v>2202</v>
      </c>
      <c r="C37" s="75" t="s">
        <v>2312</v>
      </c>
      <c r="D37" t="s">
        <v>15</v>
      </c>
      <c r="E37" t="s">
        <v>118</v>
      </c>
      <c r="F37" s="51" t="str">
        <f>IFERROR(VLOOKUP(D37,'Tabelas auxiliares'!$A$3:$B$61,2,FALSE),"")</f>
        <v>PROPES - PRÓ-REITORIA DE PESQUISA / CEM</v>
      </c>
      <c r="G37" s="51" t="str">
        <f>IFERROR(VLOOKUP($B37,'Tabelas auxiliares'!$A$65:$C$102,2,FALSE),"")</f>
        <v>Assistência - Pesquisa</v>
      </c>
      <c r="H37" s="51" t="str">
        <f>IFERROR(VLOOKUP($B37,'Tabelas auxiliares'!$A$65:$C$102,3,FALSE),"")</f>
        <v>BOLSAS DE INICIACAO CIENTIFICA / BOLSAS PROJETOS DE PESQUISA E/OU EDITAIS LIGADOS A PESQUISA</v>
      </c>
      <c r="I37" t="s">
        <v>623</v>
      </c>
      <c r="J37" t="s">
        <v>620</v>
      </c>
      <c r="K37" t="s">
        <v>627</v>
      </c>
      <c r="L37" t="s">
        <v>628</v>
      </c>
      <c r="M37" t="s">
        <v>220</v>
      </c>
      <c r="N37" t="s">
        <v>229</v>
      </c>
      <c r="O37" t="s">
        <v>222</v>
      </c>
      <c r="P37" t="s">
        <v>561</v>
      </c>
      <c r="Q37" t="s">
        <v>224</v>
      </c>
      <c r="R37" t="s">
        <v>220</v>
      </c>
      <c r="S37" t="s">
        <v>124</v>
      </c>
      <c r="T37" t="s">
        <v>216</v>
      </c>
      <c r="U37" t="s">
        <v>2611</v>
      </c>
      <c r="V37" t="s">
        <v>2548</v>
      </c>
      <c r="W37" t="s">
        <v>2403</v>
      </c>
      <c r="X37" s="51" t="str">
        <f t="shared" si="0"/>
        <v>3</v>
      </c>
      <c r="Y37" s="51" t="str">
        <f>IF(T37="","",IF(AND(T37&lt;&gt;'Tabelas auxiliares'!$B$236,T37&lt;&gt;'Tabelas auxiliares'!$B$237),"FOLHA DE PESSOAL",IF(X37='Tabelas auxiliares'!$A$237,"CUSTEIO",IF(X37='Tabelas auxiliares'!$A$236,"INVESTIMENTO","ERRO - VERIFICAR"))))</f>
        <v>CUSTEIO</v>
      </c>
      <c r="Z37" s="44">
        <v>900</v>
      </c>
      <c r="AA37" s="44">
        <v>900</v>
      </c>
    </row>
    <row r="38" spans="1:29" ht="14.45" customHeight="1" x14ac:dyDescent="0.25">
      <c r="A38" t="s">
        <v>2310</v>
      </c>
      <c r="B38" s="75" t="s">
        <v>2202</v>
      </c>
      <c r="C38" s="75" t="s">
        <v>2312</v>
      </c>
      <c r="D38" t="s">
        <v>15</v>
      </c>
      <c r="E38" t="s">
        <v>118</v>
      </c>
      <c r="F38" s="51" t="str">
        <f>IFERROR(VLOOKUP(D38,'Tabelas auxiliares'!$A$3:$B$61,2,FALSE),"")</f>
        <v>PROPES - PRÓ-REITORIA DE PESQUISA / CEM</v>
      </c>
      <c r="G38" s="51" t="str">
        <f>IFERROR(VLOOKUP($B38,'Tabelas auxiliares'!$A$65:$C$102,2,FALSE),"")</f>
        <v>Assistência - Pesquisa</v>
      </c>
      <c r="H38" s="51" t="str">
        <f>IFERROR(VLOOKUP($B38,'Tabelas auxiliares'!$A$65:$C$102,3,FALSE),"")</f>
        <v>BOLSAS DE INICIACAO CIENTIFICA / BOLSAS PROJETOS DE PESQUISA E/OU EDITAIS LIGADOS A PESQUISA</v>
      </c>
      <c r="I38" t="s">
        <v>623</v>
      </c>
      <c r="J38" t="s">
        <v>629</v>
      </c>
      <c r="K38" t="s">
        <v>630</v>
      </c>
      <c r="L38" t="s">
        <v>631</v>
      </c>
      <c r="M38" t="s">
        <v>220</v>
      </c>
      <c r="N38" t="s">
        <v>229</v>
      </c>
      <c r="O38" t="s">
        <v>222</v>
      </c>
      <c r="P38" t="s">
        <v>561</v>
      </c>
      <c r="Q38" t="s">
        <v>224</v>
      </c>
      <c r="R38" t="s">
        <v>220</v>
      </c>
      <c r="S38" t="s">
        <v>124</v>
      </c>
      <c r="T38" t="s">
        <v>216</v>
      </c>
      <c r="U38" t="s">
        <v>2611</v>
      </c>
      <c r="V38" t="s">
        <v>2548</v>
      </c>
      <c r="W38" t="s">
        <v>2403</v>
      </c>
      <c r="X38" s="51" t="str">
        <f t="shared" si="0"/>
        <v>3</v>
      </c>
      <c r="Y38" s="51" t="str">
        <f>IF(T38="","",IF(AND(T38&lt;&gt;'Tabelas auxiliares'!$B$236,T38&lt;&gt;'Tabelas auxiliares'!$B$237),"FOLHA DE PESSOAL",IF(X38='Tabelas auxiliares'!$A$237,"CUSTEIO",IF(X38='Tabelas auxiliares'!$A$236,"INVESTIMENTO","ERRO - VERIFICAR"))))</f>
        <v>CUSTEIO</v>
      </c>
      <c r="Z38" s="44">
        <v>800</v>
      </c>
      <c r="AA38" s="44">
        <v>800</v>
      </c>
    </row>
    <row r="39" spans="1:29" ht="14.45" customHeight="1" x14ac:dyDescent="0.25">
      <c r="A39" t="s">
        <v>2310</v>
      </c>
      <c r="B39" s="75" t="s">
        <v>2202</v>
      </c>
      <c r="C39" s="75" t="s">
        <v>2312</v>
      </c>
      <c r="D39" t="s">
        <v>15</v>
      </c>
      <c r="E39" t="s">
        <v>118</v>
      </c>
      <c r="F39" s="51" t="str">
        <f>IFERROR(VLOOKUP(D39,'Tabelas auxiliares'!$A$3:$B$61,2,FALSE),"")</f>
        <v>PROPES - PRÓ-REITORIA DE PESQUISA / CEM</v>
      </c>
      <c r="G39" s="51" t="str">
        <f>IFERROR(VLOOKUP($B39,'Tabelas auxiliares'!$A$65:$C$102,2,FALSE),"")</f>
        <v>Assistência - Pesquisa</v>
      </c>
      <c r="H39" s="51" t="str">
        <f>IFERROR(VLOOKUP($B39,'Tabelas auxiliares'!$A$65:$C$102,3,FALSE),"")</f>
        <v>BOLSAS DE INICIACAO CIENTIFICA / BOLSAS PROJETOS DE PESQUISA E/OU EDITAIS LIGADOS A PESQUISA</v>
      </c>
      <c r="I39" t="s">
        <v>632</v>
      </c>
      <c r="J39" t="s">
        <v>633</v>
      </c>
      <c r="K39" t="s">
        <v>634</v>
      </c>
      <c r="L39" t="s">
        <v>635</v>
      </c>
      <c r="M39" t="s">
        <v>220</v>
      </c>
      <c r="N39" t="s">
        <v>221</v>
      </c>
      <c r="O39" t="s">
        <v>222</v>
      </c>
      <c r="P39" t="s">
        <v>223</v>
      </c>
      <c r="Q39" t="s">
        <v>224</v>
      </c>
      <c r="R39" t="s">
        <v>220</v>
      </c>
      <c r="S39" t="s">
        <v>124</v>
      </c>
      <c r="T39" t="s">
        <v>216</v>
      </c>
      <c r="U39" t="s">
        <v>123</v>
      </c>
      <c r="V39" t="s">
        <v>2548</v>
      </c>
      <c r="W39" t="s">
        <v>2403</v>
      </c>
      <c r="X39" s="51" t="str">
        <f t="shared" si="0"/>
        <v>3</v>
      </c>
      <c r="Y39" s="51" t="str">
        <f>IF(T39="","",IF(AND(T39&lt;&gt;'Tabelas auxiliares'!$B$236,T39&lt;&gt;'Tabelas auxiliares'!$B$237),"FOLHA DE PESSOAL",IF(X39='Tabelas auxiliares'!$A$237,"CUSTEIO",IF(X39='Tabelas auxiliares'!$A$236,"INVESTIMENTO","ERRO - VERIFICAR"))))</f>
        <v>CUSTEIO</v>
      </c>
      <c r="Z39" s="44">
        <v>1600</v>
      </c>
      <c r="AB39" s="44">
        <v>1600</v>
      </c>
    </row>
    <row r="40" spans="1:29" ht="14.45" customHeight="1" x14ac:dyDescent="0.25">
      <c r="A40" t="s">
        <v>2310</v>
      </c>
      <c r="B40" s="75" t="s">
        <v>2202</v>
      </c>
      <c r="C40" s="75" t="s">
        <v>2312</v>
      </c>
      <c r="D40" t="s">
        <v>15</v>
      </c>
      <c r="E40" t="s">
        <v>118</v>
      </c>
      <c r="F40" s="51" t="str">
        <f>IFERROR(VLOOKUP(D40,'Tabelas auxiliares'!$A$3:$B$61,2,FALSE),"")</f>
        <v>PROPES - PRÓ-REITORIA DE PESQUISA / CEM</v>
      </c>
      <c r="G40" s="51" t="str">
        <f>IFERROR(VLOOKUP($B40,'Tabelas auxiliares'!$A$65:$C$102,2,FALSE),"")</f>
        <v>Assistência - Pesquisa</v>
      </c>
      <c r="H40" s="51" t="str">
        <f>IFERROR(VLOOKUP($B40,'Tabelas auxiliares'!$A$65:$C$102,3,FALSE),"")</f>
        <v>BOLSAS DE INICIACAO CIENTIFICA / BOLSAS PROJETOS DE PESQUISA E/OU EDITAIS LIGADOS A PESQUISA</v>
      </c>
      <c r="I40" t="s">
        <v>607</v>
      </c>
      <c r="J40" t="s">
        <v>636</v>
      </c>
      <c r="K40" t="s">
        <v>637</v>
      </c>
      <c r="L40" t="s">
        <v>638</v>
      </c>
      <c r="M40" t="s">
        <v>220</v>
      </c>
      <c r="N40" t="s">
        <v>221</v>
      </c>
      <c r="O40" t="s">
        <v>222</v>
      </c>
      <c r="P40" t="s">
        <v>223</v>
      </c>
      <c r="Q40" t="s">
        <v>224</v>
      </c>
      <c r="R40" t="s">
        <v>220</v>
      </c>
      <c r="S40" t="s">
        <v>124</v>
      </c>
      <c r="T40" t="s">
        <v>216</v>
      </c>
      <c r="U40" t="s">
        <v>123</v>
      </c>
      <c r="V40" t="s">
        <v>2548</v>
      </c>
      <c r="W40" t="s">
        <v>2403</v>
      </c>
      <c r="X40" s="51" t="str">
        <f t="shared" si="0"/>
        <v>3</v>
      </c>
      <c r="Y40" s="51" t="str">
        <f>IF(T40="","",IF(AND(T40&lt;&gt;'Tabelas auxiliares'!$B$236,T40&lt;&gt;'Tabelas auxiliares'!$B$237),"FOLHA DE PESSOAL",IF(X40='Tabelas auxiliares'!$A$237,"CUSTEIO",IF(X40='Tabelas auxiliares'!$A$236,"INVESTIMENTO","ERRO - VERIFICAR"))))</f>
        <v>CUSTEIO</v>
      </c>
      <c r="Z40" s="44">
        <v>91600</v>
      </c>
      <c r="AC40" s="44">
        <v>91600</v>
      </c>
    </row>
    <row r="41" spans="1:29" ht="14.45" customHeight="1" x14ac:dyDescent="0.25">
      <c r="A41" t="s">
        <v>2310</v>
      </c>
      <c r="B41" s="75" t="s">
        <v>2202</v>
      </c>
      <c r="C41" s="75" t="s">
        <v>2312</v>
      </c>
      <c r="D41" t="s">
        <v>15</v>
      </c>
      <c r="E41" t="s">
        <v>118</v>
      </c>
      <c r="F41" s="51" t="str">
        <f>IFERROR(VLOOKUP(D41,'Tabelas auxiliares'!$A$3:$B$61,2,FALSE),"")</f>
        <v>PROPES - PRÓ-REITORIA DE PESQUISA / CEM</v>
      </c>
      <c r="G41" s="51" t="str">
        <f>IFERROR(VLOOKUP($B41,'Tabelas auxiliares'!$A$65:$C$102,2,FALSE),"")</f>
        <v>Assistência - Pesquisa</v>
      </c>
      <c r="H41" s="51" t="str">
        <f>IFERROR(VLOOKUP($B41,'Tabelas auxiliares'!$A$65:$C$102,3,FALSE),"")</f>
        <v>BOLSAS DE INICIACAO CIENTIFICA / BOLSAS PROJETOS DE PESQUISA E/OU EDITAIS LIGADOS A PESQUISA</v>
      </c>
      <c r="I41" t="s">
        <v>607</v>
      </c>
      <c r="J41" t="s">
        <v>636</v>
      </c>
      <c r="K41" t="s">
        <v>639</v>
      </c>
      <c r="L41" t="s">
        <v>638</v>
      </c>
      <c r="M41" t="s">
        <v>220</v>
      </c>
      <c r="N41" t="s">
        <v>229</v>
      </c>
      <c r="O41" t="s">
        <v>230</v>
      </c>
      <c r="P41" t="s">
        <v>231</v>
      </c>
      <c r="Q41" t="s">
        <v>224</v>
      </c>
      <c r="R41" t="s">
        <v>220</v>
      </c>
      <c r="S41" t="s">
        <v>124</v>
      </c>
      <c r="T41" t="s">
        <v>216</v>
      </c>
      <c r="U41" t="s">
        <v>2100</v>
      </c>
      <c r="V41" t="s">
        <v>2548</v>
      </c>
      <c r="W41" t="s">
        <v>2403</v>
      </c>
      <c r="X41" s="51" t="str">
        <f t="shared" si="0"/>
        <v>3</v>
      </c>
      <c r="Y41" s="51" t="str">
        <f>IF(T41="","",IF(AND(T41&lt;&gt;'Tabelas auxiliares'!$B$236,T41&lt;&gt;'Tabelas auxiliares'!$B$237),"FOLHA DE PESSOAL",IF(X41='Tabelas auxiliares'!$A$237,"CUSTEIO",IF(X41='Tabelas auxiliares'!$A$236,"INVESTIMENTO","ERRO - VERIFICAR"))))</f>
        <v>CUSTEIO</v>
      </c>
      <c r="Z41" s="44">
        <v>16400</v>
      </c>
      <c r="AB41" s="44">
        <v>3200</v>
      </c>
      <c r="AC41" s="44">
        <v>13200</v>
      </c>
    </row>
    <row r="42" spans="1:29" x14ac:dyDescent="0.25">
      <c r="A42" t="s">
        <v>2310</v>
      </c>
      <c r="B42" s="75" t="s">
        <v>2202</v>
      </c>
      <c r="C42" s="75" t="s">
        <v>2312</v>
      </c>
      <c r="D42" t="s">
        <v>15</v>
      </c>
      <c r="E42" t="s">
        <v>118</v>
      </c>
      <c r="F42" s="51" t="str">
        <f>IFERROR(VLOOKUP(D42,'Tabelas auxiliares'!$A$3:$B$61,2,FALSE),"")</f>
        <v>PROPES - PRÓ-REITORIA DE PESQUISA / CEM</v>
      </c>
      <c r="G42" s="51" t="str">
        <f>IFERROR(VLOOKUP($B42,'Tabelas auxiliares'!$A$65:$C$102,2,FALSE),"")</f>
        <v>Assistência - Pesquisa</v>
      </c>
      <c r="H42" s="51" t="str">
        <f>IFERROR(VLOOKUP($B42,'Tabelas auxiliares'!$A$65:$C$102,3,FALSE),"")</f>
        <v>BOLSAS DE INICIACAO CIENTIFICA / BOLSAS PROJETOS DE PESQUISA E/OU EDITAIS LIGADOS A PESQUISA</v>
      </c>
      <c r="I42" t="s">
        <v>607</v>
      </c>
      <c r="J42" t="s">
        <v>640</v>
      </c>
      <c r="K42" t="s">
        <v>641</v>
      </c>
      <c r="L42" t="s">
        <v>642</v>
      </c>
      <c r="M42" t="s">
        <v>220</v>
      </c>
      <c r="N42" t="s">
        <v>221</v>
      </c>
      <c r="O42" t="s">
        <v>222</v>
      </c>
      <c r="P42" t="s">
        <v>223</v>
      </c>
      <c r="Q42" t="s">
        <v>224</v>
      </c>
      <c r="R42" t="s">
        <v>220</v>
      </c>
      <c r="S42" t="s">
        <v>124</v>
      </c>
      <c r="T42" t="s">
        <v>216</v>
      </c>
      <c r="U42" t="s">
        <v>123</v>
      </c>
      <c r="V42" t="s">
        <v>2548</v>
      </c>
      <c r="W42" t="s">
        <v>2403</v>
      </c>
      <c r="X42" s="51" t="str">
        <f t="shared" si="0"/>
        <v>3</v>
      </c>
      <c r="Y42" s="51" t="str">
        <f>IF(T42="","",IF(AND(T42&lt;&gt;'Tabelas auxiliares'!$B$236,T42&lt;&gt;'Tabelas auxiliares'!$B$237),"FOLHA DE PESSOAL",IF(X42='Tabelas auxiliares'!$A$237,"CUSTEIO",IF(X42='Tabelas auxiliares'!$A$236,"INVESTIMENTO","ERRO - VERIFICAR"))))</f>
        <v>CUSTEIO</v>
      </c>
      <c r="Z42" s="44">
        <v>19200</v>
      </c>
      <c r="AC42" s="44">
        <v>19200</v>
      </c>
    </row>
    <row r="43" spans="1:29" x14ac:dyDescent="0.25">
      <c r="A43" t="s">
        <v>2310</v>
      </c>
      <c r="B43" s="75" t="s">
        <v>2202</v>
      </c>
      <c r="C43" s="75" t="s">
        <v>2312</v>
      </c>
      <c r="D43" t="s">
        <v>15</v>
      </c>
      <c r="E43" t="s">
        <v>118</v>
      </c>
      <c r="F43" s="51" t="str">
        <f>IFERROR(VLOOKUP(D43,'Tabelas auxiliares'!$A$3:$B$61,2,FALSE),"")</f>
        <v>PROPES - PRÓ-REITORIA DE PESQUISA / CEM</v>
      </c>
      <c r="G43" s="51" t="str">
        <f>IFERROR(VLOOKUP($B43,'Tabelas auxiliares'!$A$65:$C$102,2,FALSE),"")</f>
        <v>Assistência - Pesquisa</v>
      </c>
      <c r="H43" s="51" t="str">
        <f>IFERROR(VLOOKUP($B43,'Tabelas auxiliares'!$A$65:$C$102,3,FALSE),"")</f>
        <v>BOLSAS DE INICIACAO CIENTIFICA / BOLSAS PROJETOS DE PESQUISA E/OU EDITAIS LIGADOS A PESQUISA</v>
      </c>
      <c r="I43" t="s">
        <v>607</v>
      </c>
      <c r="J43" t="s">
        <v>640</v>
      </c>
      <c r="K43" t="s">
        <v>643</v>
      </c>
      <c r="L43" t="s">
        <v>644</v>
      </c>
      <c r="M43" t="s">
        <v>220</v>
      </c>
      <c r="N43" t="s">
        <v>229</v>
      </c>
      <c r="O43" t="s">
        <v>222</v>
      </c>
      <c r="P43" t="s">
        <v>561</v>
      </c>
      <c r="Q43" t="s">
        <v>224</v>
      </c>
      <c r="R43" t="s">
        <v>220</v>
      </c>
      <c r="S43" t="s">
        <v>124</v>
      </c>
      <c r="T43" t="s">
        <v>216</v>
      </c>
      <c r="U43" t="s">
        <v>2611</v>
      </c>
      <c r="V43" t="s">
        <v>2548</v>
      </c>
      <c r="W43" t="s">
        <v>2403</v>
      </c>
      <c r="X43" s="51" t="str">
        <f t="shared" si="0"/>
        <v>3</v>
      </c>
      <c r="Y43" s="51" t="str">
        <f>IF(T43="","",IF(AND(T43&lt;&gt;'Tabelas auxiliares'!$B$236,T43&lt;&gt;'Tabelas auxiliares'!$B$237),"FOLHA DE PESSOAL",IF(X43='Tabelas auxiliares'!$A$237,"CUSTEIO",IF(X43='Tabelas auxiliares'!$A$236,"INVESTIMENTO","ERRO - VERIFICAR"))))</f>
        <v>CUSTEIO</v>
      </c>
      <c r="Z43" s="44">
        <v>52800</v>
      </c>
      <c r="AB43" s="44">
        <v>400</v>
      </c>
      <c r="AC43" s="44">
        <v>52400</v>
      </c>
    </row>
    <row r="44" spans="1:29" x14ac:dyDescent="0.25">
      <c r="A44" t="s">
        <v>2310</v>
      </c>
      <c r="B44" s="75" t="s">
        <v>2202</v>
      </c>
      <c r="C44" s="75" t="s">
        <v>2312</v>
      </c>
      <c r="D44" t="s">
        <v>21</v>
      </c>
      <c r="E44" t="s">
        <v>118</v>
      </c>
      <c r="F44" s="51" t="str">
        <f>IFERROR(VLOOKUP(D44,'Tabelas auxiliares'!$A$3:$B$61,2,FALSE),"")</f>
        <v>NÚCLEOS ESTRATÉGICOS</v>
      </c>
      <c r="G44" s="51" t="str">
        <f>IFERROR(VLOOKUP($B44,'Tabelas auxiliares'!$A$65:$C$102,2,FALSE),"")</f>
        <v>Assistência - Pesquisa</v>
      </c>
      <c r="H44" s="51" t="str">
        <f>IFERROR(VLOOKUP($B44,'Tabelas auxiliares'!$A$65:$C$102,3,FALSE),"")</f>
        <v>BOLSAS DE INICIACAO CIENTIFICA / BOLSAS PROJETOS DE PESQUISA E/OU EDITAIS LIGADOS A PESQUISA</v>
      </c>
      <c r="I44" t="s">
        <v>645</v>
      </c>
      <c r="J44" t="s">
        <v>646</v>
      </c>
      <c r="K44" t="s">
        <v>647</v>
      </c>
      <c r="L44" t="s">
        <v>648</v>
      </c>
      <c r="M44" t="s">
        <v>220</v>
      </c>
      <c r="N44" t="s">
        <v>221</v>
      </c>
      <c r="O44" t="s">
        <v>222</v>
      </c>
      <c r="P44" t="s">
        <v>223</v>
      </c>
      <c r="Q44" t="s">
        <v>224</v>
      </c>
      <c r="R44" t="s">
        <v>220</v>
      </c>
      <c r="S44" t="s">
        <v>124</v>
      </c>
      <c r="T44" t="s">
        <v>216</v>
      </c>
      <c r="U44" t="s">
        <v>123</v>
      </c>
      <c r="V44" t="s">
        <v>2548</v>
      </c>
      <c r="W44" t="s">
        <v>2403</v>
      </c>
      <c r="X44" s="51" t="str">
        <f t="shared" si="0"/>
        <v>3</v>
      </c>
      <c r="Y44" s="51" t="str">
        <f>IF(T44="","",IF(AND(T44&lt;&gt;'Tabelas auxiliares'!$B$236,T44&lt;&gt;'Tabelas auxiliares'!$B$237),"FOLHA DE PESSOAL",IF(X44='Tabelas auxiliares'!$A$237,"CUSTEIO",IF(X44='Tabelas auxiliares'!$A$236,"INVESTIMENTO","ERRO - VERIFICAR"))))</f>
        <v>CUSTEIO</v>
      </c>
      <c r="Z44" s="44">
        <v>6000</v>
      </c>
      <c r="AB44" s="44">
        <v>3000</v>
      </c>
      <c r="AC44" s="44">
        <v>3000</v>
      </c>
    </row>
    <row r="45" spans="1:29" x14ac:dyDescent="0.25">
      <c r="A45" t="s">
        <v>2310</v>
      </c>
      <c r="B45" s="75" t="s">
        <v>2202</v>
      </c>
      <c r="C45" s="75" t="s">
        <v>2312</v>
      </c>
      <c r="D45" t="s">
        <v>69</v>
      </c>
      <c r="E45" t="s">
        <v>118</v>
      </c>
      <c r="F45" s="51" t="str">
        <f>IFERROR(VLOOKUP(D45,'Tabelas auxiliares'!$A$3:$B$61,2,FALSE),"")</f>
        <v>PROAP - PNAES</v>
      </c>
      <c r="G45" s="51" t="str">
        <f>IFERROR(VLOOKUP($B45,'Tabelas auxiliares'!$A$65:$C$102,2,FALSE),"")</f>
        <v>Assistência - Pesquisa</v>
      </c>
      <c r="H45" s="51" t="str">
        <f>IFERROR(VLOOKUP($B45,'Tabelas auxiliares'!$A$65:$C$102,3,FALSE),"")</f>
        <v>BOLSAS DE INICIACAO CIENTIFICA / BOLSAS PROJETOS DE PESQUISA E/OU EDITAIS LIGADOS A PESQUISA</v>
      </c>
      <c r="I45" t="s">
        <v>632</v>
      </c>
      <c r="J45" t="s">
        <v>649</v>
      </c>
      <c r="K45" t="s">
        <v>650</v>
      </c>
      <c r="L45" t="s">
        <v>651</v>
      </c>
      <c r="M45" t="s">
        <v>220</v>
      </c>
      <c r="N45" t="s">
        <v>542</v>
      </c>
      <c r="O45" t="s">
        <v>222</v>
      </c>
      <c r="P45" t="s">
        <v>543</v>
      </c>
      <c r="Q45" t="s">
        <v>224</v>
      </c>
      <c r="R45" t="s">
        <v>220</v>
      </c>
      <c r="S45" t="s">
        <v>124</v>
      </c>
      <c r="T45" t="s">
        <v>216</v>
      </c>
      <c r="U45" t="s">
        <v>2549</v>
      </c>
      <c r="V45" t="s">
        <v>2548</v>
      </c>
      <c r="W45" t="s">
        <v>2403</v>
      </c>
      <c r="X45" s="51" t="str">
        <f t="shared" si="0"/>
        <v>3</v>
      </c>
      <c r="Y45" s="51" t="str">
        <f>IF(T45="","",IF(AND(T45&lt;&gt;'Tabelas auxiliares'!$B$236,T45&lt;&gt;'Tabelas auxiliares'!$B$237),"FOLHA DE PESSOAL",IF(X45='Tabelas auxiliares'!$A$237,"CUSTEIO",IF(X45='Tabelas auxiliares'!$A$236,"INVESTIMENTO","ERRO - VERIFICAR"))))</f>
        <v>CUSTEIO</v>
      </c>
      <c r="Z45" s="44">
        <v>35200</v>
      </c>
      <c r="AA45" s="44">
        <v>14300</v>
      </c>
      <c r="AB45" s="44">
        <v>7700</v>
      </c>
      <c r="AC45" s="44">
        <v>13200</v>
      </c>
    </row>
    <row r="46" spans="1:29" x14ac:dyDescent="0.25">
      <c r="A46" t="s">
        <v>2310</v>
      </c>
      <c r="B46" s="75" t="s">
        <v>2202</v>
      </c>
      <c r="C46" s="75" t="s">
        <v>2320</v>
      </c>
      <c r="D46" t="s">
        <v>15</v>
      </c>
      <c r="E46" t="s">
        <v>118</v>
      </c>
      <c r="F46" s="51" t="str">
        <f>IFERROR(VLOOKUP(D46,'Tabelas auxiliares'!$A$3:$B$61,2,FALSE),"")</f>
        <v>PROPES - PRÓ-REITORIA DE PESQUISA / CEM</v>
      </c>
      <c r="G46" s="51" t="str">
        <f>IFERROR(VLOOKUP($B46,'Tabelas auxiliares'!$A$65:$C$102,2,FALSE),"")</f>
        <v>Assistência - Pesquisa</v>
      </c>
      <c r="H46" s="51" t="str">
        <f>IFERROR(VLOOKUP($B46,'Tabelas auxiliares'!$A$65:$C$102,3,FALSE),"")</f>
        <v>BOLSAS DE INICIACAO CIENTIFICA / BOLSAS PROJETOS DE PESQUISA E/OU EDITAIS LIGADOS A PESQUISA</v>
      </c>
      <c r="I46" t="s">
        <v>652</v>
      </c>
      <c r="J46" t="s">
        <v>653</v>
      </c>
      <c r="K46" t="s">
        <v>654</v>
      </c>
      <c r="L46" t="s">
        <v>655</v>
      </c>
      <c r="M46" t="s">
        <v>220</v>
      </c>
      <c r="N46" t="s">
        <v>229</v>
      </c>
      <c r="O46" t="s">
        <v>222</v>
      </c>
      <c r="P46" t="s">
        <v>561</v>
      </c>
      <c r="Q46" t="s">
        <v>224</v>
      </c>
      <c r="R46" t="s">
        <v>220</v>
      </c>
      <c r="S46" t="s">
        <v>124</v>
      </c>
      <c r="T46" t="s">
        <v>216</v>
      </c>
      <c r="U46" t="s">
        <v>2611</v>
      </c>
      <c r="V46" t="s">
        <v>2548</v>
      </c>
      <c r="W46" t="s">
        <v>2403</v>
      </c>
      <c r="X46" s="51" t="str">
        <f t="shared" si="0"/>
        <v>3</v>
      </c>
      <c r="Y46" s="51" t="str">
        <f>IF(T46="","",IF(AND(T46&lt;&gt;'Tabelas auxiliares'!$B$236,T46&lt;&gt;'Tabelas auxiliares'!$B$237),"FOLHA DE PESSOAL",IF(X46='Tabelas auxiliares'!$A$237,"CUSTEIO",IF(X46='Tabelas auxiliares'!$A$236,"INVESTIMENTO","ERRO - VERIFICAR"))))</f>
        <v>CUSTEIO</v>
      </c>
      <c r="Z46" s="44">
        <v>400</v>
      </c>
      <c r="AA46" s="44">
        <v>400</v>
      </c>
    </row>
    <row r="47" spans="1:29" x14ac:dyDescent="0.25">
      <c r="A47" t="s">
        <v>2310</v>
      </c>
      <c r="B47" s="75" t="s">
        <v>2204</v>
      </c>
      <c r="C47" s="75" t="s">
        <v>2311</v>
      </c>
      <c r="D47" t="s">
        <v>55</v>
      </c>
      <c r="E47" t="s">
        <v>118</v>
      </c>
      <c r="F47" s="51" t="str">
        <f>IFERROR(VLOOKUP(D47,'Tabelas auxiliares'!$A$3:$B$61,2,FALSE),"")</f>
        <v>PROEC - PRÓ-REITORIA DE EXTENSÃO E CULTURA</v>
      </c>
      <c r="G47" s="51" t="str">
        <f>IFERROR(VLOOKUP($B47,'Tabelas auxiliares'!$A$65:$C$102,2,FALSE),"")</f>
        <v>Assistência - Extensão</v>
      </c>
      <c r="H47" s="51" t="str">
        <f>IFERROR(VLOOKUP($B47,'Tabelas auxiliares'!$A$65:$C$102,3,FALSE),"")</f>
        <v>BOLSAS DE EXTENSAO / PROJETOS EXTENSIONISTAS</v>
      </c>
      <c r="I47" t="s">
        <v>656</v>
      </c>
      <c r="J47" t="s">
        <v>657</v>
      </c>
      <c r="K47" t="s">
        <v>658</v>
      </c>
      <c r="L47" t="s">
        <v>659</v>
      </c>
      <c r="M47" t="s">
        <v>220</v>
      </c>
      <c r="N47" t="s">
        <v>229</v>
      </c>
      <c r="O47" t="s">
        <v>222</v>
      </c>
      <c r="P47" t="s">
        <v>561</v>
      </c>
      <c r="Q47" t="s">
        <v>224</v>
      </c>
      <c r="R47" t="s">
        <v>220</v>
      </c>
      <c r="S47" t="s">
        <v>124</v>
      </c>
      <c r="T47" t="s">
        <v>216</v>
      </c>
      <c r="U47" t="s">
        <v>2611</v>
      </c>
      <c r="V47" t="s">
        <v>2548</v>
      </c>
      <c r="W47" t="s">
        <v>2403</v>
      </c>
      <c r="X47" s="51" t="str">
        <f t="shared" si="0"/>
        <v>3</v>
      </c>
      <c r="Y47" s="51" t="str">
        <f>IF(T47="","",IF(AND(T47&lt;&gt;'Tabelas auxiliares'!$B$236,T47&lt;&gt;'Tabelas auxiliares'!$B$237),"FOLHA DE PESSOAL",IF(X47='Tabelas auxiliares'!$A$237,"CUSTEIO",IF(X47='Tabelas auxiliares'!$A$236,"INVESTIMENTO","ERRO - VERIFICAR"))))</f>
        <v>CUSTEIO</v>
      </c>
      <c r="Z47" s="44">
        <v>29600</v>
      </c>
      <c r="AA47" s="44">
        <v>29600</v>
      </c>
    </row>
    <row r="48" spans="1:29" x14ac:dyDescent="0.25">
      <c r="A48" t="s">
        <v>2310</v>
      </c>
      <c r="B48" s="75" t="s">
        <v>2204</v>
      </c>
      <c r="C48" s="75" t="s">
        <v>2311</v>
      </c>
      <c r="D48" t="s">
        <v>55</v>
      </c>
      <c r="E48" t="s">
        <v>118</v>
      </c>
      <c r="F48" s="51" t="str">
        <f>IFERROR(VLOOKUP(D48,'Tabelas auxiliares'!$A$3:$B$61,2,FALSE),"")</f>
        <v>PROEC - PRÓ-REITORIA DE EXTENSÃO E CULTURA</v>
      </c>
      <c r="G48" s="51" t="str">
        <f>IFERROR(VLOOKUP($B48,'Tabelas auxiliares'!$A$65:$C$102,2,FALSE),"")</f>
        <v>Assistência - Extensão</v>
      </c>
      <c r="H48" s="51" t="str">
        <f>IFERROR(VLOOKUP($B48,'Tabelas auxiliares'!$A$65:$C$102,3,FALSE),"")</f>
        <v>BOLSAS DE EXTENSAO / PROJETOS EXTENSIONISTAS</v>
      </c>
      <c r="I48" t="s">
        <v>656</v>
      </c>
      <c r="J48" t="s">
        <v>660</v>
      </c>
      <c r="K48" t="s">
        <v>661</v>
      </c>
      <c r="L48" t="s">
        <v>662</v>
      </c>
      <c r="M48" t="s">
        <v>220</v>
      </c>
      <c r="N48" t="s">
        <v>229</v>
      </c>
      <c r="O48" t="s">
        <v>222</v>
      </c>
      <c r="P48" t="s">
        <v>561</v>
      </c>
      <c r="Q48" t="s">
        <v>224</v>
      </c>
      <c r="R48" t="s">
        <v>220</v>
      </c>
      <c r="S48" t="s">
        <v>124</v>
      </c>
      <c r="T48" t="s">
        <v>216</v>
      </c>
      <c r="U48" t="s">
        <v>2611</v>
      </c>
      <c r="V48" t="s">
        <v>2548</v>
      </c>
      <c r="W48" t="s">
        <v>2403</v>
      </c>
      <c r="X48" s="51" t="str">
        <f t="shared" si="0"/>
        <v>3</v>
      </c>
      <c r="Y48" s="51" t="str">
        <f>IF(T48="","",IF(AND(T48&lt;&gt;'Tabelas auxiliares'!$B$236,T48&lt;&gt;'Tabelas auxiliares'!$B$237),"FOLHA DE PESSOAL",IF(X48='Tabelas auxiliares'!$A$237,"CUSTEIO",IF(X48='Tabelas auxiliares'!$A$236,"INVESTIMENTO","ERRO - VERIFICAR"))))</f>
        <v>CUSTEIO</v>
      </c>
      <c r="Z48" s="44">
        <v>1200</v>
      </c>
      <c r="AA48" s="44">
        <v>1200</v>
      </c>
    </row>
    <row r="49" spans="1:29" x14ac:dyDescent="0.25">
      <c r="A49" t="s">
        <v>2310</v>
      </c>
      <c r="B49" s="75" t="s">
        <v>2204</v>
      </c>
      <c r="C49" s="75" t="s">
        <v>2311</v>
      </c>
      <c r="D49" t="s">
        <v>55</v>
      </c>
      <c r="E49" t="s">
        <v>118</v>
      </c>
      <c r="F49" s="51" t="str">
        <f>IFERROR(VLOOKUP(D49,'Tabelas auxiliares'!$A$3:$B$61,2,FALSE),"")</f>
        <v>PROEC - PRÓ-REITORIA DE EXTENSÃO E CULTURA</v>
      </c>
      <c r="G49" s="51" t="str">
        <f>IFERROR(VLOOKUP($B49,'Tabelas auxiliares'!$A$65:$C$102,2,FALSE),"")</f>
        <v>Assistência - Extensão</v>
      </c>
      <c r="H49" s="51" t="str">
        <f>IFERROR(VLOOKUP($B49,'Tabelas auxiliares'!$A$65:$C$102,3,FALSE),"")</f>
        <v>BOLSAS DE EXTENSAO / PROJETOS EXTENSIONISTAS</v>
      </c>
      <c r="I49" t="s">
        <v>656</v>
      </c>
      <c r="J49" t="s">
        <v>663</v>
      </c>
      <c r="K49" t="s">
        <v>664</v>
      </c>
      <c r="L49" t="s">
        <v>665</v>
      </c>
      <c r="M49" t="s">
        <v>220</v>
      </c>
      <c r="N49" t="s">
        <v>229</v>
      </c>
      <c r="O49" t="s">
        <v>222</v>
      </c>
      <c r="P49" t="s">
        <v>561</v>
      </c>
      <c r="Q49" t="s">
        <v>224</v>
      </c>
      <c r="R49" t="s">
        <v>220</v>
      </c>
      <c r="S49" t="s">
        <v>124</v>
      </c>
      <c r="T49" t="s">
        <v>216</v>
      </c>
      <c r="U49" t="s">
        <v>2611</v>
      </c>
      <c r="V49" t="s">
        <v>2548</v>
      </c>
      <c r="W49" t="s">
        <v>2403</v>
      </c>
      <c r="X49" s="51" t="str">
        <f t="shared" si="0"/>
        <v>3</v>
      </c>
      <c r="Y49" s="51" t="str">
        <f>IF(T49="","",IF(AND(T49&lt;&gt;'Tabelas auxiliares'!$B$236,T49&lt;&gt;'Tabelas auxiliares'!$B$237),"FOLHA DE PESSOAL",IF(X49='Tabelas auxiliares'!$A$237,"CUSTEIO",IF(X49='Tabelas auxiliares'!$A$236,"INVESTIMENTO","ERRO - VERIFICAR"))))</f>
        <v>CUSTEIO</v>
      </c>
      <c r="Z49" s="44">
        <v>2000</v>
      </c>
      <c r="AA49" s="44">
        <v>2000</v>
      </c>
    </row>
    <row r="50" spans="1:29" x14ac:dyDescent="0.25">
      <c r="A50" t="s">
        <v>2310</v>
      </c>
      <c r="B50" s="75" t="s">
        <v>2204</v>
      </c>
      <c r="C50" s="75" t="s">
        <v>2311</v>
      </c>
      <c r="D50" t="s">
        <v>55</v>
      </c>
      <c r="E50" t="s">
        <v>118</v>
      </c>
      <c r="F50" s="51" t="str">
        <f>IFERROR(VLOOKUP(D50,'Tabelas auxiliares'!$A$3:$B$61,2,FALSE),"")</f>
        <v>PROEC - PRÓ-REITORIA DE EXTENSÃO E CULTURA</v>
      </c>
      <c r="G50" s="51" t="str">
        <f>IFERROR(VLOOKUP($B50,'Tabelas auxiliares'!$A$65:$C$102,2,FALSE),"")</f>
        <v>Assistência - Extensão</v>
      </c>
      <c r="H50" s="51" t="str">
        <f>IFERROR(VLOOKUP($B50,'Tabelas auxiliares'!$A$65:$C$102,3,FALSE),"")</f>
        <v>BOLSAS DE EXTENSAO / PROJETOS EXTENSIONISTAS</v>
      </c>
      <c r="I50" t="s">
        <v>666</v>
      </c>
      <c r="J50" t="s">
        <v>667</v>
      </c>
      <c r="K50" t="s">
        <v>668</v>
      </c>
      <c r="L50" t="s">
        <v>669</v>
      </c>
      <c r="M50" t="s">
        <v>220</v>
      </c>
      <c r="N50" t="s">
        <v>221</v>
      </c>
      <c r="O50" t="s">
        <v>222</v>
      </c>
      <c r="P50" t="s">
        <v>223</v>
      </c>
      <c r="Q50" t="s">
        <v>224</v>
      </c>
      <c r="R50" t="s">
        <v>220</v>
      </c>
      <c r="S50" t="s">
        <v>124</v>
      </c>
      <c r="T50" t="s">
        <v>216</v>
      </c>
      <c r="U50" t="s">
        <v>123</v>
      </c>
      <c r="V50" t="s">
        <v>2548</v>
      </c>
      <c r="W50" t="s">
        <v>2403</v>
      </c>
      <c r="X50" s="51" t="str">
        <f t="shared" si="0"/>
        <v>3</v>
      </c>
      <c r="Y50" s="51" t="str">
        <f>IF(T50="","",IF(AND(T50&lt;&gt;'Tabelas auxiliares'!$B$236,T50&lt;&gt;'Tabelas auxiliares'!$B$237),"FOLHA DE PESSOAL",IF(X50='Tabelas auxiliares'!$A$237,"CUSTEIO",IF(X50='Tabelas auxiliares'!$A$236,"INVESTIMENTO","ERRO - VERIFICAR"))))</f>
        <v>CUSTEIO</v>
      </c>
      <c r="Z50" s="44">
        <v>1200</v>
      </c>
      <c r="AA50" s="44">
        <v>1200</v>
      </c>
    </row>
    <row r="51" spans="1:29" x14ac:dyDescent="0.25">
      <c r="A51" t="s">
        <v>2310</v>
      </c>
      <c r="B51" s="75" t="s">
        <v>2204</v>
      </c>
      <c r="C51" s="75" t="s">
        <v>2311</v>
      </c>
      <c r="D51" t="s">
        <v>55</v>
      </c>
      <c r="E51" t="s">
        <v>118</v>
      </c>
      <c r="F51" s="51" t="str">
        <f>IFERROR(VLOOKUP(D51,'Tabelas auxiliares'!$A$3:$B$61,2,FALSE),"")</f>
        <v>PROEC - PRÓ-REITORIA DE EXTENSÃO E CULTURA</v>
      </c>
      <c r="G51" s="51" t="str">
        <f>IFERROR(VLOOKUP($B51,'Tabelas auxiliares'!$A$65:$C$102,2,FALSE),"")</f>
        <v>Assistência - Extensão</v>
      </c>
      <c r="H51" s="51" t="str">
        <f>IFERROR(VLOOKUP($B51,'Tabelas auxiliares'!$A$65:$C$102,3,FALSE),"")</f>
        <v>BOLSAS DE EXTENSAO / PROJETOS EXTENSIONISTAS</v>
      </c>
      <c r="I51" t="s">
        <v>670</v>
      </c>
      <c r="J51" t="s">
        <v>671</v>
      </c>
      <c r="K51" t="s">
        <v>672</v>
      </c>
      <c r="L51" t="s">
        <v>673</v>
      </c>
      <c r="M51" t="s">
        <v>674</v>
      </c>
      <c r="N51" t="s">
        <v>221</v>
      </c>
      <c r="O51" t="s">
        <v>222</v>
      </c>
      <c r="P51" t="s">
        <v>223</v>
      </c>
      <c r="Q51" t="s">
        <v>224</v>
      </c>
      <c r="R51" t="s">
        <v>220</v>
      </c>
      <c r="S51" t="s">
        <v>124</v>
      </c>
      <c r="T51" t="s">
        <v>216</v>
      </c>
      <c r="U51" t="s">
        <v>123</v>
      </c>
      <c r="V51" t="s">
        <v>2550</v>
      </c>
      <c r="W51" t="s">
        <v>2414</v>
      </c>
      <c r="X51" s="51" t="str">
        <f t="shared" si="0"/>
        <v>3</v>
      </c>
      <c r="Y51" s="51" t="str">
        <f>IF(T51="","",IF(AND(T51&lt;&gt;'Tabelas auxiliares'!$B$236,T51&lt;&gt;'Tabelas auxiliares'!$B$237),"FOLHA DE PESSOAL",IF(X51='Tabelas auxiliares'!$A$237,"CUSTEIO",IF(X51='Tabelas auxiliares'!$A$236,"INVESTIMENTO","ERRO - VERIFICAR"))))</f>
        <v>CUSTEIO</v>
      </c>
      <c r="Z51" s="44">
        <v>105.34</v>
      </c>
    </row>
    <row r="52" spans="1:29" x14ac:dyDescent="0.25">
      <c r="A52" t="s">
        <v>2310</v>
      </c>
      <c r="B52" s="75" t="s">
        <v>2204</v>
      </c>
      <c r="C52" s="75" t="s">
        <v>2311</v>
      </c>
      <c r="D52" t="s">
        <v>55</v>
      </c>
      <c r="E52" t="s">
        <v>118</v>
      </c>
      <c r="F52" s="51" t="str">
        <f>IFERROR(VLOOKUP(D52,'Tabelas auxiliares'!$A$3:$B$61,2,FALSE),"")</f>
        <v>PROEC - PRÓ-REITORIA DE EXTENSÃO E CULTURA</v>
      </c>
      <c r="G52" s="51" t="str">
        <f>IFERROR(VLOOKUP($B52,'Tabelas auxiliares'!$A$65:$C$102,2,FALSE),"")</f>
        <v>Assistência - Extensão</v>
      </c>
      <c r="H52" s="51" t="str">
        <f>IFERROR(VLOOKUP($B52,'Tabelas auxiliares'!$A$65:$C$102,3,FALSE),"")</f>
        <v>BOLSAS DE EXTENSAO / PROJETOS EXTENSIONISTAS</v>
      </c>
      <c r="I52" t="s">
        <v>675</v>
      </c>
      <c r="J52" t="s">
        <v>660</v>
      </c>
      <c r="K52" t="s">
        <v>676</v>
      </c>
      <c r="L52" t="s">
        <v>677</v>
      </c>
      <c r="M52" t="s">
        <v>220</v>
      </c>
      <c r="N52" t="s">
        <v>221</v>
      </c>
      <c r="O52" t="s">
        <v>222</v>
      </c>
      <c r="P52" t="s">
        <v>223</v>
      </c>
      <c r="Q52" t="s">
        <v>224</v>
      </c>
      <c r="R52" t="s">
        <v>220</v>
      </c>
      <c r="S52" t="s">
        <v>225</v>
      </c>
      <c r="T52" t="s">
        <v>216</v>
      </c>
      <c r="U52" t="s">
        <v>123</v>
      </c>
      <c r="V52" t="s">
        <v>2548</v>
      </c>
      <c r="W52" t="s">
        <v>2403</v>
      </c>
      <c r="X52" s="51" t="str">
        <f t="shared" si="0"/>
        <v>3</v>
      </c>
      <c r="Y52" s="51" t="str">
        <f>IF(T52="","",IF(AND(T52&lt;&gt;'Tabelas auxiliares'!$B$236,T52&lt;&gt;'Tabelas auxiliares'!$B$237),"FOLHA DE PESSOAL",IF(X52='Tabelas auxiliares'!$A$237,"CUSTEIO",IF(X52='Tabelas auxiliares'!$A$236,"INVESTIMENTO","ERRO - VERIFICAR"))))</f>
        <v>CUSTEIO</v>
      </c>
      <c r="Z52" s="44">
        <v>1200</v>
      </c>
      <c r="AA52" s="44">
        <v>1200</v>
      </c>
    </row>
    <row r="53" spans="1:29" x14ac:dyDescent="0.25">
      <c r="A53" t="s">
        <v>2310</v>
      </c>
      <c r="B53" s="75" t="s">
        <v>2204</v>
      </c>
      <c r="C53" s="75" t="s">
        <v>2320</v>
      </c>
      <c r="D53" t="s">
        <v>69</v>
      </c>
      <c r="E53" t="s">
        <v>118</v>
      </c>
      <c r="F53" s="51" t="str">
        <f>IFERROR(VLOOKUP(D53,'Tabelas auxiliares'!$A$3:$B$61,2,FALSE),"")</f>
        <v>PROAP - PNAES</v>
      </c>
      <c r="G53" s="51" t="str">
        <f>IFERROR(VLOOKUP($B53,'Tabelas auxiliares'!$A$65:$C$102,2,FALSE),"")</f>
        <v>Assistência - Extensão</v>
      </c>
      <c r="H53" s="51" t="str">
        <f>IFERROR(VLOOKUP($B53,'Tabelas auxiliares'!$A$65:$C$102,3,FALSE),"")</f>
        <v>BOLSAS DE EXTENSAO / PROJETOS EXTENSIONISTAS</v>
      </c>
      <c r="I53" t="s">
        <v>678</v>
      </c>
      <c r="J53" t="s">
        <v>679</v>
      </c>
      <c r="K53" t="s">
        <v>680</v>
      </c>
      <c r="L53" t="s">
        <v>681</v>
      </c>
      <c r="M53" t="s">
        <v>220</v>
      </c>
      <c r="N53" t="s">
        <v>542</v>
      </c>
      <c r="O53" t="s">
        <v>350</v>
      </c>
      <c r="P53" t="s">
        <v>553</v>
      </c>
      <c r="Q53" t="s">
        <v>224</v>
      </c>
      <c r="R53" t="s">
        <v>220</v>
      </c>
      <c r="S53" t="s">
        <v>124</v>
      </c>
      <c r="T53" t="s">
        <v>216</v>
      </c>
      <c r="U53" t="s">
        <v>2607</v>
      </c>
      <c r="V53" t="s">
        <v>2548</v>
      </c>
      <c r="W53" t="s">
        <v>2403</v>
      </c>
      <c r="X53" s="51" t="str">
        <f t="shared" si="0"/>
        <v>3</v>
      </c>
      <c r="Y53" s="51" t="str">
        <f>IF(T53="","",IF(AND(T53&lt;&gt;'Tabelas auxiliares'!$B$236,T53&lt;&gt;'Tabelas auxiliares'!$B$237),"FOLHA DE PESSOAL",IF(X53='Tabelas auxiliares'!$A$237,"CUSTEIO",IF(X53='Tabelas auxiliares'!$A$236,"INVESTIMENTO","ERRO - VERIFICAR"))))</f>
        <v>CUSTEIO</v>
      </c>
      <c r="Z53" s="44">
        <v>3200</v>
      </c>
      <c r="AA53" s="44">
        <v>1200</v>
      </c>
      <c r="AC53" s="44">
        <v>2000</v>
      </c>
    </row>
    <row r="54" spans="1:29" x14ac:dyDescent="0.25">
      <c r="A54" t="s">
        <v>2310</v>
      </c>
      <c r="B54" s="75" t="s">
        <v>2207</v>
      </c>
      <c r="C54" s="75" t="s">
        <v>2324</v>
      </c>
      <c r="D54" t="s">
        <v>53</v>
      </c>
      <c r="E54" t="s">
        <v>118</v>
      </c>
      <c r="F54" s="51" t="str">
        <f>IFERROR(VLOOKUP(D54,'Tabelas auxiliares'!$A$3:$B$61,2,FALSE),"")</f>
        <v>PROGRAD - PRÓ-REITORIA DE GRADUAÇÃO</v>
      </c>
      <c r="G54" s="51" t="str">
        <f>IFERROR(VLOOKUP($B54,'Tabelas auxiliares'!$A$65:$C$102,2,FALSE),"")</f>
        <v>Assistência - Graduação</v>
      </c>
      <c r="H54" s="51" t="str">
        <f>IFERROR(VLOOKUP($B54,'Tabelas auxiliares'!$A$65:$C$102,3,FALSE),"")</f>
        <v>MONITORIA ACADEMICA DA GRADUACAO / MONITORIA SEMIPRESENCIAL / AUXILIO ACESSIBILIDADE / MONITORIA INCLUSIVA</v>
      </c>
      <c r="I54" t="s">
        <v>682</v>
      </c>
      <c r="J54" t="s">
        <v>683</v>
      </c>
      <c r="K54" t="s">
        <v>684</v>
      </c>
      <c r="L54" t="s">
        <v>685</v>
      </c>
      <c r="M54" t="s">
        <v>220</v>
      </c>
      <c r="N54" t="s">
        <v>221</v>
      </c>
      <c r="O54" t="s">
        <v>222</v>
      </c>
      <c r="P54" t="s">
        <v>223</v>
      </c>
      <c r="Q54" t="s">
        <v>224</v>
      </c>
      <c r="R54" t="s">
        <v>220</v>
      </c>
      <c r="S54" t="s">
        <v>124</v>
      </c>
      <c r="T54" t="s">
        <v>216</v>
      </c>
      <c r="U54" t="s">
        <v>123</v>
      </c>
      <c r="V54" t="s">
        <v>2548</v>
      </c>
      <c r="W54" t="s">
        <v>2403</v>
      </c>
      <c r="X54" s="51" t="str">
        <f t="shared" si="0"/>
        <v>3</v>
      </c>
      <c r="Y54" s="51" t="str">
        <f>IF(T54="","",IF(AND(T54&lt;&gt;'Tabelas auxiliares'!$B$236,T54&lt;&gt;'Tabelas auxiliares'!$B$237),"FOLHA DE PESSOAL",IF(X54='Tabelas auxiliares'!$A$237,"CUSTEIO",IF(X54='Tabelas auxiliares'!$A$236,"INVESTIMENTO","ERRO - VERIFICAR"))))</f>
        <v>CUSTEIO</v>
      </c>
      <c r="Z54" s="44">
        <v>2400</v>
      </c>
      <c r="AA54" s="44">
        <v>2400</v>
      </c>
    </row>
    <row r="55" spans="1:29" x14ac:dyDescent="0.25">
      <c r="A55" t="s">
        <v>2310</v>
      </c>
      <c r="B55" s="75" t="s">
        <v>2207</v>
      </c>
      <c r="C55" s="75" t="s">
        <v>2324</v>
      </c>
      <c r="D55" t="s">
        <v>53</v>
      </c>
      <c r="E55" t="s">
        <v>118</v>
      </c>
      <c r="F55" s="51" t="str">
        <f>IFERROR(VLOOKUP(D55,'Tabelas auxiliares'!$A$3:$B$61,2,FALSE),"")</f>
        <v>PROGRAD - PRÓ-REITORIA DE GRADUAÇÃO</v>
      </c>
      <c r="G55" s="51" t="str">
        <f>IFERROR(VLOOKUP($B55,'Tabelas auxiliares'!$A$65:$C$102,2,FALSE),"")</f>
        <v>Assistência - Graduação</v>
      </c>
      <c r="H55" s="51" t="str">
        <f>IFERROR(VLOOKUP($B55,'Tabelas auxiliares'!$A$65:$C$102,3,FALSE),"")</f>
        <v>MONITORIA ACADEMICA DA GRADUACAO / MONITORIA SEMIPRESENCIAL / AUXILIO ACESSIBILIDADE / MONITORIA INCLUSIVA</v>
      </c>
      <c r="I55" t="s">
        <v>686</v>
      </c>
      <c r="J55" t="s">
        <v>687</v>
      </c>
      <c r="K55" t="s">
        <v>688</v>
      </c>
      <c r="L55" t="s">
        <v>689</v>
      </c>
      <c r="M55" t="s">
        <v>220</v>
      </c>
      <c r="N55" t="s">
        <v>221</v>
      </c>
      <c r="O55" t="s">
        <v>222</v>
      </c>
      <c r="P55" t="s">
        <v>223</v>
      </c>
      <c r="Q55" t="s">
        <v>224</v>
      </c>
      <c r="R55" t="s">
        <v>220</v>
      </c>
      <c r="S55" t="s">
        <v>124</v>
      </c>
      <c r="T55" t="s">
        <v>216</v>
      </c>
      <c r="U55" t="s">
        <v>123</v>
      </c>
      <c r="V55" t="s">
        <v>2550</v>
      </c>
      <c r="W55" t="s">
        <v>2414</v>
      </c>
      <c r="X55" s="51" t="str">
        <f t="shared" si="0"/>
        <v>3</v>
      </c>
      <c r="Y55" s="51" t="str">
        <f>IF(T55="","",IF(AND(T55&lt;&gt;'Tabelas auxiliares'!$B$236,T55&lt;&gt;'Tabelas auxiliares'!$B$237),"FOLHA DE PESSOAL",IF(X55='Tabelas auxiliares'!$A$237,"CUSTEIO",IF(X55='Tabelas auxiliares'!$A$236,"INVESTIMENTO","ERRO - VERIFICAR"))))</f>
        <v>CUSTEIO</v>
      </c>
      <c r="Z55" s="44">
        <v>1040.68</v>
      </c>
    </row>
    <row r="56" spans="1:29" x14ac:dyDescent="0.25">
      <c r="A56" t="s">
        <v>2310</v>
      </c>
      <c r="B56" s="75" t="s">
        <v>2207</v>
      </c>
      <c r="C56" s="75" t="s">
        <v>2324</v>
      </c>
      <c r="D56" t="s">
        <v>53</v>
      </c>
      <c r="E56" t="s">
        <v>118</v>
      </c>
      <c r="F56" s="51" t="str">
        <f>IFERROR(VLOOKUP(D56,'Tabelas auxiliares'!$A$3:$B$61,2,FALSE),"")</f>
        <v>PROGRAD - PRÓ-REITORIA DE GRADUAÇÃO</v>
      </c>
      <c r="G56" s="51" t="str">
        <f>IFERROR(VLOOKUP($B56,'Tabelas auxiliares'!$A$65:$C$102,2,FALSE),"")</f>
        <v>Assistência - Graduação</v>
      </c>
      <c r="H56" s="51" t="str">
        <f>IFERROR(VLOOKUP($B56,'Tabelas auxiliares'!$A$65:$C$102,3,FALSE),"")</f>
        <v>MONITORIA ACADEMICA DA GRADUACAO / MONITORIA SEMIPRESENCIAL / AUXILIO ACESSIBILIDADE / MONITORIA INCLUSIVA</v>
      </c>
      <c r="I56" t="s">
        <v>690</v>
      </c>
      <c r="J56" t="s">
        <v>691</v>
      </c>
      <c r="K56" t="s">
        <v>692</v>
      </c>
      <c r="L56" t="s">
        <v>693</v>
      </c>
      <c r="M56" t="s">
        <v>694</v>
      </c>
      <c r="N56" t="s">
        <v>221</v>
      </c>
      <c r="O56" t="s">
        <v>222</v>
      </c>
      <c r="P56" t="s">
        <v>223</v>
      </c>
      <c r="Q56" t="s">
        <v>224</v>
      </c>
      <c r="R56" t="s">
        <v>220</v>
      </c>
      <c r="S56" t="s">
        <v>124</v>
      </c>
      <c r="T56" t="s">
        <v>216</v>
      </c>
      <c r="U56" t="s">
        <v>123</v>
      </c>
      <c r="V56" t="s">
        <v>2550</v>
      </c>
      <c r="W56" t="s">
        <v>2414</v>
      </c>
      <c r="X56" s="51" t="str">
        <f t="shared" si="0"/>
        <v>3</v>
      </c>
      <c r="Y56" s="51" t="str">
        <f>IF(T56="","",IF(AND(T56&lt;&gt;'Tabelas auxiliares'!$B$236,T56&lt;&gt;'Tabelas auxiliares'!$B$237),"FOLHA DE PESSOAL",IF(X56='Tabelas auxiliares'!$A$237,"CUSTEIO",IF(X56='Tabelas auxiliares'!$A$236,"INVESTIMENTO","ERRO - VERIFICAR"))))</f>
        <v>CUSTEIO</v>
      </c>
      <c r="Z56" s="44">
        <v>2380</v>
      </c>
    </row>
    <row r="57" spans="1:29" x14ac:dyDescent="0.25">
      <c r="A57" t="s">
        <v>2310</v>
      </c>
      <c r="B57" s="75" t="s">
        <v>2207</v>
      </c>
      <c r="C57" s="75" t="s">
        <v>2324</v>
      </c>
      <c r="D57" t="s">
        <v>53</v>
      </c>
      <c r="E57" t="s">
        <v>118</v>
      </c>
      <c r="F57" s="51" t="str">
        <f>IFERROR(VLOOKUP(D57,'Tabelas auxiliares'!$A$3:$B$61,2,FALSE),"")</f>
        <v>PROGRAD - PRÓ-REITORIA DE GRADUAÇÃO</v>
      </c>
      <c r="G57" s="51" t="str">
        <f>IFERROR(VLOOKUP($B57,'Tabelas auxiliares'!$A$65:$C$102,2,FALSE),"")</f>
        <v>Assistência - Graduação</v>
      </c>
      <c r="H57" s="51" t="str">
        <f>IFERROR(VLOOKUP($B57,'Tabelas auxiliares'!$A$65:$C$102,3,FALSE),"")</f>
        <v>MONITORIA ACADEMICA DA GRADUACAO / MONITORIA SEMIPRESENCIAL / AUXILIO ACESSIBILIDADE / MONITORIA INCLUSIVA</v>
      </c>
      <c r="I57" t="s">
        <v>695</v>
      </c>
      <c r="J57" t="s">
        <v>696</v>
      </c>
      <c r="K57" t="s">
        <v>697</v>
      </c>
      <c r="L57" t="s">
        <v>698</v>
      </c>
      <c r="M57" t="s">
        <v>699</v>
      </c>
      <c r="N57" t="s">
        <v>221</v>
      </c>
      <c r="O57" t="s">
        <v>222</v>
      </c>
      <c r="P57" t="s">
        <v>223</v>
      </c>
      <c r="Q57" t="s">
        <v>224</v>
      </c>
      <c r="R57" t="s">
        <v>220</v>
      </c>
      <c r="S57" t="s">
        <v>124</v>
      </c>
      <c r="T57" t="s">
        <v>216</v>
      </c>
      <c r="U57" t="s">
        <v>123</v>
      </c>
      <c r="V57" t="s">
        <v>2550</v>
      </c>
      <c r="W57" t="s">
        <v>2414</v>
      </c>
      <c r="X57" s="51" t="str">
        <f t="shared" si="0"/>
        <v>3</v>
      </c>
      <c r="Y57" s="51" t="str">
        <f>IF(T57="","",IF(AND(T57&lt;&gt;'Tabelas auxiliares'!$B$236,T57&lt;&gt;'Tabelas auxiliares'!$B$237),"FOLHA DE PESSOAL",IF(X57='Tabelas auxiliares'!$A$237,"CUSTEIO",IF(X57='Tabelas auxiliares'!$A$236,"INVESTIMENTO","ERRO - VERIFICAR"))))</f>
        <v>CUSTEIO</v>
      </c>
      <c r="Z57" s="44">
        <v>1190</v>
      </c>
    </row>
    <row r="58" spans="1:29" x14ac:dyDescent="0.25">
      <c r="A58" t="s">
        <v>2310</v>
      </c>
      <c r="B58" s="75" t="s">
        <v>2207</v>
      </c>
      <c r="C58" s="75" t="s">
        <v>2312</v>
      </c>
      <c r="D58" t="s">
        <v>53</v>
      </c>
      <c r="E58" t="s">
        <v>118</v>
      </c>
      <c r="F58" s="51" t="str">
        <f>IFERROR(VLOOKUP(D58,'Tabelas auxiliares'!$A$3:$B$61,2,FALSE),"")</f>
        <v>PROGRAD - PRÓ-REITORIA DE GRADUAÇÃO</v>
      </c>
      <c r="G58" s="51" t="str">
        <f>IFERROR(VLOOKUP($B58,'Tabelas auxiliares'!$A$65:$C$102,2,FALSE),"")</f>
        <v>Assistência - Graduação</v>
      </c>
      <c r="H58" s="51" t="str">
        <f>IFERROR(VLOOKUP($B58,'Tabelas auxiliares'!$A$65:$C$102,3,FALSE),"")</f>
        <v>MONITORIA ACADEMICA DA GRADUACAO / MONITORIA SEMIPRESENCIAL / AUXILIO ACESSIBILIDADE / MONITORIA INCLUSIVA</v>
      </c>
      <c r="I58" t="s">
        <v>700</v>
      </c>
      <c r="J58" t="s">
        <v>701</v>
      </c>
      <c r="K58" t="s">
        <v>702</v>
      </c>
      <c r="L58" t="s">
        <v>703</v>
      </c>
      <c r="M58" t="s">
        <v>704</v>
      </c>
      <c r="N58" t="s">
        <v>221</v>
      </c>
      <c r="O58" t="s">
        <v>222</v>
      </c>
      <c r="P58" t="s">
        <v>223</v>
      </c>
      <c r="Q58" t="s">
        <v>224</v>
      </c>
      <c r="R58" t="s">
        <v>220</v>
      </c>
      <c r="S58" t="s">
        <v>124</v>
      </c>
      <c r="T58" t="s">
        <v>216</v>
      </c>
      <c r="U58" t="s">
        <v>123</v>
      </c>
      <c r="V58" t="s">
        <v>2550</v>
      </c>
      <c r="W58" t="s">
        <v>2414</v>
      </c>
      <c r="X58" s="51" t="str">
        <f t="shared" si="0"/>
        <v>3</v>
      </c>
      <c r="Y58" s="51" t="str">
        <f>IF(T58="","",IF(AND(T58&lt;&gt;'Tabelas auxiliares'!$B$236,T58&lt;&gt;'Tabelas auxiliares'!$B$237),"FOLHA DE PESSOAL",IF(X58='Tabelas auxiliares'!$A$237,"CUSTEIO",IF(X58='Tabelas auxiliares'!$A$236,"INVESTIMENTO","ERRO - VERIFICAR"))))</f>
        <v>CUSTEIO</v>
      </c>
      <c r="Z58" s="44">
        <v>14.35</v>
      </c>
    </row>
    <row r="59" spans="1:29" x14ac:dyDescent="0.25">
      <c r="A59" t="s">
        <v>2310</v>
      </c>
      <c r="B59" s="75" t="s">
        <v>2207</v>
      </c>
      <c r="C59" s="75" t="s">
        <v>2312</v>
      </c>
      <c r="D59" t="s">
        <v>53</v>
      </c>
      <c r="E59" t="s">
        <v>118</v>
      </c>
      <c r="F59" s="51" t="str">
        <f>IFERROR(VLOOKUP(D59,'Tabelas auxiliares'!$A$3:$B$61,2,FALSE),"")</f>
        <v>PROGRAD - PRÓ-REITORIA DE GRADUAÇÃO</v>
      </c>
      <c r="G59" s="51" t="str">
        <f>IFERROR(VLOOKUP($B59,'Tabelas auxiliares'!$A$65:$C$102,2,FALSE),"")</f>
        <v>Assistência - Graduação</v>
      </c>
      <c r="H59" s="51" t="str">
        <f>IFERROR(VLOOKUP($B59,'Tabelas auxiliares'!$A$65:$C$102,3,FALSE),"")</f>
        <v>MONITORIA ACADEMICA DA GRADUACAO / MONITORIA SEMIPRESENCIAL / AUXILIO ACESSIBILIDADE / MONITORIA INCLUSIVA</v>
      </c>
      <c r="I59" t="s">
        <v>705</v>
      </c>
      <c r="J59" t="s">
        <v>706</v>
      </c>
      <c r="K59" t="s">
        <v>707</v>
      </c>
      <c r="L59" t="s">
        <v>708</v>
      </c>
      <c r="M59" t="s">
        <v>709</v>
      </c>
      <c r="N59" t="s">
        <v>221</v>
      </c>
      <c r="O59" t="s">
        <v>222</v>
      </c>
      <c r="P59" t="s">
        <v>223</v>
      </c>
      <c r="Q59" t="s">
        <v>224</v>
      </c>
      <c r="R59" t="s">
        <v>220</v>
      </c>
      <c r="S59" t="s">
        <v>124</v>
      </c>
      <c r="T59" t="s">
        <v>216</v>
      </c>
      <c r="U59" t="s">
        <v>123</v>
      </c>
      <c r="V59" t="s">
        <v>2550</v>
      </c>
      <c r="W59" t="s">
        <v>2414</v>
      </c>
      <c r="X59" s="51" t="str">
        <f t="shared" si="0"/>
        <v>3</v>
      </c>
      <c r="Y59" s="51" t="str">
        <f>IF(T59="","",IF(AND(T59&lt;&gt;'Tabelas auxiliares'!$B$236,T59&lt;&gt;'Tabelas auxiliares'!$B$237),"FOLHA DE PESSOAL",IF(X59='Tabelas auxiliares'!$A$237,"CUSTEIO",IF(X59='Tabelas auxiliares'!$A$236,"INVESTIMENTO","ERRO - VERIFICAR"))))</f>
        <v>CUSTEIO</v>
      </c>
      <c r="Z59" s="44">
        <v>40.5</v>
      </c>
    </row>
    <row r="60" spans="1:29" x14ac:dyDescent="0.25">
      <c r="A60" t="s">
        <v>2310</v>
      </c>
      <c r="B60" s="75" t="s">
        <v>2207</v>
      </c>
      <c r="C60" s="75" t="s">
        <v>2312</v>
      </c>
      <c r="D60" t="s">
        <v>53</v>
      </c>
      <c r="E60" t="s">
        <v>118</v>
      </c>
      <c r="F60" s="51" t="str">
        <f>IFERROR(VLOOKUP(D60,'Tabelas auxiliares'!$A$3:$B$61,2,FALSE),"")</f>
        <v>PROGRAD - PRÓ-REITORIA DE GRADUAÇÃO</v>
      </c>
      <c r="G60" s="51" t="str">
        <f>IFERROR(VLOOKUP($B60,'Tabelas auxiliares'!$A$65:$C$102,2,FALSE),"")</f>
        <v>Assistência - Graduação</v>
      </c>
      <c r="H60" s="51" t="str">
        <f>IFERROR(VLOOKUP($B60,'Tabelas auxiliares'!$A$65:$C$102,3,FALSE),"")</f>
        <v>MONITORIA ACADEMICA DA GRADUACAO / MONITORIA SEMIPRESENCIAL / AUXILIO ACESSIBILIDADE / MONITORIA INCLUSIVA</v>
      </c>
      <c r="I60" t="s">
        <v>710</v>
      </c>
      <c r="J60" t="s">
        <v>711</v>
      </c>
      <c r="K60" t="s">
        <v>712</v>
      </c>
      <c r="L60" t="s">
        <v>703</v>
      </c>
      <c r="M60" t="s">
        <v>713</v>
      </c>
      <c r="N60" t="s">
        <v>221</v>
      </c>
      <c r="O60" t="s">
        <v>222</v>
      </c>
      <c r="P60" t="s">
        <v>223</v>
      </c>
      <c r="Q60" t="s">
        <v>224</v>
      </c>
      <c r="R60" t="s">
        <v>220</v>
      </c>
      <c r="S60" t="s">
        <v>124</v>
      </c>
      <c r="T60" t="s">
        <v>216</v>
      </c>
      <c r="U60" t="s">
        <v>123</v>
      </c>
      <c r="V60" t="s">
        <v>2550</v>
      </c>
      <c r="W60" t="s">
        <v>2414</v>
      </c>
      <c r="X60" s="51" t="str">
        <f t="shared" si="0"/>
        <v>3</v>
      </c>
      <c r="Y60" s="51" t="str">
        <f>IF(T60="","",IF(AND(T60&lt;&gt;'Tabelas auxiliares'!$B$236,T60&lt;&gt;'Tabelas auxiliares'!$B$237),"FOLHA DE PESSOAL",IF(X60='Tabelas auxiliares'!$A$237,"CUSTEIO",IF(X60='Tabelas auxiliares'!$A$236,"INVESTIMENTO","ERRO - VERIFICAR"))))</f>
        <v>CUSTEIO</v>
      </c>
      <c r="Z60" s="44">
        <v>24.11</v>
      </c>
    </row>
    <row r="61" spans="1:29" x14ac:dyDescent="0.25">
      <c r="A61" t="s">
        <v>2310</v>
      </c>
      <c r="B61" s="75" t="s">
        <v>2207</v>
      </c>
      <c r="C61" s="75" t="s">
        <v>2312</v>
      </c>
      <c r="D61" t="s">
        <v>53</v>
      </c>
      <c r="E61" t="s">
        <v>118</v>
      </c>
      <c r="F61" s="51" t="str">
        <f>IFERROR(VLOOKUP(D61,'Tabelas auxiliares'!$A$3:$B$61,2,FALSE),"")</f>
        <v>PROGRAD - PRÓ-REITORIA DE GRADUAÇÃO</v>
      </c>
      <c r="G61" s="51" t="str">
        <f>IFERROR(VLOOKUP($B61,'Tabelas auxiliares'!$A$65:$C$102,2,FALSE),"")</f>
        <v>Assistência - Graduação</v>
      </c>
      <c r="H61" s="51" t="str">
        <f>IFERROR(VLOOKUP($B61,'Tabelas auxiliares'!$A$65:$C$102,3,FALSE),"")</f>
        <v>MONITORIA ACADEMICA DA GRADUACAO / MONITORIA SEMIPRESENCIAL / AUXILIO ACESSIBILIDADE / MONITORIA INCLUSIVA</v>
      </c>
      <c r="I61" t="s">
        <v>714</v>
      </c>
      <c r="J61" t="s">
        <v>715</v>
      </c>
      <c r="K61" t="s">
        <v>716</v>
      </c>
      <c r="L61" t="s">
        <v>717</v>
      </c>
      <c r="M61" t="s">
        <v>718</v>
      </c>
      <c r="N61" t="s">
        <v>221</v>
      </c>
      <c r="O61" t="s">
        <v>222</v>
      </c>
      <c r="P61" t="s">
        <v>223</v>
      </c>
      <c r="Q61" t="s">
        <v>224</v>
      </c>
      <c r="R61" t="s">
        <v>220</v>
      </c>
      <c r="S61" t="s">
        <v>124</v>
      </c>
      <c r="T61" t="s">
        <v>216</v>
      </c>
      <c r="U61" t="s">
        <v>123</v>
      </c>
      <c r="V61" t="s">
        <v>2550</v>
      </c>
      <c r="W61" t="s">
        <v>2414</v>
      </c>
      <c r="X61" s="51" t="str">
        <f t="shared" si="0"/>
        <v>3</v>
      </c>
      <c r="Y61" s="51" t="str">
        <f>IF(T61="","",IF(AND(T61&lt;&gt;'Tabelas auxiliares'!$B$236,T61&lt;&gt;'Tabelas auxiliares'!$B$237),"FOLHA DE PESSOAL",IF(X61='Tabelas auxiliares'!$A$237,"CUSTEIO",IF(X61='Tabelas auxiliares'!$A$236,"INVESTIMENTO","ERRO - VERIFICAR"))))</f>
        <v>CUSTEIO</v>
      </c>
      <c r="Z61" s="44">
        <v>583.66</v>
      </c>
    </row>
    <row r="62" spans="1:29" x14ac:dyDescent="0.25">
      <c r="A62" t="s">
        <v>2310</v>
      </c>
      <c r="B62" s="75" t="s">
        <v>2207</v>
      </c>
      <c r="C62" s="75" t="s">
        <v>2312</v>
      </c>
      <c r="D62" t="s">
        <v>53</v>
      </c>
      <c r="E62" t="s">
        <v>118</v>
      </c>
      <c r="F62" s="51" t="str">
        <f>IFERROR(VLOOKUP(D62,'Tabelas auxiliares'!$A$3:$B$61,2,FALSE),"")</f>
        <v>PROGRAD - PRÓ-REITORIA DE GRADUAÇÃO</v>
      </c>
      <c r="G62" s="51" t="str">
        <f>IFERROR(VLOOKUP($B62,'Tabelas auxiliares'!$A$65:$C$102,2,FALSE),"")</f>
        <v>Assistência - Graduação</v>
      </c>
      <c r="H62" s="51" t="str">
        <f>IFERROR(VLOOKUP($B62,'Tabelas auxiliares'!$A$65:$C$102,3,FALSE),"")</f>
        <v>MONITORIA ACADEMICA DA GRADUACAO / MONITORIA SEMIPRESENCIAL / AUXILIO ACESSIBILIDADE / MONITORIA INCLUSIVA</v>
      </c>
      <c r="I62" t="s">
        <v>695</v>
      </c>
      <c r="J62" t="s">
        <v>719</v>
      </c>
      <c r="K62" t="s">
        <v>720</v>
      </c>
      <c r="L62" t="s">
        <v>703</v>
      </c>
      <c r="M62" t="s">
        <v>721</v>
      </c>
      <c r="N62" t="s">
        <v>221</v>
      </c>
      <c r="O62" t="s">
        <v>222</v>
      </c>
      <c r="P62" t="s">
        <v>223</v>
      </c>
      <c r="Q62" t="s">
        <v>224</v>
      </c>
      <c r="R62" t="s">
        <v>220</v>
      </c>
      <c r="S62" t="s">
        <v>124</v>
      </c>
      <c r="T62" t="s">
        <v>216</v>
      </c>
      <c r="U62" t="s">
        <v>123</v>
      </c>
      <c r="V62" t="s">
        <v>2550</v>
      </c>
      <c r="W62" t="s">
        <v>2414</v>
      </c>
      <c r="X62" s="51" t="str">
        <f t="shared" si="0"/>
        <v>3</v>
      </c>
      <c r="Y62" s="51" t="str">
        <f>IF(T62="","",IF(AND(T62&lt;&gt;'Tabelas auxiliares'!$B$236,T62&lt;&gt;'Tabelas auxiliares'!$B$237),"FOLHA DE PESSOAL",IF(X62='Tabelas auxiliares'!$A$237,"CUSTEIO",IF(X62='Tabelas auxiliares'!$A$236,"INVESTIMENTO","ERRO - VERIFICAR"))))</f>
        <v>CUSTEIO</v>
      </c>
      <c r="Z62" s="44">
        <v>228.17</v>
      </c>
    </row>
    <row r="63" spans="1:29" x14ac:dyDescent="0.25">
      <c r="A63" t="s">
        <v>2310</v>
      </c>
      <c r="B63" s="75" t="s">
        <v>2207</v>
      </c>
      <c r="C63" s="75" t="s">
        <v>2320</v>
      </c>
      <c r="D63" t="s">
        <v>53</v>
      </c>
      <c r="E63" t="s">
        <v>118</v>
      </c>
      <c r="F63" s="51" t="str">
        <f>IFERROR(VLOOKUP(D63,'Tabelas auxiliares'!$A$3:$B$61,2,FALSE),"")</f>
        <v>PROGRAD - PRÓ-REITORIA DE GRADUAÇÃO</v>
      </c>
      <c r="G63" s="51" t="str">
        <f>IFERROR(VLOOKUP($B63,'Tabelas auxiliares'!$A$65:$C$102,2,FALSE),"")</f>
        <v>Assistência - Graduação</v>
      </c>
      <c r="H63" s="51" t="str">
        <f>IFERROR(VLOOKUP($B63,'Tabelas auxiliares'!$A$65:$C$102,3,FALSE),"")</f>
        <v>MONITORIA ACADEMICA DA GRADUACAO / MONITORIA SEMIPRESENCIAL / AUXILIO ACESSIBILIDADE / MONITORIA INCLUSIVA</v>
      </c>
      <c r="I63" t="s">
        <v>722</v>
      </c>
      <c r="J63" t="s">
        <v>723</v>
      </c>
      <c r="K63" t="s">
        <v>724</v>
      </c>
      <c r="L63" t="s">
        <v>725</v>
      </c>
      <c r="M63" t="s">
        <v>220</v>
      </c>
      <c r="N63" t="s">
        <v>221</v>
      </c>
      <c r="O63" t="s">
        <v>222</v>
      </c>
      <c r="P63" t="s">
        <v>223</v>
      </c>
      <c r="Q63" t="s">
        <v>224</v>
      </c>
      <c r="R63" t="s">
        <v>220</v>
      </c>
      <c r="S63" t="s">
        <v>124</v>
      </c>
      <c r="T63" t="s">
        <v>216</v>
      </c>
      <c r="U63" t="s">
        <v>123</v>
      </c>
      <c r="V63" t="s">
        <v>2548</v>
      </c>
      <c r="W63" t="s">
        <v>2403</v>
      </c>
      <c r="X63" s="51" t="str">
        <f t="shared" si="0"/>
        <v>3</v>
      </c>
      <c r="Y63" s="51" t="str">
        <f>IF(T63="","",IF(AND(T63&lt;&gt;'Tabelas auxiliares'!$B$236,T63&lt;&gt;'Tabelas auxiliares'!$B$237),"FOLHA DE PESSOAL",IF(X63='Tabelas auxiliares'!$A$237,"CUSTEIO",IF(X63='Tabelas auxiliares'!$A$236,"INVESTIMENTO","ERRO - VERIFICAR"))))</f>
        <v>CUSTEIO</v>
      </c>
      <c r="Z63" s="44">
        <v>400</v>
      </c>
      <c r="AA63" s="44">
        <v>400</v>
      </c>
    </row>
    <row r="64" spans="1:29" x14ac:dyDescent="0.25">
      <c r="A64" t="s">
        <v>2310</v>
      </c>
      <c r="B64" s="75" t="s">
        <v>2207</v>
      </c>
      <c r="C64" s="75" t="s">
        <v>2320</v>
      </c>
      <c r="D64" t="s">
        <v>53</v>
      </c>
      <c r="E64" t="s">
        <v>118</v>
      </c>
      <c r="F64" s="51" t="str">
        <f>IFERROR(VLOOKUP(D64,'Tabelas auxiliares'!$A$3:$B$61,2,FALSE),"")</f>
        <v>PROGRAD - PRÓ-REITORIA DE GRADUAÇÃO</v>
      </c>
      <c r="G64" s="51" t="str">
        <f>IFERROR(VLOOKUP($B64,'Tabelas auxiliares'!$A$65:$C$102,2,FALSE),"")</f>
        <v>Assistência - Graduação</v>
      </c>
      <c r="H64" s="51" t="str">
        <f>IFERROR(VLOOKUP($B64,'Tabelas auxiliares'!$A$65:$C$102,3,FALSE),"")</f>
        <v>MONITORIA ACADEMICA DA GRADUACAO / MONITORIA SEMIPRESENCIAL / AUXILIO ACESSIBILIDADE / MONITORIA INCLUSIVA</v>
      </c>
      <c r="I64" t="s">
        <v>726</v>
      </c>
      <c r="J64" t="s">
        <v>723</v>
      </c>
      <c r="K64" t="s">
        <v>727</v>
      </c>
      <c r="L64" t="s">
        <v>725</v>
      </c>
      <c r="M64" t="s">
        <v>220</v>
      </c>
      <c r="N64" t="s">
        <v>229</v>
      </c>
      <c r="O64" t="s">
        <v>230</v>
      </c>
      <c r="P64" t="s">
        <v>231</v>
      </c>
      <c r="Q64" t="s">
        <v>224</v>
      </c>
      <c r="R64" t="s">
        <v>220</v>
      </c>
      <c r="S64" t="s">
        <v>124</v>
      </c>
      <c r="T64" t="s">
        <v>216</v>
      </c>
      <c r="U64" t="s">
        <v>2100</v>
      </c>
      <c r="V64" t="s">
        <v>2548</v>
      </c>
      <c r="W64" t="s">
        <v>2403</v>
      </c>
      <c r="X64" s="51" t="str">
        <f t="shared" si="0"/>
        <v>3</v>
      </c>
      <c r="Y64" s="51" t="str">
        <f>IF(T64="","",IF(AND(T64&lt;&gt;'Tabelas auxiliares'!$B$236,T64&lt;&gt;'Tabelas auxiliares'!$B$237),"FOLHA DE PESSOAL",IF(X64='Tabelas auxiliares'!$A$237,"CUSTEIO",IF(X64='Tabelas auxiliares'!$A$236,"INVESTIMENTO","ERRO - VERIFICAR"))))</f>
        <v>CUSTEIO</v>
      </c>
      <c r="Z64" s="44">
        <v>1200</v>
      </c>
      <c r="AA64" s="44">
        <v>1200</v>
      </c>
    </row>
    <row r="65" spans="1:29" x14ac:dyDescent="0.25">
      <c r="A65" t="s">
        <v>2310</v>
      </c>
      <c r="B65" s="75" t="s">
        <v>2207</v>
      </c>
      <c r="C65" s="75" t="s">
        <v>2320</v>
      </c>
      <c r="D65" t="s">
        <v>53</v>
      </c>
      <c r="E65" t="s">
        <v>118</v>
      </c>
      <c r="F65" s="51" t="str">
        <f>IFERROR(VLOOKUP(D65,'Tabelas auxiliares'!$A$3:$B$61,2,FALSE),"")</f>
        <v>PROGRAD - PRÓ-REITORIA DE GRADUAÇÃO</v>
      </c>
      <c r="G65" s="51" t="str">
        <f>IFERROR(VLOOKUP($B65,'Tabelas auxiliares'!$A$65:$C$102,2,FALSE),"")</f>
        <v>Assistência - Graduação</v>
      </c>
      <c r="H65" s="51" t="str">
        <f>IFERROR(VLOOKUP($B65,'Tabelas auxiliares'!$A$65:$C$102,3,FALSE),"")</f>
        <v>MONITORIA ACADEMICA DA GRADUACAO / MONITORIA SEMIPRESENCIAL / AUXILIO ACESSIBILIDADE / MONITORIA INCLUSIVA</v>
      </c>
      <c r="I65" t="s">
        <v>728</v>
      </c>
      <c r="J65" t="s">
        <v>723</v>
      </c>
      <c r="K65" t="s">
        <v>729</v>
      </c>
      <c r="L65" t="s">
        <v>730</v>
      </c>
      <c r="M65" t="s">
        <v>220</v>
      </c>
      <c r="N65" t="s">
        <v>229</v>
      </c>
      <c r="O65" t="s">
        <v>230</v>
      </c>
      <c r="P65" t="s">
        <v>231</v>
      </c>
      <c r="Q65" t="s">
        <v>224</v>
      </c>
      <c r="R65" t="s">
        <v>220</v>
      </c>
      <c r="S65" t="s">
        <v>124</v>
      </c>
      <c r="T65" t="s">
        <v>216</v>
      </c>
      <c r="U65" t="s">
        <v>2100</v>
      </c>
      <c r="V65" t="s">
        <v>2548</v>
      </c>
      <c r="W65" t="s">
        <v>2403</v>
      </c>
      <c r="X65" s="51" t="str">
        <f t="shared" si="0"/>
        <v>3</v>
      </c>
      <c r="Y65" s="51" t="str">
        <f>IF(T65="","",IF(AND(T65&lt;&gt;'Tabelas auxiliares'!$B$236,T65&lt;&gt;'Tabelas auxiliares'!$B$237),"FOLHA DE PESSOAL",IF(X65='Tabelas auxiliares'!$A$237,"CUSTEIO",IF(X65='Tabelas auxiliares'!$A$236,"INVESTIMENTO","ERRO - VERIFICAR"))))</f>
        <v>CUSTEIO</v>
      </c>
      <c r="Z65" s="44">
        <v>400</v>
      </c>
      <c r="AA65" s="44">
        <v>400</v>
      </c>
    </row>
    <row r="66" spans="1:29" x14ac:dyDescent="0.25">
      <c r="A66" t="s">
        <v>2310</v>
      </c>
      <c r="B66" s="75" t="s">
        <v>2207</v>
      </c>
      <c r="C66" s="75" t="s">
        <v>2320</v>
      </c>
      <c r="D66" t="s">
        <v>53</v>
      </c>
      <c r="E66" t="s">
        <v>118</v>
      </c>
      <c r="F66" s="51" t="str">
        <f>IFERROR(VLOOKUP(D66,'Tabelas auxiliares'!$A$3:$B$61,2,FALSE),"")</f>
        <v>PROGRAD - PRÓ-REITORIA DE GRADUAÇÃO</v>
      </c>
      <c r="G66" s="51" t="str">
        <f>IFERROR(VLOOKUP($B66,'Tabelas auxiliares'!$A$65:$C$102,2,FALSE),"")</f>
        <v>Assistência - Graduação</v>
      </c>
      <c r="H66" s="51" t="str">
        <f>IFERROR(VLOOKUP($B66,'Tabelas auxiliares'!$A$65:$C$102,3,FALSE),"")</f>
        <v>MONITORIA ACADEMICA DA GRADUACAO / MONITORIA SEMIPRESENCIAL / AUXILIO ACESSIBILIDADE / MONITORIA INCLUSIVA</v>
      </c>
      <c r="I66" t="s">
        <v>731</v>
      </c>
      <c r="J66" t="s">
        <v>723</v>
      </c>
      <c r="K66" t="s">
        <v>732</v>
      </c>
      <c r="L66" t="s">
        <v>733</v>
      </c>
      <c r="M66" t="s">
        <v>220</v>
      </c>
      <c r="N66" t="s">
        <v>221</v>
      </c>
      <c r="O66" t="s">
        <v>222</v>
      </c>
      <c r="P66" t="s">
        <v>223</v>
      </c>
      <c r="Q66" t="s">
        <v>224</v>
      </c>
      <c r="R66" t="s">
        <v>220</v>
      </c>
      <c r="S66" t="s">
        <v>124</v>
      </c>
      <c r="T66" t="s">
        <v>216</v>
      </c>
      <c r="U66" t="s">
        <v>123</v>
      </c>
      <c r="V66" t="s">
        <v>2548</v>
      </c>
      <c r="W66" t="s">
        <v>2403</v>
      </c>
      <c r="X66" s="51" t="str">
        <f t="shared" si="0"/>
        <v>3</v>
      </c>
      <c r="Y66" s="51" t="str">
        <f>IF(T66="","",IF(AND(T66&lt;&gt;'Tabelas auxiliares'!$B$236,T66&lt;&gt;'Tabelas auxiliares'!$B$237),"FOLHA DE PESSOAL",IF(X66='Tabelas auxiliares'!$A$237,"CUSTEIO",IF(X66='Tabelas auxiliares'!$A$236,"INVESTIMENTO","ERRO - VERIFICAR"))))</f>
        <v>CUSTEIO</v>
      </c>
      <c r="Z66" s="44">
        <v>5600</v>
      </c>
      <c r="AA66" s="44">
        <v>5600</v>
      </c>
    </row>
    <row r="67" spans="1:29" x14ac:dyDescent="0.25">
      <c r="A67" t="s">
        <v>2310</v>
      </c>
      <c r="B67" s="75" t="s">
        <v>2207</v>
      </c>
      <c r="C67" s="75" t="s">
        <v>2320</v>
      </c>
      <c r="D67" t="s">
        <v>53</v>
      </c>
      <c r="E67" t="s">
        <v>118</v>
      </c>
      <c r="F67" s="51" t="str">
        <f>IFERROR(VLOOKUP(D67,'Tabelas auxiliares'!$A$3:$B$61,2,FALSE),"")</f>
        <v>PROGRAD - PRÓ-REITORIA DE GRADUAÇÃO</v>
      </c>
      <c r="G67" s="51" t="str">
        <f>IFERROR(VLOOKUP($B67,'Tabelas auxiliares'!$A$65:$C$102,2,FALSE),"")</f>
        <v>Assistência - Graduação</v>
      </c>
      <c r="H67" s="51" t="str">
        <f>IFERROR(VLOOKUP($B67,'Tabelas auxiliares'!$A$65:$C$102,3,FALSE),"")</f>
        <v>MONITORIA ACADEMICA DA GRADUACAO / MONITORIA SEMIPRESENCIAL / AUXILIO ACESSIBILIDADE / MONITORIA INCLUSIVA</v>
      </c>
      <c r="I67" t="s">
        <v>731</v>
      </c>
      <c r="J67" t="s">
        <v>734</v>
      </c>
      <c r="K67" t="s">
        <v>735</v>
      </c>
      <c r="L67" t="s">
        <v>736</v>
      </c>
      <c r="M67" t="s">
        <v>220</v>
      </c>
      <c r="N67" t="s">
        <v>221</v>
      </c>
      <c r="O67" t="s">
        <v>222</v>
      </c>
      <c r="P67" t="s">
        <v>223</v>
      </c>
      <c r="Q67" t="s">
        <v>224</v>
      </c>
      <c r="R67" t="s">
        <v>220</v>
      </c>
      <c r="S67" t="s">
        <v>124</v>
      </c>
      <c r="T67" t="s">
        <v>216</v>
      </c>
      <c r="U67" t="s">
        <v>123</v>
      </c>
      <c r="V67" t="s">
        <v>2548</v>
      </c>
      <c r="W67" t="s">
        <v>2403</v>
      </c>
      <c r="X67" s="51" t="str">
        <f t="shared" si="0"/>
        <v>3</v>
      </c>
      <c r="Y67" s="51" t="str">
        <f>IF(T67="","",IF(AND(T67&lt;&gt;'Tabelas auxiliares'!$B$236,T67&lt;&gt;'Tabelas auxiliares'!$B$237),"FOLHA DE PESSOAL",IF(X67='Tabelas auxiliares'!$A$237,"CUSTEIO",IF(X67='Tabelas auxiliares'!$A$236,"INVESTIMENTO","ERRO - VERIFICAR"))))</f>
        <v>CUSTEIO</v>
      </c>
      <c r="Z67" s="44">
        <v>2000</v>
      </c>
      <c r="AA67" s="44">
        <v>2000</v>
      </c>
    </row>
    <row r="68" spans="1:29" x14ac:dyDescent="0.25">
      <c r="A68" t="s">
        <v>2310</v>
      </c>
      <c r="B68" s="75" t="s">
        <v>2207</v>
      </c>
      <c r="C68" s="75" t="s">
        <v>2320</v>
      </c>
      <c r="D68" t="s">
        <v>53</v>
      </c>
      <c r="E68" t="s">
        <v>118</v>
      </c>
      <c r="F68" s="51" t="str">
        <f>IFERROR(VLOOKUP(D68,'Tabelas auxiliares'!$A$3:$B$61,2,FALSE),"")</f>
        <v>PROGRAD - PRÓ-REITORIA DE GRADUAÇÃO</v>
      </c>
      <c r="G68" s="51" t="str">
        <f>IFERROR(VLOOKUP($B68,'Tabelas auxiliares'!$A$65:$C$102,2,FALSE),"")</f>
        <v>Assistência - Graduação</v>
      </c>
      <c r="H68" s="51" t="str">
        <f>IFERROR(VLOOKUP($B68,'Tabelas auxiliares'!$A$65:$C$102,3,FALSE),"")</f>
        <v>MONITORIA ACADEMICA DA GRADUACAO / MONITORIA SEMIPRESENCIAL / AUXILIO ACESSIBILIDADE / MONITORIA INCLUSIVA</v>
      </c>
      <c r="I68" t="s">
        <v>737</v>
      </c>
      <c r="J68" t="s">
        <v>723</v>
      </c>
      <c r="K68" t="s">
        <v>738</v>
      </c>
      <c r="L68" t="s">
        <v>733</v>
      </c>
      <c r="M68" t="s">
        <v>220</v>
      </c>
      <c r="N68" t="s">
        <v>221</v>
      </c>
      <c r="O68" t="s">
        <v>222</v>
      </c>
      <c r="P68" t="s">
        <v>223</v>
      </c>
      <c r="Q68" t="s">
        <v>224</v>
      </c>
      <c r="R68" t="s">
        <v>220</v>
      </c>
      <c r="S68" t="s">
        <v>124</v>
      </c>
      <c r="T68" t="s">
        <v>216</v>
      </c>
      <c r="U68" t="s">
        <v>123</v>
      </c>
      <c r="V68" t="s">
        <v>2548</v>
      </c>
      <c r="W68" t="s">
        <v>2403</v>
      </c>
      <c r="X68" s="51" t="str">
        <f t="shared" ref="X68:X131" si="1">LEFT(V68,1)</f>
        <v>3</v>
      </c>
      <c r="Y68" s="51" t="str">
        <f>IF(T68="","",IF(AND(T68&lt;&gt;'Tabelas auxiliares'!$B$236,T68&lt;&gt;'Tabelas auxiliares'!$B$237),"FOLHA DE PESSOAL",IF(X68='Tabelas auxiliares'!$A$237,"CUSTEIO",IF(X68='Tabelas auxiliares'!$A$236,"INVESTIMENTO","ERRO - VERIFICAR"))))</f>
        <v>CUSTEIO</v>
      </c>
      <c r="Z68" s="44">
        <v>3200</v>
      </c>
      <c r="AA68" s="44">
        <v>3200</v>
      </c>
    </row>
    <row r="69" spans="1:29" x14ac:dyDescent="0.25">
      <c r="A69" t="s">
        <v>2310</v>
      </c>
      <c r="B69" s="75" t="s">
        <v>2207</v>
      </c>
      <c r="C69" s="75" t="s">
        <v>2320</v>
      </c>
      <c r="D69" t="s">
        <v>53</v>
      </c>
      <c r="E69" t="s">
        <v>118</v>
      </c>
      <c r="F69" s="51" t="str">
        <f>IFERROR(VLOOKUP(D69,'Tabelas auxiliares'!$A$3:$B$61,2,FALSE),"")</f>
        <v>PROGRAD - PRÓ-REITORIA DE GRADUAÇÃO</v>
      </c>
      <c r="G69" s="51" t="str">
        <f>IFERROR(VLOOKUP($B69,'Tabelas auxiliares'!$A$65:$C$102,2,FALSE),"")</f>
        <v>Assistência - Graduação</v>
      </c>
      <c r="H69" s="51" t="str">
        <f>IFERROR(VLOOKUP($B69,'Tabelas auxiliares'!$A$65:$C$102,3,FALSE),"")</f>
        <v>MONITORIA ACADEMICA DA GRADUACAO / MONITORIA SEMIPRESENCIAL / AUXILIO ACESSIBILIDADE / MONITORIA INCLUSIVA</v>
      </c>
      <c r="I69" t="s">
        <v>737</v>
      </c>
      <c r="J69" t="s">
        <v>739</v>
      </c>
      <c r="K69" t="s">
        <v>740</v>
      </c>
      <c r="L69" t="s">
        <v>741</v>
      </c>
      <c r="M69" t="s">
        <v>220</v>
      </c>
      <c r="N69" t="s">
        <v>221</v>
      </c>
      <c r="O69" t="s">
        <v>222</v>
      </c>
      <c r="P69" t="s">
        <v>223</v>
      </c>
      <c r="Q69" t="s">
        <v>224</v>
      </c>
      <c r="R69" t="s">
        <v>220</v>
      </c>
      <c r="S69" t="s">
        <v>124</v>
      </c>
      <c r="T69" t="s">
        <v>216</v>
      </c>
      <c r="U69" t="s">
        <v>123</v>
      </c>
      <c r="V69" t="s">
        <v>2548</v>
      </c>
      <c r="W69" t="s">
        <v>2403</v>
      </c>
      <c r="X69" s="51" t="str">
        <f t="shared" si="1"/>
        <v>3</v>
      </c>
      <c r="Y69" s="51" t="str">
        <f>IF(T69="","",IF(AND(T69&lt;&gt;'Tabelas auxiliares'!$B$236,T69&lt;&gt;'Tabelas auxiliares'!$B$237),"FOLHA DE PESSOAL",IF(X69='Tabelas auxiliares'!$A$237,"CUSTEIO",IF(X69='Tabelas auxiliares'!$A$236,"INVESTIMENTO","ERRO - VERIFICAR"))))</f>
        <v>CUSTEIO</v>
      </c>
      <c r="Z69" s="44">
        <v>2400</v>
      </c>
      <c r="AA69" s="44">
        <v>2400</v>
      </c>
    </row>
    <row r="70" spans="1:29" x14ac:dyDescent="0.25">
      <c r="A70" t="s">
        <v>2310</v>
      </c>
      <c r="B70" s="75" t="s">
        <v>2207</v>
      </c>
      <c r="C70" s="75" t="s">
        <v>2320</v>
      </c>
      <c r="D70" t="s">
        <v>53</v>
      </c>
      <c r="E70" t="s">
        <v>118</v>
      </c>
      <c r="F70" s="51" t="str">
        <f>IFERROR(VLOOKUP(D70,'Tabelas auxiliares'!$A$3:$B$61,2,FALSE),"")</f>
        <v>PROGRAD - PRÓ-REITORIA DE GRADUAÇÃO</v>
      </c>
      <c r="G70" s="51" t="str">
        <f>IFERROR(VLOOKUP($B70,'Tabelas auxiliares'!$A$65:$C$102,2,FALSE),"")</f>
        <v>Assistência - Graduação</v>
      </c>
      <c r="H70" s="51" t="str">
        <f>IFERROR(VLOOKUP($B70,'Tabelas auxiliares'!$A$65:$C$102,3,FALSE),"")</f>
        <v>MONITORIA ACADEMICA DA GRADUACAO / MONITORIA SEMIPRESENCIAL / AUXILIO ACESSIBILIDADE / MONITORIA INCLUSIVA</v>
      </c>
      <c r="I70" t="s">
        <v>742</v>
      </c>
      <c r="J70" t="s">
        <v>539</v>
      </c>
      <c r="K70" t="s">
        <v>743</v>
      </c>
      <c r="L70" t="s">
        <v>541</v>
      </c>
      <c r="M70" t="s">
        <v>220</v>
      </c>
      <c r="N70" t="s">
        <v>221</v>
      </c>
      <c r="O70" t="s">
        <v>222</v>
      </c>
      <c r="P70" t="s">
        <v>223</v>
      </c>
      <c r="Q70" t="s">
        <v>224</v>
      </c>
      <c r="R70" t="s">
        <v>220</v>
      </c>
      <c r="S70" t="s">
        <v>124</v>
      </c>
      <c r="T70" t="s">
        <v>216</v>
      </c>
      <c r="U70" t="s">
        <v>123</v>
      </c>
      <c r="V70" t="s">
        <v>2548</v>
      </c>
      <c r="W70" t="s">
        <v>2403</v>
      </c>
      <c r="X70" s="51" t="str">
        <f t="shared" si="1"/>
        <v>3</v>
      </c>
      <c r="Y70" s="51" t="str">
        <f>IF(T70="","",IF(AND(T70&lt;&gt;'Tabelas auxiliares'!$B$236,T70&lt;&gt;'Tabelas auxiliares'!$B$237),"FOLHA DE PESSOAL",IF(X70='Tabelas auxiliares'!$A$237,"CUSTEIO",IF(X70='Tabelas auxiliares'!$A$236,"INVESTIMENTO","ERRO - VERIFICAR"))))</f>
        <v>CUSTEIO</v>
      </c>
      <c r="Z70" s="44">
        <v>1200</v>
      </c>
      <c r="AA70" s="44">
        <v>1200</v>
      </c>
    </row>
    <row r="71" spans="1:29" x14ac:dyDescent="0.25">
      <c r="A71" t="s">
        <v>2310</v>
      </c>
      <c r="B71" s="75" t="s">
        <v>2207</v>
      </c>
      <c r="C71" s="75" t="s">
        <v>2320</v>
      </c>
      <c r="D71" t="s">
        <v>53</v>
      </c>
      <c r="E71" t="s">
        <v>118</v>
      </c>
      <c r="F71" s="51" t="str">
        <f>IFERROR(VLOOKUP(D71,'Tabelas auxiliares'!$A$3:$B$61,2,FALSE),"")</f>
        <v>PROGRAD - PRÓ-REITORIA DE GRADUAÇÃO</v>
      </c>
      <c r="G71" s="51" t="str">
        <f>IFERROR(VLOOKUP($B71,'Tabelas auxiliares'!$A$65:$C$102,2,FALSE),"")</f>
        <v>Assistência - Graduação</v>
      </c>
      <c r="H71" s="51" t="str">
        <f>IFERROR(VLOOKUP($B71,'Tabelas auxiliares'!$A$65:$C$102,3,FALSE),"")</f>
        <v>MONITORIA ACADEMICA DA GRADUACAO / MONITORIA SEMIPRESENCIAL / AUXILIO ACESSIBILIDADE / MONITORIA INCLUSIVA</v>
      </c>
      <c r="I71" t="s">
        <v>744</v>
      </c>
      <c r="J71" t="s">
        <v>539</v>
      </c>
      <c r="K71" t="s">
        <v>745</v>
      </c>
      <c r="L71" t="s">
        <v>541</v>
      </c>
      <c r="M71" t="s">
        <v>220</v>
      </c>
      <c r="N71" t="s">
        <v>221</v>
      </c>
      <c r="O71" t="s">
        <v>222</v>
      </c>
      <c r="P71" t="s">
        <v>223</v>
      </c>
      <c r="Q71" t="s">
        <v>224</v>
      </c>
      <c r="R71" t="s">
        <v>220</v>
      </c>
      <c r="S71" t="s">
        <v>124</v>
      </c>
      <c r="T71" t="s">
        <v>216</v>
      </c>
      <c r="U71" t="s">
        <v>123</v>
      </c>
      <c r="V71" t="s">
        <v>2548</v>
      </c>
      <c r="W71" t="s">
        <v>2403</v>
      </c>
      <c r="X71" s="51" t="str">
        <f t="shared" si="1"/>
        <v>3</v>
      </c>
      <c r="Y71" s="51" t="str">
        <f>IF(T71="","",IF(AND(T71&lt;&gt;'Tabelas auxiliares'!$B$236,T71&lt;&gt;'Tabelas auxiliares'!$B$237),"FOLHA DE PESSOAL",IF(X71='Tabelas auxiliares'!$A$237,"CUSTEIO",IF(X71='Tabelas auxiliares'!$A$236,"INVESTIMENTO","ERRO - VERIFICAR"))))</f>
        <v>CUSTEIO</v>
      </c>
      <c r="Z71" s="44">
        <v>3600</v>
      </c>
      <c r="AA71" s="44">
        <v>3600</v>
      </c>
    </row>
    <row r="72" spans="1:29" x14ac:dyDescent="0.25">
      <c r="A72" t="s">
        <v>2310</v>
      </c>
      <c r="B72" s="75" t="s">
        <v>2209</v>
      </c>
      <c r="C72" s="75" t="s">
        <v>2325</v>
      </c>
      <c r="D72" t="s">
        <v>73</v>
      </c>
      <c r="E72" t="s">
        <v>118</v>
      </c>
      <c r="F72" s="51" t="str">
        <f>IFERROR(VLOOKUP(D72,'Tabelas auxiliares'!$A$3:$B$61,2,FALSE),"")</f>
        <v>PROPG - PRÓ-REITORIA DE PÓS-GRADUAÇÃO</v>
      </c>
      <c r="G72" s="51" t="str">
        <f>IFERROR(VLOOKUP($B72,'Tabelas auxiliares'!$A$65:$C$102,2,FALSE),"")</f>
        <v>Assistência - Pós-graduação</v>
      </c>
      <c r="H72" s="51" t="str">
        <f>IFERROR(VLOOKUP($B72,'Tabelas auxiliares'!$A$65:$C$102,3,FALSE),"")</f>
        <v>BOLSAS DE MESTRADO E DOUTORADO</v>
      </c>
      <c r="I72" t="s">
        <v>746</v>
      </c>
      <c r="J72" t="s">
        <v>747</v>
      </c>
      <c r="K72" t="s">
        <v>748</v>
      </c>
      <c r="L72" t="s">
        <v>749</v>
      </c>
      <c r="M72" t="s">
        <v>220</v>
      </c>
      <c r="N72" t="s">
        <v>221</v>
      </c>
      <c r="O72" t="s">
        <v>222</v>
      </c>
      <c r="P72" t="s">
        <v>223</v>
      </c>
      <c r="Q72" t="s">
        <v>224</v>
      </c>
      <c r="R72" t="s">
        <v>220</v>
      </c>
      <c r="S72" t="s">
        <v>124</v>
      </c>
      <c r="T72" t="s">
        <v>216</v>
      </c>
      <c r="U72" t="s">
        <v>123</v>
      </c>
      <c r="V72" t="s">
        <v>2548</v>
      </c>
      <c r="W72" t="s">
        <v>2403</v>
      </c>
      <c r="X72" s="51" t="str">
        <f t="shared" si="1"/>
        <v>3</v>
      </c>
      <c r="Y72" s="51" t="str">
        <f>IF(T72="","",IF(AND(T72&lt;&gt;'Tabelas auxiliares'!$B$236,T72&lt;&gt;'Tabelas auxiliares'!$B$237),"FOLHA DE PESSOAL",IF(X72='Tabelas auxiliares'!$A$237,"CUSTEIO",IF(X72='Tabelas auxiliares'!$A$236,"INVESTIMENTO","ERRO - VERIFICAR"))))</f>
        <v>CUSTEIO</v>
      </c>
      <c r="Z72" s="44">
        <v>1425</v>
      </c>
      <c r="AA72" s="44">
        <v>1425</v>
      </c>
    </row>
    <row r="73" spans="1:29" x14ac:dyDescent="0.25">
      <c r="A73" t="s">
        <v>2310</v>
      </c>
      <c r="B73" s="75" t="s">
        <v>2209</v>
      </c>
      <c r="C73" s="75" t="s">
        <v>2325</v>
      </c>
      <c r="D73" t="s">
        <v>73</v>
      </c>
      <c r="E73" t="s">
        <v>118</v>
      </c>
      <c r="F73" s="51" t="str">
        <f>IFERROR(VLOOKUP(D73,'Tabelas auxiliares'!$A$3:$B$61,2,FALSE),"")</f>
        <v>PROPG - PRÓ-REITORIA DE PÓS-GRADUAÇÃO</v>
      </c>
      <c r="G73" s="51" t="str">
        <f>IFERROR(VLOOKUP($B73,'Tabelas auxiliares'!$A$65:$C$102,2,FALSE),"")</f>
        <v>Assistência - Pós-graduação</v>
      </c>
      <c r="H73" s="51" t="str">
        <f>IFERROR(VLOOKUP($B73,'Tabelas auxiliares'!$A$65:$C$102,3,FALSE),"")</f>
        <v>BOLSAS DE MESTRADO E DOUTORADO</v>
      </c>
      <c r="I73" t="s">
        <v>750</v>
      </c>
      <c r="J73" t="s">
        <v>751</v>
      </c>
      <c r="K73" t="s">
        <v>752</v>
      </c>
      <c r="L73" t="s">
        <v>753</v>
      </c>
      <c r="M73" t="s">
        <v>220</v>
      </c>
      <c r="N73" t="s">
        <v>221</v>
      </c>
      <c r="O73" t="s">
        <v>222</v>
      </c>
      <c r="P73" t="s">
        <v>223</v>
      </c>
      <c r="Q73" t="s">
        <v>224</v>
      </c>
      <c r="R73" t="s">
        <v>220</v>
      </c>
      <c r="S73" t="s">
        <v>124</v>
      </c>
      <c r="T73" t="s">
        <v>216</v>
      </c>
      <c r="U73" t="s">
        <v>123</v>
      </c>
      <c r="V73" t="s">
        <v>2548</v>
      </c>
      <c r="W73" t="s">
        <v>2403</v>
      </c>
      <c r="X73" s="51" t="str">
        <f t="shared" si="1"/>
        <v>3</v>
      </c>
      <c r="Y73" s="51" t="str">
        <f>IF(T73="","",IF(AND(T73&lt;&gt;'Tabelas auxiliares'!$B$236,T73&lt;&gt;'Tabelas auxiliares'!$B$237),"FOLHA DE PESSOAL",IF(X73='Tabelas auxiliares'!$A$237,"CUSTEIO",IF(X73='Tabelas auxiliares'!$A$236,"INVESTIMENTO","ERRO - VERIFICAR"))))</f>
        <v>CUSTEIO</v>
      </c>
      <c r="Z73" s="44">
        <v>420375</v>
      </c>
      <c r="AA73" s="44">
        <v>1825</v>
      </c>
      <c r="AC73" s="44">
        <v>418550</v>
      </c>
    </row>
    <row r="74" spans="1:29" x14ac:dyDescent="0.25">
      <c r="A74" t="s">
        <v>2310</v>
      </c>
      <c r="B74" s="75" t="s">
        <v>2209</v>
      </c>
      <c r="C74" s="75" t="s">
        <v>2326</v>
      </c>
      <c r="D74" t="s">
        <v>73</v>
      </c>
      <c r="E74" t="s">
        <v>118</v>
      </c>
      <c r="F74" s="51" t="str">
        <f>IFERROR(VLOOKUP(D74,'Tabelas auxiliares'!$A$3:$B$61,2,FALSE),"")</f>
        <v>PROPG - PRÓ-REITORIA DE PÓS-GRADUAÇÃO</v>
      </c>
      <c r="G74" s="51" t="str">
        <f>IFERROR(VLOOKUP($B74,'Tabelas auxiliares'!$A$65:$C$102,2,FALSE),"")</f>
        <v>Assistência - Pós-graduação</v>
      </c>
      <c r="H74" s="51" t="str">
        <f>IFERROR(VLOOKUP($B74,'Tabelas auxiliares'!$A$65:$C$102,3,FALSE),"")</f>
        <v>BOLSAS DE MESTRADO E DOUTORADO</v>
      </c>
      <c r="I74" t="s">
        <v>746</v>
      </c>
      <c r="J74" t="s">
        <v>747</v>
      </c>
      <c r="K74" t="s">
        <v>754</v>
      </c>
      <c r="L74" t="s">
        <v>755</v>
      </c>
      <c r="M74" t="s">
        <v>220</v>
      </c>
      <c r="N74" t="s">
        <v>229</v>
      </c>
      <c r="O74" t="s">
        <v>222</v>
      </c>
      <c r="P74" t="s">
        <v>561</v>
      </c>
      <c r="Q74" t="s">
        <v>224</v>
      </c>
      <c r="R74" t="s">
        <v>220</v>
      </c>
      <c r="S74" t="s">
        <v>124</v>
      </c>
      <c r="T74" t="s">
        <v>216</v>
      </c>
      <c r="U74" t="s">
        <v>2611</v>
      </c>
      <c r="V74" t="s">
        <v>2548</v>
      </c>
      <c r="W74" t="s">
        <v>2403</v>
      </c>
      <c r="X74" s="51" t="str">
        <f t="shared" si="1"/>
        <v>3</v>
      </c>
      <c r="Y74" s="51" t="str">
        <f>IF(T74="","",IF(AND(T74&lt;&gt;'Tabelas auxiliares'!$B$236,T74&lt;&gt;'Tabelas auxiliares'!$B$237),"FOLHA DE PESSOAL",IF(X74='Tabelas auxiliares'!$A$237,"CUSTEIO",IF(X74='Tabelas auxiliares'!$A$236,"INVESTIMENTO","ERRO - VERIFICAR"))))</f>
        <v>CUSTEIO</v>
      </c>
      <c r="Z74" s="44">
        <v>4180</v>
      </c>
      <c r="AA74" s="44">
        <v>4180</v>
      </c>
    </row>
    <row r="75" spans="1:29" x14ac:dyDescent="0.25">
      <c r="A75" t="s">
        <v>2310</v>
      </c>
      <c r="B75" s="75" t="s">
        <v>2209</v>
      </c>
      <c r="C75" s="75" t="s">
        <v>2326</v>
      </c>
      <c r="D75" t="s">
        <v>73</v>
      </c>
      <c r="E75" t="s">
        <v>118</v>
      </c>
      <c r="F75" s="51" t="str">
        <f>IFERROR(VLOOKUP(D75,'Tabelas auxiliares'!$A$3:$B$61,2,FALSE),"")</f>
        <v>PROPG - PRÓ-REITORIA DE PÓS-GRADUAÇÃO</v>
      </c>
      <c r="G75" s="51" t="str">
        <f>IFERROR(VLOOKUP($B75,'Tabelas auxiliares'!$A$65:$C$102,2,FALSE),"")</f>
        <v>Assistência - Pós-graduação</v>
      </c>
      <c r="H75" s="51" t="str">
        <f>IFERROR(VLOOKUP($B75,'Tabelas auxiliares'!$A$65:$C$102,3,FALSE),"")</f>
        <v>BOLSAS DE MESTRADO E DOUTORADO</v>
      </c>
      <c r="I75" t="s">
        <v>750</v>
      </c>
      <c r="J75" t="s">
        <v>751</v>
      </c>
      <c r="K75" t="s">
        <v>756</v>
      </c>
      <c r="L75" t="s">
        <v>753</v>
      </c>
      <c r="M75" t="s">
        <v>220</v>
      </c>
      <c r="N75" t="s">
        <v>229</v>
      </c>
      <c r="O75" t="s">
        <v>222</v>
      </c>
      <c r="P75" t="s">
        <v>561</v>
      </c>
      <c r="Q75" t="s">
        <v>224</v>
      </c>
      <c r="R75" t="s">
        <v>220</v>
      </c>
      <c r="S75" t="s">
        <v>124</v>
      </c>
      <c r="T75" t="s">
        <v>216</v>
      </c>
      <c r="U75" t="s">
        <v>2611</v>
      </c>
      <c r="V75" t="s">
        <v>2548</v>
      </c>
      <c r="W75" t="s">
        <v>2403</v>
      </c>
      <c r="X75" s="51" t="str">
        <f t="shared" si="1"/>
        <v>3</v>
      </c>
      <c r="Y75" s="51" t="str">
        <f>IF(T75="","",IF(AND(T75&lt;&gt;'Tabelas auxiliares'!$B$236,T75&lt;&gt;'Tabelas auxiliares'!$B$237),"FOLHA DE PESSOAL",IF(X75='Tabelas auxiliares'!$A$237,"CUSTEIO",IF(X75='Tabelas auxiliares'!$A$236,"INVESTIMENTO","ERRO - VERIFICAR"))))</f>
        <v>CUSTEIO</v>
      </c>
      <c r="Z75" s="44">
        <v>54340</v>
      </c>
      <c r="AC75" s="44">
        <v>54340</v>
      </c>
    </row>
    <row r="76" spans="1:29" x14ac:dyDescent="0.25">
      <c r="A76" t="s">
        <v>2310</v>
      </c>
      <c r="B76" s="75" t="s">
        <v>2209</v>
      </c>
      <c r="C76" s="75" t="s">
        <v>2326</v>
      </c>
      <c r="D76" t="s">
        <v>73</v>
      </c>
      <c r="E76" t="s">
        <v>118</v>
      </c>
      <c r="F76" s="51" t="str">
        <f>IFERROR(VLOOKUP(D76,'Tabelas auxiliares'!$A$3:$B$61,2,FALSE),"")</f>
        <v>PROPG - PRÓ-REITORIA DE PÓS-GRADUAÇÃO</v>
      </c>
      <c r="G76" s="51" t="str">
        <f>IFERROR(VLOOKUP($B76,'Tabelas auxiliares'!$A$65:$C$102,2,FALSE),"")</f>
        <v>Assistência - Pós-graduação</v>
      </c>
      <c r="H76" s="51" t="str">
        <f>IFERROR(VLOOKUP($B76,'Tabelas auxiliares'!$A$65:$C$102,3,FALSE),"")</f>
        <v>BOLSAS DE MESTRADO E DOUTORADO</v>
      </c>
      <c r="I76" t="s">
        <v>750</v>
      </c>
      <c r="J76" t="s">
        <v>751</v>
      </c>
      <c r="K76" t="s">
        <v>757</v>
      </c>
      <c r="L76" t="s">
        <v>753</v>
      </c>
      <c r="M76" t="s">
        <v>220</v>
      </c>
      <c r="N76" t="s">
        <v>221</v>
      </c>
      <c r="O76" t="s">
        <v>222</v>
      </c>
      <c r="P76" t="s">
        <v>223</v>
      </c>
      <c r="Q76" t="s">
        <v>224</v>
      </c>
      <c r="R76" t="s">
        <v>220</v>
      </c>
      <c r="S76" t="s">
        <v>124</v>
      </c>
      <c r="T76" t="s">
        <v>216</v>
      </c>
      <c r="U76" t="s">
        <v>123</v>
      </c>
      <c r="V76" t="s">
        <v>2548</v>
      </c>
      <c r="W76" t="s">
        <v>2403</v>
      </c>
      <c r="X76" s="51" t="str">
        <f t="shared" si="1"/>
        <v>3</v>
      </c>
      <c r="Y76" s="51" t="str">
        <f>IF(T76="","",IF(AND(T76&lt;&gt;'Tabelas auxiliares'!$B$236,T76&lt;&gt;'Tabelas auxiliares'!$B$237),"FOLHA DE PESSOAL",IF(X76='Tabelas auxiliares'!$A$237,"CUSTEIO",IF(X76='Tabelas auxiliares'!$A$236,"INVESTIMENTO","ERRO - VERIFICAR"))))</f>
        <v>CUSTEIO</v>
      </c>
      <c r="Z76" s="44">
        <v>528770</v>
      </c>
      <c r="AA76" s="44">
        <v>111560</v>
      </c>
      <c r="AB76" s="44">
        <v>118000</v>
      </c>
      <c r="AC76" s="44">
        <v>299210</v>
      </c>
    </row>
    <row r="77" spans="1:29" x14ac:dyDescent="0.25">
      <c r="A77" t="s">
        <v>2310</v>
      </c>
      <c r="B77" s="75" t="s">
        <v>2211</v>
      </c>
      <c r="C77" s="75" t="s">
        <v>2327</v>
      </c>
      <c r="D77" t="s">
        <v>69</v>
      </c>
      <c r="E77" t="s">
        <v>118</v>
      </c>
      <c r="F77" s="51" t="str">
        <f>IFERROR(VLOOKUP(D77,'Tabelas auxiliares'!$A$3:$B$61,2,FALSE),"")</f>
        <v>PROAP - PNAES</v>
      </c>
      <c r="G77" s="51" t="str">
        <f>IFERROR(VLOOKUP($B77,'Tabelas auxiliares'!$A$65:$C$102,2,FALSE),"")</f>
        <v>Assistência - Restaurante universitário</v>
      </c>
      <c r="H77" s="51" t="str">
        <f>IFERROR(VLOOKUP($B77,'Tabelas auxiliares'!$A$65:$C$102,3,FALSE),"")</f>
        <v>SUBSIDIO PARA PAGAMENTO DE REFEICOES NO RESTAURANTE UNIVERSITARIO PARA ALUNOS DA GRADUACAO /  SUBSIDIO DE ALIMENTACAO NO RU PÓS / SUBSIDIO DE ALIMENTACAO NO RU ESPECIALIZAÇÃO</v>
      </c>
      <c r="I77" t="s">
        <v>758</v>
      </c>
      <c r="J77" t="s">
        <v>589</v>
      </c>
      <c r="K77" t="s">
        <v>759</v>
      </c>
      <c r="L77" t="s">
        <v>760</v>
      </c>
      <c r="M77" t="s">
        <v>592</v>
      </c>
      <c r="N77" t="s">
        <v>542</v>
      </c>
      <c r="O77" t="s">
        <v>222</v>
      </c>
      <c r="P77" t="s">
        <v>543</v>
      </c>
      <c r="Q77" t="s">
        <v>224</v>
      </c>
      <c r="R77" t="s">
        <v>220</v>
      </c>
      <c r="S77" t="s">
        <v>124</v>
      </c>
      <c r="T77" t="s">
        <v>216</v>
      </c>
      <c r="U77" t="s">
        <v>2549</v>
      </c>
      <c r="V77" t="s">
        <v>2610</v>
      </c>
      <c r="W77" t="s">
        <v>2500</v>
      </c>
      <c r="X77" s="51" t="str">
        <f t="shared" si="1"/>
        <v>3</v>
      </c>
      <c r="Y77" s="51" t="str">
        <f>IF(T77="","",IF(AND(T77&lt;&gt;'Tabelas auxiliares'!$B$236,T77&lt;&gt;'Tabelas auxiliares'!$B$237),"FOLHA DE PESSOAL",IF(X77='Tabelas auxiliares'!$A$237,"CUSTEIO",IF(X77='Tabelas auxiliares'!$A$236,"INVESTIMENTO","ERRO - VERIFICAR"))))</f>
        <v>CUSTEIO</v>
      </c>
      <c r="Z77" s="44">
        <v>686095.44</v>
      </c>
      <c r="AA77" s="44">
        <v>615200.17000000004</v>
      </c>
      <c r="AC77" s="44">
        <v>70895.27</v>
      </c>
    </row>
    <row r="78" spans="1:29" x14ac:dyDescent="0.25">
      <c r="A78" t="s">
        <v>2310</v>
      </c>
      <c r="B78" s="75" t="s">
        <v>2211</v>
      </c>
      <c r="C78" s="75" t="s">
        <v>2328</v>
      </c>
      <c r="D78" t="s">
        <v>73</v>
      </c>
      <c r="E78" t="s">
        <v>118</v>
      </c>
      <c r="F78" s="51" t="str">
        <f>IFERROR(VLOOKUP(D78,'Tabelas auxiliares'!$A$3:$B$61,2,FALSE),"")</f>
        <v>PROPG - PRÓ-REITORIA DE PÓS-GRADUAÇÃO</v>
      </c>
      <c r="G78" s="51" t="str">
        <f>IFERROR(VLOOKUP($B78,'Tabelas auxiliares'!$A$65:$C$102,2,FALSE),"")</f>
        <v>Assistência - Restaurante universitário</v>
      </c>
      <c r="H78" s="51" t="str">
        <f>IFERROR(VLOOKUP($B78,'Tabelas auxiliares'!$A$65:$C$102,3,FALSE),"")</f>
        <v>SUBSIDIO PARA PAGAMENTO DE REFEICOES NO RESTAURANTE UNIVERSITARIO PARA ALUNOS DA GRADUACAO /  SUBSIDIO DE ALIMENTACAO NO RU PÓS / SUBSIDIO DE ALIMENTACAO NO RU ESPECIALIZAÇÃO</v>
      </c>
      <c r="I78" t="s">
        <v>761</v>
      </c>
      <c r="J78" t="s">
        <v>762</v>
      </c>
      <c r="K78" t="s">
        <v>763</v>
      </c>
      <c r="L78" t="s">
        <v>764</v>
      </c>
      <c r="M78" t="s">
        <v>592</v>
      </c>
      <c r="N78" t="s">
        <v>221</v>
      </c>
      <c r="O78" t="s">
        <v>222</v>
      </c>
      <c r="P78" t="s">
        <v>223</v>
      </c>
      <c r="Q78" t="s">
        <v>224</v>
      </c>
      <c r="R78" t="s">
        <v>220</v>
      </c>
      <c r="S78" t="s">
        <v>225</v>
      </c>
      <c r="T78" t="s">
        <v>216</v>
      </c>
      <c r="U78" t="s">
        <v>123</v>
      </c>
      <c r="V78" t="s">
        <v>2610</v>
      </c>
      <c r="W78" t="s">
        <v>2500</v>
      </c>
      <c r="X78" s="51" t="str">
        <f t="shared" si="1"/>
        <v>3</v>
      </c>
      <c r="Y78" s="51" t="str">
        <f>IF(T78="","",IF(AND(T78&lt;&gt;'Tabelas auxiliares'!$B$236,T78&lt;&gt;'Tabelas auxiliares'!$B$237),"FOLHA DE PESSOAL",IF(X78='Tabelas auxiliares'!$A$237,"CUSTEIO",IF(X78='Tabelas auxiliares'!$A$236,"INVESTIMENTO","ERRO - VERIFICAR"))))</f>
        <v>CUSTEIO</v>
      </c>
      <c r="Z78" s="44">
        <v>105829.43</v>
      </c>
      <c r="AA78" s="44">
        <v>52017.25</v>
      </c>
      <c r="AC78" s="44">
        <v>53812.18</v>
      </c>
    </row>
    <row r="79" spans="1:29" x14ac:dyDescent="0.25">
      <c r="A79" t="s">
        <v>2310</v>
      </c>
      <c r="B79" s="75" t="s">
        <v>2289</v>
      </c>
      <c r="C79" s="75" t="s">
        <v>2311</v>
      </c>
      <c r="D79" t="s">
        <v>508</v>
      </c>
      <c r="E79" t="s">
        <v>118</v>
      </c>
      <c r="F79" s="51" t="str">
        <f>IFERROR(VLOOKUP(D79,'Tabelas auxiliares'!$A$3:$B$61,2,FALSE),"")</f>
        <v>CECS - CONVÊNIOS/PARCERIAS</v>
      </c>
      <c r="G79" s="51" t="str">
        <f>IFERROR(VLOOKUP($B79,'Tabelas auxiliares'!$A$65:$C$102,2,FALSE),"")</f>
        <v>Convênios</v>
      </c>
      <c r="H79" s="51" t="str">
        <f>IFERROR(VLOOKUP($B79,'Tabelas auxiliares'!$A$65:$C$102,3,FALSE),"")</f>
        <v>BOLSA CONVENIOS / PARCERIAS ACIC / FUNDAÇÃO DE APOIO</v>
      </c>
      <c r="I79" t="s">
        <v>765</v>
      </c>
      <c r="J79" t="s">
        <v>766</v>
      </c>
      <c r="K79" t="s">
        <v>767</v>
      </c>
      <c r="L79" t="s">
        <v>768</v>
      </c>
      <c r="M79" t="s">
        <v>220</v>
      </c>
      <c r="N79" t="s">
        <v>221</v>
      </c>
      <c r="O79" t="s">
        <v>222</v>
      </c>
      <c r="P79" t="s">
        <v>223</v>
      </c>
      <c r="Q79" t="s">
        <v>224</v>
      </c>
      <c r="R79" t="s">
        <v>220</v>
      </c>
      <c r="S79" t="s">
        <v>225</v>
      </c>
      <c r="T79" t="s">
        <v>216</v>
      </c>
      <c r="U79" t="s">
        <v>123</v>
      </c>
      <c r="V79" t="s">
        <v>2548</v>
      </c>
      <c r="W79" t="s">
        <v>2403</v>
      </c>
      <c r="X79" s="51" t="str">
        <f t="shared" si="1"/>
        <v>3</v>
      </c>
      <c r="Y79" s="51" t="str">
        <f>IF(T79="","",IF(AND(T79&lt;&gt;'Tabelas auxiliares'!$B$236,T79&lt;&gt;'Tabelas auxiliares'!$B$237),"FOLHA DE PESSOAL",IF(X79='Tabelas auxiliares'!$A$237,"CUSTEIO",IF(X79='Tabelas auxiliares'!$A$236,"INVESTIMENTO","ERRO - VERIFICAR"))))</f>
        <v>CUSTEIO</v>
      </c>
      <c r="Z79" s="44">
        <v>100800</v>
      </c>
      <c r="AA79" s="44">
        <v>100800</v>
      </c>
    </row>
    <row r="80" spans="1:29" x14ac:dyDescent="0.25">
      <c r="A80" t="s">
        <v>2310</v>
      </c>
      <c r="B80" s="75" t="s">
        <v>2240</v>
      </c>
      <c r="C80" s="75" t="s">
        <v>2324</v>
      </c>
      <c r="D80" t="s">
        <v>83</v>
      </c>
      <c r="E80" t="s">
        <v>118</v>
      </c>
      <c r="F80" s="51" t="str">
        <f>IFERROR(VLOOKUP(D80,'Tabelas auxiliares'!$A$3:$B$61,2,FALSE),"")</f>
        <v>NETEL - NÚCLEO EDUCACIONAL DE TECNOLOGIAS E LÍNGUAS</v>
      </c>
      <c r="G80" s="51" t="str">
        <f>IFERROR(VLOOKUP($B80,'Tabelas auxiliares'!$A$65:$C$102,2,FALSE),"")</f>
        <v>Internacionalização</v>
      </c>
      <c r="H80" s="51" t="str">
        <f>IFERROR(VLOOKUP($B80,'Tabelas auxiliares'!$A$65:$C$102,3,FALSE),"")</f>
        <v>DIÁRIAS INTERNACIONAIS / PASSAGENS AÉREAS INTERNACIONAIS / AUXÍLIO PARA EVENTOS INTERNACIONAIS / INSCRIÇÃO PARA  EVENTOS INTERNACIONAIS / ANUIDADES ARI / ENCARGO DE CURSOS E CONCURSOS ARI</v>
      </c>
      <c r="I80" t="s">
        <v>563</v>
      </c>
      <c r="J80" t="s">
        <v>769</v>
      </c>
      <c r="K80" t="s">
        <v>770</v>
      </c>
      <c r="L80" t="s">
        <v>771</v>
      </c>
      <c r="M80" t="s">
        <v>220</v>
      </c>
      <c r="N80" t="s">
        <v>229</v>
      </c>
      <c r="O80" t="s">
        <v>230</v>
      </c>
      <c r="P80" t="s">
        <v>231</v>
      </c>
      <c r="Q80" t="s">
        <v>224</v>
      </c>
      <c r="R80" t="s">
        <v>220</v>
      </c>
      <c r="S80" t="s">
        <v>124</v>
      </c>
      <c r="T80" t="s">
        <v>216</v>
      </c>
      <c r="U80" t="s">
        <v>2100</v>
      </c>
      <c r="V80" t="s">
        <v>2548</v>
      </c>
      <c r="W80" t="s">
        <v>2403</v>
      </c>
      <c r="X80" s="51" t="str">
        <f t="shared" si="1"/>
        <v>3</v>
      </c>
      <c r="Y80" s="51" t="str">
        <f>IF(T80="","",IF(AND(T80&lt;&gt;'Tabelas auxiliares'!$B$236,T80&lt;&gt;'Tabelas auxiliares'!$B$237),"FOLHA DE PESSOAL",IF(X80='Tabelas auxiliares'!$A$237,"CUSTEIO",IF(X80='Tabelas auxiliares'!$A$236,"INVESTIMENTO","ERRO - VERIFICAR"))))</f>
        <v>CUSTEIO</v>
      </c>
      <c r="Z80" s="44">
        <v>800</v>
      </c>
      <c r="AA80" s="44">
        <v>800</v>
      </c>
    </row>
    <row r="81" spans="1:29" x14ac:dyDescent="0.25">
      <c r="A81" t="s">
        <v>2310</v>
      </c>
      <c r="B81" s="75" t="s">
        <v>2240</v>
      </c>
      <c r="C81" s="75" t="s">
        <v>2324</v>
      </c>
      <c r="D81" t="s">
        <v>83</v>
      </c>
      <c r="E81" t="s">
        <v>118</v>
      </c>
      <c r="F81" s="51" t="str">
        <f>IFERROR(VLOOKUP(D81,'Tabelas auxiliares'!$A$3:$B$61,2,FALSE),"")</f>
        <v>NETEL - NÚCLEO EDUCACIONAL DE TECNOLOGIAS E LÍNGUAS</v>
      </c>
      <c r="G81" s="51" t="str">
        <f>IFERROR(VLOOKUP($B81,'Tabelas auxiliares'!$A$65:$C$102,2,FALSE),"")</f>
        <v>Internacionalização</v>
      </c>
      <c r="H81" s="51" t="str">
        <f>IFERROR(VLOOKUP($B81,'Tabelas auxiliares'!$A$65:$C$102,3,FALSE),"")</f>
        <v>DIÁRIAS INTERNACIONAIS / PASSAGENS AÉREAS INTERNACIONAIS / AUXÍLIO PARA EVENTOS INTERNACIONAIS / INSCRIÇÃO PARA  EVENTOS INTERNACIONAIS / ANUIDADES ARI / ENCARGO DE CURSOS E CONCURSOS ARI</v>
      </c>
      <c r="I81" t="s">
        <v>675</v>
      </c>
      <c r="J81" t="s">
        <v>772</v>
      </c>
      <c r="K81" t="s">
        <v>773</v>
      </c>
      <c r="L81" t="s">
        <v>774</v>
      </c>
      <c r="M81" t="s">
        <v>220</v>
      </c>
      <c r="N81" t="s">
        <v>229</v>
      </c>
      <c r="O81" t="s">
        <v>230</v>
      </c>
      <c r="P81" t="s">
        <v>231</v>
      </c>
      <c r="Q81" t="s">
        <v>224</v>
      </c>
      <c r="R81" t="s">
        <v>220</v>
      </c>
      <c r="S81" t="s">
        <v>124</v>
      </c>
      <c r="T81" t="s">
        <v>216</v>
      </c>
      <c r="U81" t="s">
        <v>2100</v>
      </c>
      <c r="V81" t="s">
        <v>2548</v>
      </c>
      <c r="W81" t="s">
        <v>2403</v>
      </c>
      <c r="X81" s="51" t="str">
        <f t="shared" si="1"/>
        <v>3</v>
      </c>
      <c r="Y81" s="51" t="str">
        <f>IF(T81="","",IF(AND(T81&lt;&gt;'Tabelas auxiliares'!$B$236,T81&lt;&gt;'Tabelas auxiliares'!$B$237),"FOLHA DE PESSOAL",IF(X81='Tabelas auxiliares'!$A$237,"CUSTEIO",IF(X81='Tabelas auxiliares'!$A$236,"INVESTIMENTO","ERRO - VERIFICAR"))))</f>
        <v>CUSTEIO</v>
      </c>
      <c r="Z81" s="44">
        <v>4000</v>
      </c>
      <c r="AC81" s="44">
        <v>4000</v>
      </c>
    </row>
    <row r="82" spans="1:29" x14ac:dyDescent="0.25">
      <c r="A82" t="s">
        <v>2310</v>
      </c>
      <c r="B82" s="75" t="s">
        <v>2240</v>
      </c>
      <c r="C82" s="75" t="s">
        <v>2311</v>
      </c>
      <c r="D82" t="s">
        <v>71</v>
      </c>
      <c r="E82" t="s">
        <v>118</v>
      </c>
      <c r="F82" s="51" t="str">
        <f>IFERROR(VLOOKUP(D82,'Tabelas auxiliares'!$A$3:$B$61,2,FALSE),"")</f>
        <v>ARI - ASSESSORIA DE RELAÇÕES INTERNACIONAIS</v>
      </c>
      <c r="G82" s="51" t="str">
        <f>IFERROR(VLOOKUP($B82,'Tabelas auxiliares'!$A$65:$C$102,2,FALSE),"")</f>
        <v>Internacionalização</v>
      </c>
      <c r="H82" s="51" t="str">
        <f>IFERROR(VLOOKUP($B82,'Tabelas auxiliares'!$A$65:$C$102,3,FALSE),"")</f>
        <v>DIÁRIAS INTERNACIONAIS / PASSAGENS AÉREAS INTERNACIONAIS / AUXÍLIO PARA EVENTOS INTERNACIONAIS / INSCRIÇÃO PARA  EVENTOS INTERNACIONAIS / ANUIDADES ARI / ENCARGO DE CURSOS E CONCURSOS ARI</v>
      </c>
      <c r="I82" t="s">
        <v>607</v>
      </c>
      <c r="J82" t="s">
        <v>775</v>
      </c>
      <c r="K82" t="s">
        <v>776</v>
      </c>
      <c r="L82" t="s">
        <v>777</v>
      </c>
      <c r="M82" t="s">
        <v>778</v>
      </c>
      <c r="N82" t="s">
        <v>221</v>
      </c>
      <c r="O82" t="s">
        <v>222</v>
      </c>
      <c r="P82" t="s">
        <v>223</v>
      </c>
      <c r="Q82" t="s">
        <v>224</v>
      </c>
      <c r="R82" t="s">
        <v>220</v>
      </c>
      <c r="S82" t="s">
        <v>124</v>
      </c>
      <c r="T82" t="s">
        <v>216</v>
      </c>
      <c r="U82" t="s">
        <v>123</v>
      </c>
      <c r="V82" t="s">
        <v>2550</v>
      </c>
      <c r="W82" t="s">
        <v>2414</v>
      </c>
      <c r="X82" s="51" t="str">
        <f t="shared" si="1"/>
        <v>3</v>
      </c>
      <c r="Y82" s="51" t="str">
        <f>IF(T82="","",IF(AND(T82&lt;&gt;'Tabelas auxiliares'!$B$236,T82&lt;&gt;'Tabelas auxiliares'!$B$237),"FOLHA DE PESSOAL",IF(X82='Tabelas auxiliares'!$A$237,"CUSTEIO",IF(X82='Tabelas auxiliares'!$A$236,"INVESTIMENTO","ERRO - VERIFICAR"))))</f>
        <v>CUSTEIO</v>
      </c>
      <c r="Z82" s="44">
        <v>2000</v>
      </c>
      <c r="AC82" s="44">
        <v>2000</v>
      </c>
    </row>
    <row r="83" spans="1:29" x14ac:dyDescent="0.25">
      <c r="A83" t="s">
        <v>2314</v>
      </c>
      <c r="B83" s="75" t="s">
        <v>221</v>
      </c>
      <c r="C83" s="75" t="s">
        <v>2317</v>
      </c>
      <c r="D83" t="s">
        <v>90</v>
      </c>
      <c r="E83" t="s">
        <v>118</v>
      </c>
      <c r="F83" s="51" t="str">
        <f>IFERROR(VLOOKUP(D83,'Tabelas auxiliares'!$A$3:$B$61,2,FALSE),"")</f>
        <v>SUGEPE-FOLHA - PASEP + AUX. MORADIA</v>
      </c>
      <c r="G83" s="51" t="str">
        <f>IFERROR(VLOOKUP($B83,'Tabelas auxiliares'!$A$65:$C$102,2,FALSE),"")</f>
        <v/>
      </c>
      <c r="H83" s="51" t="str">
        <f>IFERROR(VLOOKUP($B83,'Tabelas auxiliares'!$A$65:$C$102,3,FALSE),"")</f>
        <v/>
      </c>
      <c r="I83" t="s">
        <v>779</v>
      </c>
      <c r="J83" t="s">
        <v>780</v>
      </c>
      <c r="K83" t="s">
        <v>781</v>
      </c>
      <c r="L83" t="s">
        <v>782</v>
      </c>
      <c r="M83" t="s">
        <v>783</v>
      </c>
      <c r="N83" t="s">
        <v>221</v>
      </c>
      <c r="O83" t="s">
        <v>222</v>
      </c>
      <c r="P83" t="s">
        <v>223</v>
      </c>
      <c r="Q83" t="s">
        <v>784</v>
      </c>
      <c r="R83" t="s">
        <v>783</v>
      </c>
      <c r="S83" t="s">
        <v>124</v>
      </c>
      <c r="T83" t="s">
        <v>216</v>
      </c>
      <c r="U83" t="s">
        <v>123</v>
      </c>
      <c r="V83" t="s">
        <v>2560</v>
      </c>
      <c r="W83" t="s">
        <v>2440</v>
      </c>
      <c r="X83" s="51" t="str">
        <f t="shared" si="1"/>
        <v>3</v>
      </c>
      <c r="Y83" s="51" t="str">
        <f>IF(T83="","",IF(AND(T83&lt;&gt;'Tabelas auxiliares'!$B$236,T83&lt;&gt;'Tabelas auxiliares'!$B$237),"FOLHA DE PESSOAL",IF(X83='Tabelas auxiliares'!$A$237,"CUSTEIO",IF(X83='Tabelas auxiliares'!$A$236,"INVESTIMENTO","ERRO - VERIFICAR"))))</f>
        <v>CUSTEIO</v>
      </c>
      <c r="Z83" s="44">
        <v>911.61</v>
      </c>
      <c r="AC83" s="44">
        <v>911.61</v>
      </c>
    </row>
    <row r="84" spans="1:29" x14ac:dyDescent="0.25">
      <c r="A84" t="s">
        <v>2314</v>
      </c>
      <c r="B84" s="75" t="s">
        <v>2195</v>
      </c>
      <c r="C84" s="75" t="s">
        <v>2317</v>
      </c>
      <c r="D84" t="s">
        <v>15</v>
      </c>
      <c r="E84" t="s">
        <v>118</v>
      </c>
      <c r="F84" s="51" t="str">
        <f>IFERROR(VLOOKUP(D84,'Tabelas auxiliares'!$A$3:$B$61,2,FALSE),"")</f>
        <v>PROPES - PRÓ-REITORIA DE PESQUISA / CEM</v>
      </c>
      <c r="G84" s="51" t="str">
        <f>IFERROR(VLOOKUP($B84,'Tabelas auxiliares'!$A$65:$C$102,2,FALSE),"")</f>
        <v>Administração geral</v>
      </c>
      <c r="H84" s="51" t="str">
        <f>IFERROR(VLOOKUP($B84,'Tabelas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4" t="s">
        <v>785</v>
      </c>
      <c r="J84" t="s">
        <v>786</v>
      </c>
      <c r="K84" t="s">
        <v>787</v>
      </c>
      <c r="L84" t="s">
        <v>788</v>
      </c>
      <c r="M84" t="s">
        <v>789</v>
      </c>
      <c r="N84" t="s">
        <v>221</v>
      </c>
      <c r="O84" t="s">
        <v>222</v>
      </c>
      <c r="P84" t="s">
        <v>223</v>
      </c>
      <c r="Q84" t="s">
        <v>224</v>
      </c>
      <c r="R84" t="s">
        <v>220</v>
      </c>
      <c r="S84" t="s">
        <v>124</v>
      </c>
      <c r="T84" t="s">
        <v>216</v>
      </c>
      <c r="U84" t="s">
        <v>123</v>
      </c>
      <c r="V84" t="s">
        <v>2590</v>
      </c>
      <c r="W84" t="s">
        <v>2472</v>
      </c>
      <c r="X84" s="51" t="str">
        <f t="shared" si="1"/>
        <v>3</v>
      </c>
      <c r="Y84" s="51" t="str">
        <f>IF(T84="","",IF(AND(T84&lt;&gt;'Tabelas auxiliares'!$B$236,T84&lt;&gt;'Tabelas auxiliares'!$B$237),"FOLHA DE PESSOAL",IF(X84='Tabelas auxiliares'!$A$237,"CUSTEIO",IF(X84='Tabelas auxiliares'!$A$236,"INVESTIMENTO","ERRO - VERIFICAR"))))</f>
        <v>CUSTEIO</v>
      </c>
      <c r="Z84" s="44">
        <v>212.19</v>
      </c>
      <c r="AA84" s="44">
        <v>212.19</v>
      </c>
    </row>
    <row r="85" spans="1:29" x14ac:dyDescent="0.25">
      <c r="A85" t="s">
        <v>2314</v>
      </c>
      <c r="B85" s="75" t="s">
        <v>2195</v>
      </c>
      <c r="C85" s="75" t="s">
        <v>2317</v>
      </c>
      <c r="D85" t="s">
        <v>17</v>
      </c>
      <c r="E85" t="s">
        <v>118</v>
      </c>
      <c r="F85" s="51" t="str">
        <f>IFERROR(VLOOKUP(D85,'Tabelas auxiliares'!$A$3:$B$61,2,FALSE),"")</f>
        <v>GABINETE REITORIA</v>
      </c>
      <c r="G85" s="51" t="str">
        <f>IFERROR(VLOOKUP($B85,'Tabelas auxiliares'!$A$65:$C$102,2,FALSE),"")</f>
        <v>Administração geral</v>
      </c>
      <c r="H85" s="51" t="str">
        <f>IFERROR(VLOOKUP($B85,'Tabelas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5" t="s">
        <v>790</v>
      </c>
      <c r="J85" t="s">
        <v>791</v>
      </c>
      <c r="K85" t="s">
        <v>792</v>
      </c>
      <c r="L85" t="s">
        <v>793</v>
      </c>
      <c r="M85" t="s">
        <v>794</v>
      </c>
      <c r="N85" t="s">
        <v>795</v>
      </c>
      <c r="O85" t="s">
        <v>796</v>
      </c>
      <c r="P85" t="s">
        <v>797</v>
      </c>
      <c r="Q85" t="s">
        <v>224</v>
      </c>
      <c r="R85" t="s">
        <v>220</v>
      </c>
      <c r="S85" t="s">
        <v>124</v>
      </c>
      <c r="T85" t="s">
        <v>216</v>
      </c>
      <c r="U85" t="s">
        <v>2612</v>
      </c>
      <c r="V85" t="s">
        <v>2613</v>
      </c>
      <c r="W85" t="s">
        <v>2501</v>
      </c>
      <c r="X85" s="51" t="str">
        <f t="shared" si="1"/>
        <v>3</v>
      </c>
      <c r="Y85" s="51" t="str">
        <f>IF(T85="","",IF(AND(T85&lt;&gt;'Tabelas auxiliares'!$B$236,T85&lt;&gt;'Tabelas auxiliares'!$B$237),"FOLHA DE PESSOAL",IF(X85='Tabelas auxiliares'!$A$237,"CUSTEIO",IF(X85='Tabelas auxiliares'!$A$236,"INVESTIMENTO","ERRO - VERIFICAR"))))</f>
        <v>CUSTEIO</v>
      </c>
      <c r="Z85" s="44">
        <v>0.01</v>
      </c>
      <c r="AA85" s="44">
        <v>0.01</v>
      </c>
    </row>
    <row r="86" spans="1:29" x14ac:dyDescent="0.25">
      <c r="A86" t="s">
        <v>2314</v>
      </c>
      <c r="B86" s="75" t="s">
        <v>2195</v>
      </c>
      <c r="C86" s="75" t="s">
        <v>2317</v>
      </c>
      <c r="D86" t="s">
        <v>27</v>
      </c>
      <c r="E86" t="s">
        <v>118</v>
      </c>
      <c r="F86" s="51" t="str">
        <f>IFERROR(VLOOKUP(D86,'Tabelas auxiliares'!$A$3:$B$61,2,FALSE),"")</f>
        <v>ACI - ASSESSORIA DE COMUNICAÇÃO E IMPRENSA</v>
      </c>
      <c r="G86" s="51" t="str">
        <f>IFERROR(VLOOKUP($B86,'Tabelas auxiliares'!$A$65:$C$102,2,FALSE),"")</f>
        <v>Administração geral</v>
      </c>
      <c r="H86" s="51" t="str">
        <f>IFERROR(VLOOKUP($B86,'Tabelas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6" t="s">
        <v>798</v>
      </c>
      <c r="J86" t="s">
        <v>799</v>
      </c>
      <c r="K86" t="s">
        <v>800</v>
      </c>
      <c r="L86" t="s">
        <v>801</v>
      </c>
      <c r="M86" t="s">
        <v>802</v>
      </c>
      <c r="N86" t="s">
        <v>221</v>
      </c>
      <c r="O86" t="s">
        <v>222</v>
      </c>
      <c r="P86" t="s">
        <v>223</v>
      </c>
      <c r="Q86" t="s">
        <v>224</v>
      </c>
      <c r="R86" t="s">
        <v>220</v>
      </c>
      <c r="S86" t="s">
        <v>124</v>
      </c>
      <c r="T86" t="s">
        <v>216</v>
      </c>
      <c r="U86" t="s">
        <v>123</v>
      </c>
      <c r="V86" t="s">
        <v>2614</v>
      </c>
      <c r="W86" t="s">
        <v>2502</v>
      </c>
      <c r="X86" s="51" t="str">
        <f t="shared" si="1"/>
        <v>3</v>
      </c>
      <c r="Y86" s="51" t="str">
        <f>IF(T86="","",IF(AND(T86&lt;&gt;'Tabelas auxiliares'!$B$236,T86&lt;&gt;'Tabelas auxiliares'!$B$237),"FOLHA DE PESSOAL",IF(X86='Tabelas auxiliares'!$A$237,"CUSTEIO",IF(X86='Tabelas auxiliares'!$A$236,"INVESTIMENTO","ERRO - VERIFICAR"))))</f>
        <v>CUSTEIO</v>
      </c>
      <c r="Z86" s="44">
        <v>1765</v>
      </c>
      <c r="AC86" s="44">
        <v>1765</v>
      </c>
    </row>
    <row r="87" spans="1:29" x14ac:dyDescent="0.25">
      <c r="A87" t="s">
        <v>2314</v>
      </c>
      <c r="B87" s="75" t="s">
        <v>2195</v>
      </c>
      <c r="C87" s="75" t="s">
        <v>2317</v>
      </c>
      <c r="D87" t="s">
        <v>27</v>
      </c>
      <c r="E87" t="s">
        <v>118</v>
      </c>
      <c r="F87" s="51" t="str">
        <f>IFERROR(VLOOKUP(D87,'Tabelas auxiliares'!$A$3:$B$61,2,FALSE),"")</f>
        <v>ACI - ASSESSORIA DE COMUNICAÇÃO E IMPRENSA</v>
      </c>
      <c r="G87" s="51" t="str">
        <f>IFERROR(VLOOKUP($B87,'Tabelas auxiliares'!$A$65:$C$102,2,FALSE),"")</f>
        <v>Administração geral</v>
      </c>
      <c r="H87" s="51" t="str">
        <f>IFERROR(VLOOKUP($B87,'Tabelas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7" t="s">
        <v>803</v>
      </c>
      <c r="J87" t="s">
        <v>804</v>
      </c>
      <c r="K87" t="s">
        <v>805</v>
      </c>
      <c r="L87" t="s">
        <v>806</v>
      </c>
      <c r="M87" t="s">
        <v>807</v>
      </c>
      <c r="N87" t="s">
        <v>221</v>
      </c>
      <c r="O87" t="s">
        <v>222</v>
      </c>
      <c r="P87" t="s">
        <v>223</v>
      </c>
      <c r="Q87" t="s">
        <v>224</v>
      </c>
      <c r="R87" t="s">
        <v>220</v>
      </c>
      <c r="S87" t="s">
        <v>124</v>
      </c>
      <c r="T87" t="s">
        <v>216</v>
      </c>
      <c r="U87" t="s">
        <v>123</v>
      </c>
      <c r="V87" t="s">
        <v>2614</v>
      </c>
      <c r="W87" t="s">
        <v>2502</v>
      </c>
      <c r="X87" s="51" t="str">
        <f t="shared" si="1"/>
        <v>3</v>
      </c>
      <c r="Y87" s="51" t="str">
        <f>IF(T87="","",IF(AND(T87&lt;&gt;'Tabelas auxiliares'!$B$236,T87&lt;&gt;'Tabelas auxiliares'!$B$237),"FOLHA DE PESSOAL",IF(X87='Tabelas auxiliares'!$A$237,"CUSTEIO",IF(X87='Tabelas auxiliares'!$A$236,"INVESTIMENTO","ERRO - VERIFICAR"))))</f>
        <v>CUSTEIO</v>
      </c>
      <c r="Z87" s="44">
        <v>18948</v>
      </c>
      <c r="AA87" s="44">
        <v>13000.44</v>
      </c>
      <c r="AC87" s="44">
        <v>5947.56</v>
      </c>
    </row>
    <row r="88" spans="1:29" x14ac:dyDescent="0.25">
      <c r="A88" t="s">
        <v>2314</v>
      </c>
      <c r="B88" s="75" t="s">
        <v>2195</v>
      </c>
      <c r="C88" s="75" t="s">
        <v>2317</v>
      </c>
      <c r="D88" t="s">
        <v>27</v>
      </c>
      <c r="E88" t="s">
        <v>118</v>
      </c>
      <c r="F88" s="51" t="str">
        <f>IFERROR(VLOOKUP(D88,'Tabelas auxiliares'!$A$3:$B$61,2,FALSE),"")</f>
        <v>ACI - ASSESSORIA DE COMUNICAÇÃO E IMPRENSA</v>
      </c>
      <c r="G88" s="51" t="str">
        <f>IFERROR(VLOOKUP($B88,'Tabelas auxiliares'!$A$65:$C$102,2,FALSE),"")</f>
        <v>Administração geral</v>
      </c>
      <c r="H88" s="51" t="str">
        <f>IFERROR(VLOOKUP($B88,'Tabelas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8" t="s">
        <v>593</v>
      </c>
      <c r="J88" t="s">
        <v>808</v>
      </c>
      <c r="K88" t="s">
        <v>809</v>
      </c>
      <c r="L88" t="s">
        <v>810</v>
      </c>
      <c r="M88" t="s">
        <v>811</v>
      </c>
      <c r="N88" t="s">
        <v>221</v>
      </c>
      <c r="O88" t="s">
        <v>222</v>
      </c>
      <c r="P88" t="s">
        <v>223</v>
      </c>
      <c r="Q88" t="s">
        <v>224</v>
      </c>
      <c r="R88" t="s">
        <v>220</v>
      </c>
      <c r="S88" t="s">
        <v>124</v>
      </c>
      <c r="T88" t="s">
        <v>216</v>
      </c>
      <c r="U88" t="s">
        <v>123</v>
      </c>
      <c r="V88" t="s">
        <v>2615</v>
      </c>
      <c r="W88" t="s">
        <v>2503</v>
      </c>
      <c r="X88" s="51" t="str">
        <f t="shared" si="1"/>
        <v>3</v>
      </c>
      <c r="Y88" s="51" t="str">
        <f>IF(T88="","",IF(AND(T88&lt;&gt;'Tabelas auxiliares'!$B$236,T88&lt;&gt;'Tabelas auxiliares'!$B$237),"FOLHA DE PESSOAL",IF(X88='Tabelas auxiliares'!$A$237,"CUSTEIO",IF(X88='Tabelas auxiliares'!$A$236,"INVESTIMENTO","ERRO - VERIFICAR"))))</f>
        <v>CUSTEIO</v>
      </c>
      <c r="Z88" s="44">
        <v>6399.96</v>
      </c>
      <c r="AA88" s="44">
        <v>4266.6400000000003</v>
      </c>
      <c r="AC88" s="44">
        <v>2133.3200000000002</v>
      </c>
    </row>
    <row r="89" spans="1:29" x14ac:dyDescent="0.25">
      <c r="A89" t="s">
        <v>2314</v>
      </c>
      <c r="B89" s="75" t="s">
        <v>2195</v>
      </c>
      <c r="C89" s="75" t="s">
        <v>2317</v>
      </c>
      <c r="D89" t="s">
        <v>35</v>
      </c>
      <c r="E89" t="s">
        <v>118</v>
      </c>
      <c r="F89" s="51" t="str">
        <f>IFERROR(VLOOKUP(D89,'Tabelas auxiliares'!$A$3:$B$61,2,FALSE),"")</f>
        <v>PU - PREFEITURA UNIVERSITÁRIA</v>
      </c>
      <c r="G89" s="51" t="str">
        <f>IFERROR(VLOOKUP($B89,'Tabelas auxiliares'!$A$65:$C$102,2,FALSE),"")</f>
        <v>Administração geral</v>
      </c>
      <c r="H89" s="51" t="str">
        <f>IFERROR(VLOOKUP($B89,'Tabelas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9" t="s">
        <v>812</v>
      </c>
      <c r="J89" t="s">
        <v>813</v>
      </c>
      <c r="K89" t="s">
        <v>814</v>
      </c>
      <c r="L89" t="s">
        <v>815</v>
      </c>
      <c r="M89" t="s">
        <v>816</v>
      </c>
      <c r="N89" t="s">
        <v>221</v>
      </c>
      <c r="O89" t="s">
        <v>222</v>
      </c>
      <c r="P89" t="s">
        <v>223</v>
      </c>
      <c r="Q89" t="s">
        <v>224</v>
      </c>
      <c r="R89" t="s">
        <v>220</v>
      </c>
      <c r="S89" t="s">
        <v>124</v>
      </c>
      <c r="T89" t="s">
        <v>216</v>
      </c>
      <c r="U89" t="s">
        <v>123</v>
      </c>
      <c r="V89" t="s">
        <v>2615</v>
      </c>
      <c r="W89" t="s">
        <v>2503</v>
      </c>
      <c r="X89" s="51" t="str">
        <f t="shared" si="1"/>
        <v>3</v>
      </c>
      <c r="Y89" s="51" t="str">
        <f>IF(T89="","",IF(AND(T89&lt;&gt;'Tabelas auxiliares'!$B$236,T89&lt;&gt;'Tabelas auxiliares'!$B$237),"FOLHA DE PESSOAL",IF(X89='Tabelas auxiliares'!$A$237,"CUSTEIO",IF(X89='Tabelas auxiliares'!$A$236,"INVESTIMENTO","ERRO - VERIFICAR"))))</f>
        <v>CUSTEIO</v>
      </c>
      <c r="Z89" s="44">
        <v>1946.05</v>
      </c>
      <c r="AA89" s="44">
        <v>1946.05</v>
      </c>
    </row>
    <row r="90" spans="1:29" x14ac:dyDescent="0.25">
      <c r="A90" t="s">
        <v>2314</v>
      </c>
      <c r="B90" s="75" t="s">
        <v>2195</v>
      </c>
      <c r="C90" s="75" t="s">
        <v>2317</v>
      </c>
      <c r="D90" t="s">
        <v>35</v>
      </c>
      <c r="E90" t="s">
        <v>118</v>
      </c>
      <c r="F90" s="51" t="str">
        <f>IFERROR(VLOOKUP(D90,'Tabelas auxiliares'!$A$3:$B$61,2,FALSE),"")</f>
        <v>PU - PREFEITURA UNIVERSITÁRIA</v>
      </c>
      <c r="G90" s="51" t="str">
        <f>IFERROR(VLOOKUP($B90,'Tabelas auxiliares'!$A$65:$C$102,2,FALSE),"")</f>
        <v>Administração geral</v>
      </c>
      <c r="H90" s="51" t="str">
        <f>IFERROR(VLOOKUP($B90,'Tabelas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0" t="s">
        <v>812</v>
      </c>
      <c r="J90" t="s">
        <v>813</v>
      </c>
      <c r="K90" t="s">
        <v>817</v>
      </c>
      <c r="L90" t="s">
        <v>818</v>
      </c>
      <c r="M90" t="s">
        <v>816</v>
      </c>
      <c r="N90" t="s">
        <v>221</v>
      </c>
      <c r="O90" t="s">
        <v>222</v>
      </c>
      <c r="P90" t="s">
        <v>223</v>
      </c>
      <c r="Q90" t="s">
        <v>224</v>
      </c>
      <c r="R90" t="s">
        <v>220</v>
      </c>
      <c r="S90" t="s">
        <v>124</v>
      </c>
      <c r="T90" t="s">
        <v>216</v>
      </c>
      <c r="U90" t="s">
        <v>123</v>
      </c>
      <c r="V90" t="s">
        <v>2615</v>
      </c>
      <c r="W90" t="s">
        <v>2503</v>
      </c>
      <c r="X90" s="51" t="str">
        <f t="shared" si="1"/>
        <v>3</v>
      </c>
      <c r="Y90" s="51" t="str">
        <f>IF(T90="","",IF(AND(T90&lt;&gt;'Tabelas auxiliares'!$B$236,T90&lt;&gt;'Tabelas auxiliares'!$B$237),"FOLHA DE PESSOAL",IF(X90='Tabelas auxiliares'!$A$237,"CUSTEIO",IF(X90='Tabelas auxiliares'!$A$236,"INVESTIMENTO","ERRO - VERIFICAR"))))</f>
        <v>CUSTEIO</v>
      </c>
      <c r="Z90" s="44">
        <v>591.82000000000005</v>
      </c>
      <c r="AA90" s="44">
        <v>591.82000000000005</v>
      </c>
    </row>
    <row r="91" spans="1:29" x14ac:dyDescent="0.25">
      <c r="A91" t="s">
        <v>2314</v>
      </c>
      <c r="B91" s="75" t="s">
        <v>2195</v>
      </c>
      <c r="C91" s="75" t="s">
        <v>2317</v>
      </c>
      <c r="D91" t="s">
        <v>35</v>
      </c>
      <c r="E91" t="s">
        <v>118</v>
      </c>
      <c r="F91" s="51" t="str">
        <f>IFERROR(VLOOKUP(D91,'Tabelas auxiliares'!$A$3:$B$61,2,FALSE),"")</f>
        <v>PU - PREFEITURA UNIVERSITÁRIA</v>
      </c>
      <c r="G91" s="51" t="str">
        <f>IFERROR(VLOOKUP($B91,'Tabelas auxiliares'!$A$65:$C$102,2,FALSE),"")</f>
        <v>Administração geral</v>
      </c>
      <c r="H91" s="51" t="str">
        <f>IFERROR(VLOOKUP($B91,'Tabelas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1" t="s">
        <v>744</v>
      </c>
      <c r="J91" t="s">
        <v>819</v>
      </c>
      <c r="K91" t="s">
        <v>820</v>
      </c>
      <c r="L91" t="s">
        <v>821</v>
      </c>
      <c r="M91" t="s">
        <v>816</v>
      </c>
      <c r="N91" t="s">
        <v>221</v>
      </c>
      <c r="O91" t="s">
        <v>222</v>
      </c>
      <c r="P91" t="s">
        <v>223</v>
      </c>
      <c r="Q91" t="s">
        <v>224</v>
      </c>
      <c r="R91" t="s">
        <v>220</v>
      </c>
      <c r="S91" t="s">
        <v>124</v>
      </c>
      <c r="T91" t="s">
        <v>216</v>
      </c>
      <c r="U91" t="s">
        <v>123</v>
      </c>
      <c r="V91" t="s">
        <v>2615</v>
      </c>
      <c r="W91" t="s">
        <v>2503</v>
      </c>
      <c r="X91" s="51" t="str">
        <f t="shared" si="1"/>
        <v>3</v>
      </c>
      <c r="Y91" s="51" t="str">
        <f>IF(T91="","",IF(AND(T91&lt;&gt;'Tabelas auxiliares'!$B$236,T91&lt;&gt;'Tabelas auxiliares'!$B$237),"FOLHA DE PESSOAL",IF(X91='Tabelas auxiliares'!$A$237,"CUSTEIO",IF(X91='Tabelas auxiliares'!$A$236,"INVESTIMENTO","ERRO - VERIFICAR"))))</f>
        <v>CUSTEIO</v>
      </c>
      <c r="Z91" s="44">
        <v>31188.78</v>
      </c>
      <c r="AA91" s="44">
        <v>22952.12</v>
      </c>
      <c r="AC91" s="44">
        <v>8236.66</v>
      </c>
    </row>
    <row r="92" spans="1:29" x14ac:dyDescent="0.25">
      <c r="A92" t="s">
        <v>2314</v>
      </c>
      <c r="B92" s="75" t="s">
        <v>2195</v>
      </c>
      <c r="C92" s="75" t="s">
        <v>2317</v>
      </c>
      <c r="D92" t="s">
        <v>53</v>
      </c>
      <c r="E92" t="s">
        <v>118</v>
      </c>
      <c r="F92" s="51" t="str">
        <f>IFERROR(VLOOKUP(D92,'Tabelas auxiliares'!$A$3:$B$61,2,FALSE),"")</f>
        <v>PROGRAD - PRÓ-REITORIA DE GRADUAÇÃO</v>
      </c>
      <c r="G92" s="51" t="str">
        <f>IFERROR(VLOOKUP($B92,'Tabelas auxiliares'!$A$65:$C$102,2,FALSE),"")</f>
        <v>Administração geral</v>
      </c>
      <c r="H92" s="51" t="str">
        <f>IFERROR(VLOOKUP($B92,'Tabelas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2" t="s">
        <v>822</v>
      </c>
      <c r="J92" t="s">
        <v>823</v>
      </c>
      <c r="K92" t="s">
        <v>824</v>
      </c>
      <c r="L92" t="s">
        <v>238</v>
      </c>
      <c r="M92" t="s">
        <v>825</v>
      </c>
      <c r="N92" t="s">
        <v>221</v>
      </c>
      <c r="O92" t="s">
        <v>222</v>
      </c>
      <c r="P92" t="s">
        <v>223</v>
      </c>
      <c r="Q92" t="s">
        <v>224</v>
      </c>
      <c r="R92" t="s">
        <v>220</v>
      </c>
      <c r="S92" t="s">
        <v>124</v>
      </c>
      <c r="T92" t="s">
        <v>216</v>
      </c>
      <c r="U92" t="s">
        <v>123</v>
      </c>
      <c r="V92" t="s">
        <v>2551</v>
      </c>
      <c r="W92" t="s">
        <v>2426</v>
      </c>
      <c r="X92" s="51" t="str">
        <f t="shared" si="1"/>
        <v>3</v>
      </c>
      <c r="Y92" s="51" t="str">
        <f>IF(T92="","",IF(AND(T92&lt;&gt;'Tabelas auxiliares'!$B$236,T92&lt;&gt;'Tabelas auxiliares'!$B$237),"FOLHA DE PESSOAL",IF(X92='Tabelas auxiliares'!$A$237,"CUSTEIO",IF(X92='Tabelas auxiliares'!$A$236,"INVESTIMENTO","ERRO - VERIFICAR"))))</f>
        <v>CUSTEIO</v>
      </c>
      <c r="Z92" s="44">
        <v>547.15</v>
      </c>
      <c r="AA92" s="44">
        <v>547.15</v>
      </c>
    </row>
    <row r="93" spans="1:29" x14ac:dyDescent="0.25">
      <c r="A93" t="s">
        <v>2314</v>
      </c>
      <c r="B93" s="75" t="s">
        <v>2195</v>
      </c>
      <c r="C93" s="75" t="s">
        <v>2317</v>
      </c>
      <c r="D93" t="s">
        <v>61</v>
      </c>
      <c r="E93" t="s">
        <v>118</v>
      </c>
      <c r="F93" s="51" t="str">
        <f>IFERROR(VLOOKUP(D93,'Tabelas auxiliares'!$A$3:$B$61,2,FALSE),"")</f>
        <v>PROAD - PRÓ-REITORIA DE ADMINISTRAÇÃO</v>
      </c>
      <c r="G93" s="51" t="str">
        <f>IFERROR(VLOOKUP($B93,'Tabelas auxiliares'!$A$65:$C$102,2,FALSE),"")</f>
        <v>Administração geral</v>
      </c>
      <c r="H93" s="51" t="str">
        <f>IFERROR(VLOOKUP($B93,'Tabelas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3" t="s">
        <v>826</v>
      </c>
      <c r="J93" t="s">
        <v>827</v>
      </c>
      <c r="K93" t="s">
        <v>828</v>
      </c>
      <c r="L93" t="s">
        <v>829</v>
      </c>
      <c r="M93" t="s">
        <v>830</v>
      </c>
      <c r="N93" t="s">
        <v>221</v>
      </c>
      <c r="O93" t="s">
        <v>222</v>
      </c>
      <c r="P93" t="s">
        <v>223</v>
      </c>
      <c r="Q93" t="s">
        <v>224</v>
      </c>
      <c r="R93" t="s">
        <v>220</v>
      </c>
      <c r="S93" t="s">
        <v>124</v>
      </c>
      <c r="T93" t="s">
        <v>216</v>
      </c>
      <c r="U93" t="s">
        <v>123</v>
      </c>
      <c r="V93" t="s">
        <v>2616</v>
      </c>
      <c r="W93" t="s">
        <v>2504</v>
      </c>
      <c r="X93" s="51" t="str">
        <f t="shared" si="1"/>
        <v>3</v>
      </c>
      <c r="Y93" s="51" t="str">
        <f>IF(T93="","",IF(AND(T93&lt;&gt;'Tabelas auxiliares'!$B$236,T93&lt;&gt;'Tabelas auxiliares'!$B$237),"FOLHA DE PESSOAL",IF(X93='Tabelas auxiliares'!$A$237,"CUSTEIO",IF(X93='Tabelas auxiliares'!$A$236,"INVESTIMENTO","ERRO - VERIFICAR"))))</f>
        <v>CUSTEIO</v>
      </c>
      <c r="Z93" s="44">
        <v>2008</v>
      </c>
      <c r="AA93" s="44">
        <v>2008</v>
      </c>
    </row>
    <row r="94" spans="1:29" x14ac:dyDescent="0.25">
      <c r="A94" t="s">
        <v>2314</v>
      </c>
      <c r="B94" s="75" t="s">
        <v>2195</v>
      </c>
      <c r="C94" s="75" t="s">
        <v>2317</v>
      </c>
      <c r="D94" t="s">
        <v>61</v>
      </c>
      <c r="E94" t="s">
        <v>118</v>
      </c>
      <c r="F94" s="51" t="str">
        <f>IFERROR(VLOOKUP(D94,'Tabelas auxiliares'!$A$3:$B$61,2,FALSE),"")</f>
        <v>PROAD - PRÓ-REITORIA DE ADMINISTRAÇÃO</v>
      </c>
      <c r="G94" s="51" t="str">
        <f>IFERROR(VLOOKUP($B94,'Tabelas auxiliares'!$A$65:$C$102,2,FALSE),"")</f>
        <v>Administração geral</v>
      </c>
      <c r="H94" s="51" t="str">
        <f>IFERROR(VLOOKUP($B94,'Tabelas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4" t="s">
        <v>831</v>
      </c>
      <c r="J94" t="s">
        <v>832</v>
      </c>
      <c r="K94" t="s">
        <v>833</v>
      </c>
      <c r="L94" t="s">
        <v>834</v>
      </c>
      <c r="M94" t="s">
        <v>835</v>
      </c>
      <c r="N94" t="s">
        <v>221</v>
      </c>
      <c r="O94" t="s">
        <v>222</v>
      </c>
      <c r="P94" t="s">
        <v>223</v>
      </c>
      <c r="Q94" t="s">
        <v>224</v>
      </c>
      <c r="R94" t="s">
        <v>220</v>
      </c>
      <c r="S94" t="s">
        <v>124</v>
      </c>
      <c r="T94" t="s">
        <v>216</v>
      </c>
      <c r="U94" t="s">
        <v>123</v>
      </c>
      <c r="V94" t="s">
        <v>2552</v>
      </c>
      <c r="W94" t="s">
        <v>2427</v>
      </c>
      <c r="X94" s="51" t="str">
        <f t="shared" si="1"/>
        <v>3</v>
      </c>
      <c r="Y94" s="51" t="str">
        <f>IF(T94="","",IF(AND(T94&lt;&gt;'Tabelas auxiliares'!$B$236,T94&lt;&gt;'Tabelas auxiliares'!$B$237),"FOLHA DE PESSOAL",IF(X94='Tabelas auxiliares'!$A$237,"CUSTEIO",IF(X94='Tabelas auxiliares'!$A$236,"INVESTIMENTO","ERRO - VERIFICAR"))))</f>
        <v>CUSTEIO</v>
      </c>
      <c r="Z94" s="44">
        <v>27747.24</v>
      </c>
      <c r="AC94" s="44">
        <v>27747.24</v>
      </c>
    </row>
    <row r="95" spans="1:29" x14ac:dyDescent="0.25">
      <c r="A95" t="s">
        <v>2314</v>
      </c>
      <c r="B95" s="75" t="s">
        <v>2195</v>
      </c>
      <c r="C95" s="75" t="s">
        <v>2317</v>
      </c>
      <c r="D95" t="s">
        <v>61</v>
      </c>
      <c r="E95" t="s">
        <v>118</v>
      </c>
      <c r="F95" s="51" t="str">
        <f>IFERROR(VLOOKUP(D95,'Tabelas auxiliares'!$A$3:$B$61,2,FALSE),"")</f>
        <v>PROAD - PRÓ-REITORIA DE ADMINISTRAÇÃO</v>
      </c>
      <c r="G95" s="51" t="str">
        <f>IFERROR(VLOOKUP($B95,'Tabelas auxiliares'!$A$65:$C$102,2,FALSE),"")</f>
        <v>Administração geral</v>
      </c>
      <c r="H95" s="51" t="str">
        <f>IFERROR(VLOOKUP($B95,'Tabelas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5" t="s">
        <v>678</v>
      </c>
      <c r="J95" t="s">
        <v>836</v>
      </c>
      <c r="K95" t="s">
        <v>837</v>
      </c>
      <c r="L95" t="s">
        <v>838</v>
      </c>
      <c r="M95" t="s">
        <v>839</v>
      </c>
      <c r="N95" t="s">
        <v>221</v>
      </c>
      <c r="O95" t="s">
        <v>222</v>
      </c>
      <c r="P95" t="s">
        <v>223</v>
      </c>
      <c r="Q95" t="s">
        <v>224</v>
      </c>
      <c r="R95" t="s">
        <v>220</v>
      </c>
      <c r="S95" t="s">
        <v>124</v>
      </c>
      <c r="T95" t="s">
        <v>216</v>
      </c>
      <c r="U95" t="s">
        <v>123</v>
      </c>
      <c r="V95" t="s">
        <v>2617</v>
      </c>
      <c r="W95" t="s">
        <v>2505</v>
      </c>
      <c r="X95" s="51" t="str">
        <f t="shared" si="1"/>
        <v>3</v>
      </c>
      <c r="Y95" s="51" t="str">
        <f>IF(T95="","",IF(AND(T95&lt;&gt;'Tabelas auxiliares'!$B$236,T95&lt;&gt;'Tabelas auxiliares'!$B$237),"FOLHA DE PESSOAL",IF(X95='Tabelas auxiliares'!$A$237,"CUSTEIO",IF(X95='Tabelas auxiliares'!$A$236,"INVESTIMENTO","ERRO - VERIFICAR"))))</f>
        <v>CUSTEIO</v>
      </c>
      <c r="Z95" s="44">
        <v>16393.689999999999</v>
      </c>
      <c r="AA95" s="44">
        <v>4378.1499999999996</v>
      </c>
      <c r="AC95" s="44">
        <v>12015.54</v>
      </c>
    </row>
    <row r="96" spans="1:29" x14ac:dyDescent="0.25">
      <c r="A96" t="s">
        <v>2314</v>
      </c>
      <c r="B96" s="75" t="s">
        <v>2195</v>
      </c>
      <c r="C96" s="75" t="s">
        <v>2317</v>
      </c>
      <c r="D96" t="s">
        <v>61</v>
      </c>
      <c r="E96" t="s">
        <v>118</v>
      </c>
      <c r="F96" s="51" t="str">
        <f>IFERROR(VLOOKUP(D96,'Tabelas auxiliares'!$A$3:$B$61,2,FALSE),"")</f>
        <v>PROAD - PRÓ-REITORIA DE ADMINISTRAÇÃO</v>
      </c>
      <c r="G96" s="51" t="str">
        <f>IFERROR(VLOOKUP($B96,'Tabelas auxiliares'!$A$65:$C$102,2,FALSE),"")</f>
        <v>Administração geral</v>
      </c>
      <c r="H96" s="51" t="str">
        <f>IFERROR(VLOOKUP($B96,'Tabelas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6" t="s">
        <v>840</v>
      </c>
      <c r="J96" t="s">
        <v>827</v>
      </c>
      <c r="K96" t="s">
        <v>841</v>
      </c>
      <c r="L96" t="s">
        <v>842</v>
      </c>
      <c r="M96" t="s">
        <v>830</v>
      </c>
      <c r="N96" t="s">
        <v>221</v>
      </c>
      <c r="O96" t="s">
        <v>222</v>
      </c>
      <c r="P96" t="s">
        <v>223</v>
      </c>
      <c r="Q96" t="s">
        <v>224</v>
      </c>
      <c r="R96" t="s">
        <v>220</v>
      </c>
      <c r="S96" t="s">
        <v>124</v>
      </c>
      <c r="T96" t="s">
        <v>216</v>
      </c>
      <c r="U96" t="s">
        <v>123</v>
      </c>
      <c r="V96" t="s">
        <v>2616</v>
      </c>
      <c r="W96" t="s">
        <v>2504</v>
      </c>
      <c r="X96" s="51" t="str">
        <f t="shared" si="1"/>
        <v>3</v>
      </c>
      <c r="Y96" s="51" t="str">
        <f>IF(T96="","",IF(AND(T96&lt;&gt;'Tabelas auxiliares'!$B$236,T96&lt;&gt;'Tabelas auxiliares'!$B$237),"FOLHA DE PESSOAL",IF(X96='Tabelas auxiliares'!$A$237,"CUSTEIO",IF(X96='Tabelas auxiliares'!$A$236,"INVESTIMENTO","ERRO - VERIFICAR"))))</f>
        <v>CUSTEIO</v>
      </c>
      <c r="Z96" s="44">
        <v>15000</v>
      </c>
      <c r="AA96" s="44">
        <v>15000</v>
      </c>
    </row>
    <row r="97" spans="1:29" x14ac:dyDescent="0.25">
      <c r="A97" t="s">
        <v>2314</v>
      </c>
      <c r="B97" s="75" t="s">
        <v>2195</v>
      </c>
      <c r="C97" s="75" t="s">
        <v>2317</v>
      </c>
      <c r="D97" t="s">
        <v>71</v>
      </c>
      <c r="E97" t="s">
        <v>118</v>
      </c>
      <c r="F97" s="51" t="str">
        <f>IFERROR(VLOOKUP(D97,'Tabelas auxiliares'!$A$3:$B$61,2,FALSE),"")</f>
        <v>ARI - ASSESSORIA DE RELAÇÕES INTERNACIONAIS</v>
      </c>
      <c r="G97" s="51" t="str">
        <f>IFERROR(VLOOKUP($B97,'Tabelas auxiliares'!$A$65:$C$102,2,FALSE),"")</f>
        <v>Administração geral</v>
      </c>
      <c r="H97" s="51" t="str">
        <f>IFERROR(VLOOKUP($B97,'Tabelas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7" t="s">
        <v>843</v>
      </c>
      <c r="J97" t="s">
        <v>844</v>
      </c>
      <c r="K97" t="s">
        <v>845</v>
      </c>
      <c r="L97" t="s">
        <v>846</v>
      </c>
      <c r="M97" t="s">
        <v>847</v>
      </c>
      <c r="N97" t="s">
        <v>848</v>
      </c>
      <c r="O97" t="s">
        <v>849</v>
      </c>
      <c r="P97" t="s">
        <v>850</v>
      </c>
      <c r="Q97" t="s">
        <v>224</v>
      </c>
      <c r="R97" t="s">
        <v>220</v>
      </c>
      <c r="S97" t="s">
        <v>124</v>
      </c>
      <c r="T97" t="s">
        <v>216</v>
      </c>
      <c r="U97" t="s">
        <v>2618</v>
      </c>
      <c r="V97" t="s">
        <v>2613</v>
      </c>
      <c r="W97" t="s">
        <v>2501</v>
      </c>
      <c r="X97" s="51" t="str">
        <f t="shared" si="1"/>
        <v>3</v>
      </c>
      <c r="Y97" s="51" t="str">
        <f>IF(T97="","",IF(AND(T97&lt;&gt;'Tabelas auxiliares'!$B$236,T97&lt;&gt;'Tabelas auxiliares'!$B$237),"FOLHA DE PESSOAL",IF(X97='Tabelas auxiliares'!$A$237,"CUSTEIO",IF(X97='Tabelas auxiliares'!$A$236,"INVESTIMENTO","ERRO - VERIFICAR"))))</f>
        <v>CUSTEIO</v>
      </c>
      <c r="Z97" s="44">
        <v>844.63</v>
      </c>
      <c r="AA97" s="44">
        <v>844.63</v>
      </c>
    </row>
    <row r="98" spans="1:29" x14ac:dyDescent="0.25">
      <c r="A98" t="s">
        <v>2314</v>
      </c>
      <c r="B98" s="75" t="s">
        <v>2195</v>
      </c>
      <c r="C98" s="75" t="s">
        <v>2317</v>
      </c>
      <c r="D98" t="s">
        <v>71</v>
      </c>
      <c r="E98" t="s">
        <v>118</v>
      </c>
      <c r="F98" s="51" t="str">
        <f>IFERROR(VLOOKUP(D98,'Tabelas auxiliares'!$A$3:$B$61,2,FALSE),"")</f>
        <v>ARI - ASSESSORIA DE RELAÇÕES INTERNACIONAIS</v>
      </c>
      <c r="G98" s="51" t="str">
        <f>IFERROR(VLOOKUP($B98,'Tabelas auxiliares'!$A$65:$C$102,2,FALSE),"")</f>
        <v>Administração geral</v>
      </c>
      <c r="H98" s="51" t="str">
        <f>IFERROR(VLOOKUP($B98,'Tabelas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8" t="s">
        <v>851</v>
      </c>
      <c r="J98" t="s">
        <v>852</v>
      </c>
      <c r="K98" t="s">
        <v>853</v>
      </c>
      <c r="L98" t="s">
        <v>854</v>
      </c>
      <c r="M98" t="s">
        <v>855</v>
      </c>
      <c r="N98" t="s">
        <v>795</v>
      </c>
      <c r="O98" t="s">
        <v>856</v>
      </c>
      <c r="P98" t="s">
        <v>857</v>
      </c>
      <c r="Q98" t="s">
        <v>224</v>
      </c>
      <c r="R98" t="s">
        <v>220</v>
      </c>
      <c r="S98" t="s">
        <v>124</v>
      </c>
      <c r="T98" t="s">
        <v>216</v>
      </c>
      <c r="U98" t="s">
        <v>2619</v>
      </c>
      <c r="V98" t="s">
        <v>2613</v>
      </c>
      <c r="W98" t="s">
        <v>2501</v>
      </c>
      <c r="X98" s="51" t="str">
        <f t="shared" si="1"/>
        <v>3</v>
      </c>
      <c r="Y98" s="51" t="str">
        <f>IF(T98="","",IF(AND(T98&lt;&gt;'Tabelas auxiliares'!$B$236,T98&lt;&gt;'Tabelas auxiliares'!$B$237),"FOLHA DE PESSOAL",IF(X98='Tabelas auxiliares'!$A$237,"CUSTEIO",IF(X98='Tabelas auxiliares'!$A$236,"INVESTIMENTO","ERRO - VERIFICAR"))))</f>
        <v>CUSTEIO</v>
      </c>
      <c r="Z98" s="44">
        <v>2396</v>
      </c>
      <c r="AC98" s="44">
        <v>2396</v>
      </c>
    </row>
    <row r="99" spans="1:29" x14ac:dyDescent="0.25">
      <c r="A99" t="s">
        <v>2314</v>
      </c>
      <c r="B99" s="75" t="s">
        <v>2195</v>
      </c>
      <c r="C99" s="75" t="s">
        <v>2317</v>
      </c>
      <c r="D99" t="s">
        <v>84</v>
      </c>
      <c r="E99" t="s">
        <v>118</v>
      </c>
      <c r="F99" s="51" t="str">
        <f>IFERROR(VLOOKUP(D99,'Tabelas auxiliares'!$A$3:$B$61,2,FALSE),"")</f>
        <v>AGÊNCIA DE INOVAÇÃO</v>
      </c>
      <c r="G99" s="51" t="str">
        <f>IFERROR(VLOOKUP($B99,'Tabelas auxiliares'!$A$65:$C$102,2,FALSE),"")</f>
        <v>Administração geral</v>
      </c>
      <c r="H99" s="51" t="str">
        <f>IFERROR(VLOOKUP($B99,'Tabelas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9" t="s">
        <v>858</v>
      </c>
      <c r="J99" t="s">
        <v>859</v>
      </c>
      <c r="K99" t="s">
        <v>860</v>
      </c>
      <c r="L99" t="s">
        <v>861</v>
      </c>
      <c r="M99" t="s">
        <v>862</v>
      </c>
      <c r="N99" t="s">
        <v>221</v>
      </c>
      <c r="O99" t="s">
        <v>222</v>
      </c>
      <c r="P99" t="s">
        <v>223</v>
      </c>
      <c r="Q99" t="s">
        <v>224</v>
      </c>
      <c r="R99" t="s">
        <v>220</v>
      </c>
      <c r="S99" t="s">
        <v>124</v>
      </c>
      <c r="T99" t="s">
        <v>216</v>
      </c>
      <c r="U99" t="s">
        <v>123</v>
      </c>
      <c r="V99" t="s">
        <v>2620</v>
      </c>
      <c r="W99" t="s">
        <v>2502</v>
      </c>
      <c r="X99" s="51" t="str">
        <f t="shared" si="1"/>
        <v>3</v>
      </c>
      <c r="Y99" s="51" t="str">
        <f>IF(T99="","",IF(AND(T99&lt;&gt;'Tabelas auxiliares'!$B$236,T99&lt;&gt;'Tabelas auxiliares'!$B$237),"FOLHA DE PESSOAL",IF(X99='Tabelas auxiliares'!$A$237,"CUSTEIO",IF(X99='Tabelas auxiliares'!$A$236,"INVESTIMENTO","ERRO - VERIFICAR"))))</f>
        <v>CUSTEIO</v>
      </c>
      <c r="Z99" s="44">
        <v>7</v>
      </c>
      <c r="AA99" s="44">
        <v>7</v>
      </c>
    </row>
    <row r="100" spans="1:29" x14ac:dyDescent="0.25">
      <c r="A100" t="s">
        <v>2314</v>
      </c>
      <c r="B100" s="75" t="s">
        <v>2195</v>
      </c>
      <c r="C100" s="75" t="s">
        <v>2317</v>
      </c>
      <c r="D100" t="s">
        <v>84</v>
      </c>
      <c r="E100" t="s">
        <v>118</v>
      </c>
      <c r="F100" s="51" t="str">
        <f>IFERROR(VLOOKUP(D100,'Tabelas auxiliares'!$A$3:$B$61,2,FALSE),"")</f>
        <v>AGÊNCIA DE INOVAÇÃO</v>
      </c>
      <c r="G100" s="51" t="str">
        <f>IFERROR(VLOOKUP($B100,'Tabelas auxiliares'!$A$65:$C$102,2,FALSE),"")</f>
        <v>Administração geral</v>
      </c>
      <c r="H100" s="51" t="str">
        <f>IFERROR(VLOOKUP($B100,'Tabelas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0" t="s">
        <v>863</v>
      </c>
      <c r="J100" t="s">
        <v>864</v>
      </c>
      <c r="K100" t="s">
        <v>865</v>
      </c>
      <c r="L100" t="s">
        <v>866</v>
      </c>
      <c r="M100" t="s">
        <v>867</v>
      </c>
      <c r="N100" t="s">
        <v>221</v>
      </c>
      <c r="O100" t="s">
        <v>222</v>
      </c>
      <c r="P100" t="s">
        <v>223</v>
      </c>
      <c r="Q100" t="s">
        <v>224</v>
      </c>
      <c r="R100" t="s">
        <v>220</v>
      </c>
      <c r="S100" t="s">
        <v>124</v>
      </c>
      <c r="T100" t="s">
        <v>216</v>
      </c>
      <c r="U100" t="s">
        <v>123</v>
      </c>
      <c r="V100" t="s">
        <v>2614</v>
      </c>
      <c r="W100" t="s">
        <v>2502</v>
      </c>
      <c r="X100" s="51" t="str">
        <f t="shared" si="1"/>
        <v>3</v>
      </c>
      <c r="Y100" s="51" t="str">
        <f>IF(T100="","",IF(AND(T100&lt;&gt;'Tabelas auxiliares'!$B$236,T100&lt;&gt;'Tabelas auxiliares'!$B$237),"FOLHA DE PESSOAL",IF(X100='Tabelas auxiliares'!$A$237,"CUSTEIO",IF(X100='Tabelas auxiliares'!$A$236,"INVESTIMENTO","ERRO - VERIFICAR"))))</f>
        <v>CUSTEIO</v>
      </c>
      <c r="Z100" s="44">
        <v>82199.850000000006</v>
      </c>
      <c r="AA100" s="44">
        <v>62799.85</v>
      </c>
      <c r="AC100" s="44">
        <v>19400</v>
      </c>
    </row>
    <row r="101" spans="1:29" x14ac:dyDescent="0.25">
      <c r="A101" t="s">
        <v>2314</v>
      </c>
      <c r="B101" s="75" t="s">
        <v>2195</v>
      </c>
      <c r="C101" s="75" t="s">
        <v>2317</v>
      </c>
      <c r="D101" t="s">
        <v>84</v>
      </c>
      <c r="E101" t="s">
        <v>118</v>
      </c>
      <c r="F101" s="51" t="str">
        <f>IFERROR(VLOOKUP(D101,'Tabelas auxiliares'!$A$3:$B$61,2,FALSE),"")</f>
        <v>AGÊNCIA DE INOVAÇÃO</v>
      </c>
      <c r="G101" s="51" t="str">
        <f>IFERROR(VLOOKUP($B101,'Tabelas auxiliares'!$A$65:$C$102,2,FALSE),"")</f>
        <v>Administração geral</v>
      </c>
      <c r="H101" s="51" t="str">
        <f>IFERROR(VLOOKUP($B101,'Tabelas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1" t="s">
        <v>868</v>
      </c>
      <c r="J101" t="s">
        <v>869</v>
      </c>
      <c r="K101" t="s">
        <v>870</v>
      </c>
      <c r="L101" t="s">
        <v>871</v>
      </c>
      <c r="M101" t="s">
        <v>862</v>
      </c>
      <c r="N101" t="s">
        <v>221</v>
      </c>
      <c r="O101" t="s">
        <v>222</v>
      </c>
      <c r="P101" t="s">
        <v>223</v>
      </c>
      <c r="Q101" t="s">
        <v>224</v>
      </c>
      <c r="R101" t="s">
        <v>220</v>
      </c>
      <c r="S101" t="s">
        <v>124</v>
      </c>
      <c r="T101" t="s">
        <v>216</v>
      </c>
      <c r="U101" t="s">
        <v>123</v>
      </c>
      <c r="V101" t="s">
        <v>2621</v>
      </c>
      <c r="W101" t="s">
        <v>2506</v>
      </c>
      <c r="X101" s="51" t="str">
        <f t="shared" si="1"/>
        <v>3</v>
      </c>
      <c r="Y101" s="51" t="str">
        <f>IF(T101="","",IF(AND(T101&lt;&gt;'Tabelas auxiliares'!$B$236,T101&lt;&gt;'Tabelas auxiliares'!$B$237),"FOLHA DE PESSOAL",IF(X101='Tabelas auxiliares'!$A$237,"CUSTEIO",IF(X101='Tabelas auxiliares'!$A$236,"INVESTIMENTO","ERRO - VERIFICAR"))))</f>
        <v>CUSTEIO</v>
      </c>
      <c r="Z101" s="44">
        <v>7941</v>
      </c>
      <c r="AA101" s="44">
        <v>2746</v>
      </c>
      <c r="AC101" s="44">
        <v>5195</v>
      </c>
    </row>
    <row r="102" spans="1:29" x14ac:dyDescent="0.25">
      <c r="A102" t="s">
        <v>2314</v>
      </c>
      <c r="B102" s="75" t="s">
        <v>2195</v>
      </c>
      <c r="C102" s="75" t="s">
        <v>2317</v>
      </c>
      <c r="D102" t="s">
        <v>88</v>
      </c>
      <c r="E102" t="s">
        <v>118</v>
      </c>
      <c r="F102" s="51" t="str">
        <f>IFERROR(VLOOKUP(D102,'Tabelas auxiliares'!$A$3:$B$61,2,FALSE),"")</f>
        <v>SUGEPE - SUPERINTENDÊNCIA DE GESTÃO DE PESSOAS</v>
      </c>
      <c r="G102" s="51" t="str">
        <f>IFERROR(VLOOKUP($B102,'Tabelas auxiliares'!$A$65:$C$102,2,FALSE),"")</f>
        <v>Administração geral</v>
      </c>
      <c r="H102" s="51" t="str">
        <f>IFERROR(VLOOKUP($B102,'Tabelas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2" t="s">
        <v>872</v>
      </c>
      <c r="J102" t="s">
        <v>873</v>
      </c>
      <c r="K102" t="s">
        <v>874</v>
      </c>
      <c r="L102" t="s">
        <v>875</v>
      </c>
      <c r="M102" t="s">
        <v>876</v>
      </c>
      <c r="N102" t="s">
        <v>221</v>
      </c>
      <c r="O102" t="s">
        <v>222</v>
      </c>
      <c r="P102" t="s">
        <v>223</v>
      </c>
      <c r="Q102" t="s">
        <v>224</v>
      </c>
      <c r="R102" t="s">
        <v>220</v>
      </c>
      <c r="S102" t="s">
        <v>124</v>
      </c>
      <c r="T102" t="s">
        <v>216</v>
      </c>
      <c r="U102" t="s">
        <v>123</v>
      </c>
      <c r="V102" t="s">
        <v>2614</v>
      </c>
      <c r="W102" t="s">
        <v>2502</v>
      </c>
      <c r="X102" s="51" t="str">
        <f t="shared" si="1"/>
        <v>3</v>
      </c>
      <c r="Y102" s="51" t="str">
        <f>IF(T102="","",IF(AND(T102&lt;&gt;'Tabelas auxiliares'!$B$236,T102&lt;&gt;'Tabelas auxiliares'!$B$237),"FOLHA DE PESSOAL",IF(X102='Tabelas auxiliares'!$A$237,"CUSTEIO",IF(X102='Tabelas auxiliares'!$A$236,"INVESTIMENTO","ERRO - VERIFICAR"))))</f>
        <v>CUSTEIO</v>
      </c>
      <c r="Z102" s="44">
        <v>477.34</v>
      </c>
      <c r="AA102" s="44">
        <v>380.72</v>
      </c>
      <c r="AC102" s="44">
        <v>96.62</v>
      </c>
    </row>
    <row r="103" spans="1:29" x14ac:dyDescent="0.25">
      <c r="A103" t="s">
        <v>2314</v>
      </c>
      <c r="B103" s="75" t="s">
        <v>2197</v>
      </c>
      <c r="C103" s="75" t="s">
        <v>2317</v>
      </c>
      <c r="D103" t="s">
        <v>35</v>
      </c>
      <c r="E103" t="s">
        <v>118</v>
      </c>
      <c r="F103" s="51" t="str">
        <f>IFERROR(VLOOKUP(D103,'Tabelas auxiliares'!$A$3:$B$61,2,FALSE),"")</f>
        <v>PU - PREFEITURA UNIVERSITÁRIA</v>
      </c>
      <c r="G103" s="51" t="str">
        <f>IFERROR(VLOOKUP($B103,'Tabelas auxiliares'!$A$65:$C$102,2,FALSE),"")</f>
        <v>Água / luz / gás (concessionárias)</v>
      </c>
      <c r="H103" s="51" t="str">
        <f>IFERROR(VLOOKUP($B103,'Tabelas auxiliares'!$A$65:$C$102,3,FALSE),"")</f>
        <v>ÁGUA E ESGOTO / ENERGIA ELÉTRICA / GÁS</v>
      </c>
      <c r="I103" t="s">
        <v>877</v>
      </c>
      <c r="J103" t="s">
        <v>258</v>
      </c>
      <c r="K103" t="s">
        <v>878</v>
      </c>
      <c r="L103" t="s">
        <v>260</v>
      </c>
      <c r="M103" t="s">
        <v>256</v>
      </c>
      <c r="N103" t="s">
        <v>221</v>
      </c>
      <c r="O103" t="s">
        <v>222</v>
      </c>
      <c r="P103" t="s">
        <v>223</v>
      </c>
      <c r="Q103" t="s">
        <v>224</v>
      </c>
      <c r="R103" t="s">
        <v>220</v>
      </c>
      <c r="S103" t="s">
        <v>124</v>
      </c>
      <c r="T103" t="s">
        <v>216</v>
      </c>
      <c r="U103" t="s">
        <v>123</v>
      </c>
      <c r="V103" t="s">
        <v>2557</v>
      </c>
      <c r="W103" t="s">
        <v>2431</v>
      </c>
      <c r="X103" s="51" t="str">
        <f t="shared" si="1"/>
        <v>3</v>
      </c>
      <c r="Y103" s="51" t="str">
        <f>IF(T103="","",IF(AND(T103&lt;&gt;'Tabelas auxiliares'!$B$236,T103&lt;&gt;'Tabelas auxiliares'!$B$237),"FOLHA DE PESSOAL",IF(X103='Tabelas auxiliares'!$A$237,"CUSTEIO",IF(X103='Tabelas auxiliares'!$A$236,"INVESTIMENTO","ERRO - VERIFICAR"))))</f>
        <v>CUSTEIO</v>
      </c>
      <c r="Z103" s="44">
        <v>625.41999999999996</v>
      </c>
      <c r="AA103" s="44">
        <v>367.89</v>
      </c>
      <c r="AB103" s="44">
        <v>77.64</v>
      </c>
      <c r="AC103" s="44">
        <v>179.89</v>
      </c>
    </row>
    <row r="104" spans="1:29" x14ac:dyDescent="0.25">
      <c r="A104" t="s">
        <v>2314</v>
      </c>
      <c r="B104" s="75" t="s">
        <v>2197</v>
      </c>
      <c r="C104" s="75" t="s">
        <v>2317</v>
      </c>
      <c r="D104" t="s">
        <v>35</v>
      </c>
      <c r="E104" t="s">
        <v>118</v>
      </c>
      <c r="F104" s="51" t="str">
        <f>IFERROR(VLOOKUP(D104,'Tabelas auxiliares'!$A$3:$B$61,2,FALSE),"")</f>
        <v>PU - PREFEITURA UNIVERSITÁRIA</v>
      </c>
      <c r="G104" s="51" t="str">
        <f>IFERROR(VLOOKUP($B104,'Tabelas auxiliares'!$A$65:$C$102,2,FALSE),"")</f>
        <v>Água / luz / gás (concessionárias)</v>
      </c>
      <c r="H104" s="51" t="str">
        <f>IFERROR(VLOOKUP($B104,'Tabelas auxiliares'!$A$65:$C$102,3,FALSE),"")</f>
        <v>ÁGUA E ESGOTO / ENERGIA ELÉTRICA / GÁS</v>
      </c>
      <c r="I104" t="s">
        <v>879</v>
      </c>
      <c r="J104" t="s">
        <v>258</v>
      </c>
      <c r="K104" t="s">
        <v>880</v>
      </c>
      <c r="L104" t="s">
        <v>260</v>
      </c>
      <c r="M104" t="s">
        <v>256</v>
      </c>
      <c r="N104" t="s">
        <v>221</v>
      </c>
      <c r="O104" t="s">
        <v>222</v>
      </c>
      <c r="P104" t="s">
        <v>223</v>
      </c>
      <c r="Q104" t="s">
        <v>224</v>
      </c>
      <c r="R104" t="s">
        <v>220</v>
      </c>
      <c r="S104" t="s">
        <v>124</v>
      </c>
      <c r="T104" t="s">
        <v>216</v>
      </c>
      <c r="U104" t="s">
        <v>123</v>
      </c>
      <c r="V104" t="s">
        <v>2556</v>
      </c>
      <c r="W104" t="s">
        <v>2430</v>
      </c>
      <c r="X104" s="51" t="str">
        <f t="shared" si="1"/>
        <v>3</v>
      </c>
      <c r="Y104" s="51" t="str">
        <f>IF(T104="","",IF(AND(T104&lt;&gt;'Tabelas auxiliares'!$B$236,T104&lt;&gt;'Tabelas auxiliares'!$B$237),"FOLHA DE PESSOAL",IF(X104='Tabelas auxiliares'!$A$237,"CUSTEIO",IF(X104='Tabelas auxiliares'!$A$236,"INVESTIMENTO","ERRO - VERIFICAR"))))</f>
        <v>CUSTEIO</v>
      </c>
      <c r="Z104" s="44">
        <v>757346.87</v>
      </c>
      <c r="AA104" s="44">
        <v>233325.92</v>
      </c>
      <c r="AC104" s="44">
        <v>524020.95</v>
      </c>
    </row>
    <row r="105" spans="1:29" x14ac:dyDescent="0.25">
      <c r="A105" t="s">
        <v>2314</v>
      </c>
      <c r="B105" s="75" t="s">
        <v>2197</v>
      </c>
      <c r="C105" s="75" t="s">
        <v>2317</v>
      </c>
      <c r="D105" t="s">
        <v>35</v>
      </c>
      <c r="E105" t="s">
        <v>118</v>
      </c>
      <c r="F105" s="51" t="str">
        <f>IFERROR(VLOOKUP(D105,'Tabelas auxiliares'!$A$3:$B$61,2,FALSE),"")</f>
        <v>PU - PREFEITURA UNIVERSITÁRIA</v>
      </c>
      <c r="G105" s="51" t="str">
        <f>IFERROR(VLOOKUP($B105,'Tabelas auxiliares'!$A$65:$C$102,2,FALSE),"")</f>
        <v>Água / luz / gás (concessionárias)</v>
      </c>
      <c r="H105" s="51" t="str">
        <f>IFERROR(VLOOKUP($B105,'Tabelas auxiliares'!$A$65:$C$102,3,FALSE),"")</f>
        <v>ÁGUA E ESGOTO / ENERGIA ELÉTRICA / GÁS</v>
      </c>
      <c r="I105" t="s">
        <v>881</v>
      </c>
      <c r="J105" t="s">
        <v>253</v>
      </c>
      <c r="K105" t="s">
        <v>882</v>
      </c>
      <c r="L105" t="s">
        <v>260</v>
      </c>
      <c r="M105" t="s">
        <v>256</v>
      </c>
      <c r="N105" t="s">
        <v>221</v>
      </c>
      <c r="O105" t="s">
        <v>222</v>
      </c>
      <c r="P105" t="s">
        <v>223</v>
      </c>
      <c r="Q105" t="s">
        <v>224</v>
      </c>
      <c r="R105" t="s">
        <v>220</v>
      </c>
      <c r="S105" t="s">
        <v>124</v>
      </c>
      <c r="T105" t="s">
        <v>216</v>
      </c>
      <c r="U105" t="s">
        <v>123</v>
      </c>
      <c r="V105" t="s">
        <v>2557</v>
      </c>
      <c r="W105" t="s">
        <v>2431</v>
      </c>
      <c r="X105" s="51" t="str">
        <f t="shared" si="1"/>
        <v>3</v>
      </c>
      <c r="Y105" s="51" t="str">
        <f>IF(T105="","",IF(AND(T105&lt;&gt;'Tabelas auxiliares'!$B$236,T105&lt;&gt;'Tabelas auxiliares'!$B$237),"FOLHA DE PESSOAL",IF(X105='Tabelas auxiliares'!$A$237,"CUSTEIO",IF(X105='Tabelas auxiliares'!$A$236,"INVESTIMENTO","ERRO - VERIFICAR"))))</f>
        <v>CUSTEIO</v>
      </c>
      <c r="Z105" s="44">
        <v>177.73</v>
      </c>
      <c r="AA105" s="44">
        <v>48.05</v>
      </c>
      <c r="AB105" s="44">
        <v>32.42</v>
      </c>
      <c r="AC105" s="44">
        <v>97.26</v>
      </c>
    </row>
    <row r="106" spans="1:29" x14ac:dyDescent="0.25">
      <c r="A106" t="s">
        <v>2314</v>
      </c>
      <c r="B106" s="75" t="s">
        <v>2197</v>
      </c>
      <c r="C106" s="75" t="s">
        <v>2317</v>
      </c>
      <c r="D106" t="s">
        <v>35</v>
      </c>
      <c r="E106" t="s">
        <v>118</v>
      </c>
      <c r="F106" s="51" t="str">
        <f>IFERROR(VLOOKUP(D106,'Tabelas auxiliares'!$A$3:$B$61,2,FALSE),"")</f>
        <v>PU - PREFEITURA UNIVERSITÁRIA</v>
      </c>
      <c r="G106" s="51" t="str">
        <f>IFERROR(VLOOKUP($B106,'Tabelas auxiliares'!$A$65:$C$102,2,FALSE),"")</f>
        <v>Água / luz / gás (concessionárias)</v>
      </c>
      <c r="H106" s="51" t="str">
        <f>IFERROR(VLOOKUP($B106,'Tabelas auxiliares'!$A$65:$C$102,3,FALSE),"")</f>
        <v>ÁGUA E ESGOTO / ENERGIA ELÉTRICA / GÁS</v>
      </c>
      <c r="I106" t="s">
        <v>883</v>
      </c>
      <c r="J106" t="s">
        <v>249</v>
      </c>
      <c r="K106" t="s">
        <v>884</v>
      </c>
      <c r="L106" t="s">
        <v>251</v>
      </c>
      <c r="M106" t="s">
        <v>252</v>
      </c>
      <c r="N106" t="s">
        <v>221</v>
      </c>
      <c r="O106" t="s">
        <v>222</v>
      </c>
      <c r="P106" t="s">
        <v>223</v>
      </c>
      <c r="Q106" t="s">
        <v>224</v>
      </c>
      <c r="R106" t="s">
        <v>220</v>
      </c>
      <c r="S106" t="s">
        <v>124</v>
      </c>
      <c r="T106" t="s">
        <v>216</v>
      </c>
      <c r="U106" t="s">
        <v>123</v>
      </c>
      <c r="V106" t="s">
        <v>2555</v>
      </c>
      <c r="W106" t="s">
        <v>2429</v>
      </c>
      <c r="X106" s="51" t="str">
        <f t="shared" si="1"/>
        <v>3</v>
      </c>
      <c r="Y106" s="51" t="str">
        <f>IF(T106="","",IF(AND(T106&lt;&gt;'Tabelas auxiliares'!$B$236,T106&lt;&gt;'Tabelas auxiliares'!$B$237),"FOLHA DE PESSOAL",IF(X106='Tabelas auxiliares'!$A$237,"CUSTEIO",IF(X106='Tabelas auxiliares'!$A$236,"INVESTIMENTO","ERRO - VERIFICAR"))))</f>
        <v>CUSTEIO</v>
      </c>
      <c r="Z106" s="44">
        <v>426732.08</v>
      </c>
      <c r="AA106" s="44">
        <v>12931.68</v>
      </c>
      <c r="AC106" s="44">
        <v>413800.4</v>
      </c>
    </row>
    <row r="107" spans="1:29" x14ac:dyDescent="0.25">
      <c r="A107" t="s">
        <v>2314</v>
      </c>
      <c r="B107" s="75" t="s">
        <v>2197</v>
      </c>
      <c r="C107" s="75" t="s">
        <v>2317</v>
      </c>
      <c r="D107" t="s">
        <v>35</v>
      </c>
      <c r="E107" t="s">
        <v>118</v>
      </c>
      <c r="F107" s="51" t="str">
        <f>IFERROR(VLOOKUP(D107,'Tabelas auxiliares'!$A$3:$B$61,2,FALSE),"")</f>
        <v>PU - PREFEITURA UNIVERSITÁRIA</v>
      </c>
      <c r="G107" s="51" t="str">
        <f>IFERROR(VLOOKUP($B107,'Tabelas auxiliares'!$A$65:$C$102,2,FALSE),"")</f>
        <v>Água / luz / gás (concessionárias)</v>
      </c>
      <c r="H107" s="51" t="str">
        <f>IFERROR(VLOOKUP($B107,'Tabelas auxiliares'!$A$65:$C$102,3,FALSE),"")</f>
        <v>ÁGUA E ESGOTO / ENERGIA ELÉTRICA / GÁS</v>
      </c>
      <c r="I107" t="s">
        <v>885</v>
      </c>
      <c r="J107" t="s">
        <v>886</v>
      </c>
      <c r="K107" t="s">
        <v>887</v>
      </c>
      <c r="L107" t="s">
        <v>888</v>
      </c>
      <c r="M107" t="s">
        <v>252</v>
      </c>
      <c r="N107" t="s">
        <v>221</v>
      </c>
      <c r="O107" t="s">
        <v>222</v>
      </c>
      <c r="P107" t="s">
        <v>223</v>
      </c>
      <c r="Q107" t="s">
        <v>224</v>
      </c>
      <c r="R107" t="s">
        <v>220</v>
      </c>
      <c r="S107" t="s">
        <v>124</v>
      </c>
      <c r="T107" t="s">
        <v>216</v>
      </c>
      <c r="U107" t="s">
        <v>123</v>
      </c>
      <c r="V107" t="s">
        <v>2555</v>
      </c>
      <c r="W107" t="s">
        <v>2429</v>
      </c>
      <c r="X107" s="51" t="str">
        <f t="shared" si="1"/>
        <v>3</v>
      </c>
      <c r="Y107" s="51" t="str">
        <f>IF(T107="","",IF(AND(T107&lt;&gt;'Tabelas auxiliares'!$B$236,T107&lt;&gt;'Tabelas auxiliares'!$B$237),"FOLHA DE PESSOAL",IF(X107='Tabelas auxiliares'!$A$237,"CUSTEIO",IF(X107='Tabelas auxiliares'!$A$236,"INVESTIMENTO","ERRO - VERIFICAR"))))</f>
        <v>CUSTEIO</v>
      </c>
      <c r="Z107" s="44">
        <v>475842.55</v>
      </c>
      <c r="AA107" s="44">
        <v>252425.97</v>
      </c>
      <c r="AB107" s="44">
        <v>73605.06</v>
      </c>
      <c r="AC107" s="44">
        <v>149811.51999999999</v>
      </c>
    </row>
    <row r="108" spans="1:29" x14ac:dyDescent="0.25">
      <c r="A108" t="s">
        <v>2314</v>
      </c>
      <c r="B108" s="75" t="s">
        <v>2197</v>
      </c>
      <c r="C108" s="75" t="s">
        <v>2317</v>
      </c>
      <c r="D108" t="s">
        <v>35</v>
      </c>
      <c r="E108" t="s">
        <v>118</v>
      </c>
      <c r="F108" s="51" t="str">
        <f>IFERROR(VLOOKUP(D108,'Tabelas auxiliares'!$A$3:$B$61,2,FALSE),"")</f>
        <v>PU - PREFEITURA UNIVERSITÁRIA</v>
      </c>
      <c r="G108" s="51" t="str">
        <f>IFERROR(VLOOKUP($B108,'Tabelas auxiliares'!$A$65:$C$102,2,FALSE),"")</f>
        <v>Água / luz / gás (concessionárias)</v>
      </c>
      <c r="H108" s="51" t="str">
        <f>IFERROR(VLOOKUP($B108,'Tabelas auxiliares'!$A$65:$C$102,3,FALSE),"")</f>
        <v>ÁGUA E ESGOTO / ENERGIA ELÉTRICA / GÁS</v>
      </c>
      <c r="I108" t="s">
        <v>889</v>
      </c>
      <c r="J108" t="s">
        <v>253</v>
      </c>
      <c r="K108" t="s">
        <v>890</v>
      </c>
      <c r="L108" t="s">
        <v>255</v>
      </c>
      <c r="M108" t="s">
        <v>256</v>
      </c>
      <c r="N108" t="s">
        <v>221</v>
      </c>
      <c r="O108" t="s">
        <v>222</v>
      </c>
      <c r="P108" t="s">
        <v>223</v>
      </c>
      <c r="Q108" t="s">
        <v>224</v>
      </c>
      <c r="R108" t="s">
        <v>220</v>
      </c>
      <c r="S108" t="s">
        <v>124</v>
      </c>
      <c r="T108" t="s">
        <v>216</v>
      </c>
      <c r="U108" t="s">
        <v>123</v>
      </c>
      <c r="V108" t="s">
        <v>2556</v>
      </c>
      <c r="W108" t="s">
        <v>2430</v>
      </c>
      <c r="X108" s="51" t="str">
        <f t="shared" si="1"/>
        <v>3</v>
      </c>
      <c r="Y108" s="51" t="str">
        <f>IF(T108="","",IF(AND(T108&lt;&gt;'Tabelas auxiliares'!$B$236,T108&lt;&gt;'Tabelas auxiliares'!$B$237),"FOLHA DE PESSOAL",IF(X108='Tabelas auxiliares'!$A$237,"CUSTEIO",IF(X108='Tabelas auxiliares'!$A$236,"INVESTIMENTO","ERRO - VERIFICAR"))))</f>
        <v>CUSTEIO</v>
      </c>
      <c r="Z108" s="44">
        <v>318927.34999999998</v>
      </c>
      <c r="AA108" s="44">
        <v>429.61</v>
      </c>
      <c r="AB108" s="44">
        <v>44901.84</v>
      </c>
      <c r="AC108" s="44">
        <v>273595.90000000002</v>
      </c>
    </row>
    <row r="109" spans="1:29" x14ac:dyDescent="0.25">
      <c r="A109" t="s">
        <v>2314</v>
      </c>
      <c r="B109" s="75" t="s">
        <v>2202</v>
      </c>
      <c r="C109" s="75" t="s">
        <v>2315</v>
      </c>
      <c r="D109" t="s">
        <v>15</v>
      </c>
      <c r="E109" t="s">
        <v>118</v>
      </c>
      <c r="F109" s="51" t="str">
        <f>IFERROR(VLOOKUP(D109,'Tabelas auxiliares'!$A$3:$B$61,2,FALSE),"")</f>
        <v>PROPES - PRÓ-REITORIA DE PESQUISA / CEM</v>
      </c>
      <c r="G109" s="51" t="str">
        <f>IFERROR(VLOOKUP($B109,'Tabelas auxiliares'!$A$65:$C$102,2,FALSE),"")</f>
        <v>Assistência - Pesquisa</v>
      </c>
      <c r="H109" s="51" t="str">
        <f>IFERROR(VLOOKUP($B109,'Tabelas auxiliares'!$A$65:$C$102,3,FALSE),"")</f>
        <v>BOLSAS DE INICIACAO CIENTIFICA / BOLSAS PROJETOS DE PESQUISA E/OU EDITAIS LIGADOS A PESQUISA</v>
      </c>
      <c r="I109" t="s">
        <v>851</v>
      </c>
      <c r="J109" t="s">
        <v>891</v>
      </c>
      <c r="K109" t="s">
        <v>892</v>
      </c>
      <c r="L109" t="s">
        <v>893</v>
      </c>
      <c r="M109" t="s">
        <v>220</v>
      </c>
      <c r="N109" t="s">
        <v>221</v>
      </c>
      <c r="O109" t="s">
        <v>222</v>
      </c>
      <c r="P109" t="s">
        <v>223</v>
      </c>
      <c r="Q109" t="s">
        <v>224</v>
      </c>
      <c r="R109" t="s">
        <v>220</v>
      </c>
      <c r="S109" t="s">
        <v>124</v>
      </c>
      <c r="T109" t="s">
        <v>216</v>
      </c>
      <c r="U109" t="s">
        <v>123</v>
      </c>
      <c r="V109" t="s">
        <v>2548</v>
      </c>
      <c r="W109" t="s">
        <v>2403</v>
      </c>
      <c r="X109" s="51" t="str">
        <f t="shared" si="1"/>
        <v>3</v>
      </c>
      <c r="Y109" s="51" t="str">
        <f>IF(T109="","",IF(AND(T109&lt;&gt;'Tabelas auxiliares'!$B$236,T109&lt;&gt;'Tabelas auxiliares'!$B$237),"FOLHA DE PESSOAL",IF(X109='Tabelas auxiliares'!$A$237,"CUSTEIO",IF(X109='Tabelas auxiliares'!$A$236,"INVESTIMENTO","ERRO - VERIFICAR"))))</f>
        <v>CUSTEIO</v>
      </c>
      <c r="Z109" s="44">
        <v>5475</v>
      </c>
      <c r="AA109" s="44">
        <v>5475</v>
      </c>
    </row>
    <row r="110" spans="1:29" x14ac:dyDescent="0.25">
      <c r="A110" t="s">
        <v>2314</v>
      </c>
      <c r="B110" s="75" t="s">
        <v>2202</v>
      </c>
      <c r="C110" s="75" t="s">
        <v>2315</v>
      </c>
      <c r="D110" t="s">
        <v>21</v>
      </c>
      <c r="E110" t="s">
        <v>118</v>
      </c>
      <c r="F110" s="51" t="str">
        <f>IFERROR(VLOOKUP(D110,'Tabelas auxiliares'!$A$3:$B$61,2,FALSE),"")</f>
        <v>NÚCLEOS ESTRATÉGICOS</v>
      </c>
      <c r="G110" s="51" t="str">
        <f>IFERROR(VLOOKUP($B110,'Tabelas auxiliares'!$A$65:$C$102,2,FALSE),"")</f>
        <v>Assistência - Pesquisa</v>
      </c>
      <c r="H110" s="51" t="str">
        <f>IFERROR(VLOOKUP($B110,'Tabelas auxiliares'!$A$65:$C$102,3,FALSE),"")</f>
        <v>BOLSAS DE INICIACAO CIENTIFICA / BOLSAS PROJETOS DE PESQUISA E/OU EDITAIS LIGADOS A PESQUISA</v>
      </c>
      <c r="I110" t="s">
        <v>607</v>
      </c>
      <c r="J110" t="s">
        <v>894</v>
      </c>
      <c r="K110" t="s">
        <v>895</v>
      </c>
      <c r="L110" t="s">
        <v>896</v>
      </c>
      <c r="M110" t="s">
        <v>220</v>
      </c>
      <c r="N110" t="s">
        <v>229</v>
      </c>
      <c r="O110" t="s">
        <v>230</v>
      </c>
      <c r="P110" t="s">
        <v>231</v>
      </c>
      <c r="Q110" t="s">
        <v>224</v>
      </c>
      <c r="R110" t="s">
        <v>220</v>
      </c>
      <c r="S110" t="s">
        <v>124</v>
      </c>
      <c r="T110" t="s">
        <v>216</v>
      </c>
      <c r="U110" t="s">
        <v>2100</v>
      </c>
      <c r="V110" t="s">
        <v>2548</v>
      </c>
      <c r="W110" t="s">
        <v>2403</v>
      </c>
      <c r="X110" s="51" t="str">
        <f t="shared" si="1"/>
        <v>3</v>
      </c>
      <c r="Y110" s="51" t="str">
        <f>IF(T110="","",IF(AND(T110&lt;&gt;'Tabelas auxiliares'!$B$236,T110&lt;&gt;'Tabelas auxiliares'!$B$237),"FOLHA DE PESSOAL",IF(X110='Tabelas auxiliares'!$A$237,"CUSTEIO",IF(X110='Tabelas auxiliares'!$A$236,"INVESTIMENTO","ERRO - VERIFICAR"))))</f>
        <v>CUSTEIO</v>
      </c>
      <c r="Z110" s="44">
        <v>15000</v>
      </c>
      <c r="AC110" s="44">
        <v>15000</v>
      </c>
    </row>
    <row r="111" spans="1:29" x14ac:dyDescent="0.25">
      <c r="A111" t="s">
        <v>2314</v>
      </c>
      <c r="B111" s="75" t="s">
        <v>2204</v>
      </c>
      <c r="C111" s="75" t="s">
        <v>2317</v>
      </c>
      <c r="D111" t="s">
        <v>57</v>
      </c>
      <c r="E111" t="s">
        <v>118</v>
      </c>
      <c r="F111" s="51" t="str">
        <f>IFERROR(VLOOKUP(D111,'Tabelas auxiliares'!$A$3:$B$61,2,FALSE),"")</f>
        <v>EDITORA DA UFABC</v>
      </c>
      <c r="G111" s="51" t="str">
        <f>IFERROR(VLOOKUP($B111,'Tabelas auxiliares'!$A$65:$C$102,2,FALSE),"")</f>
        <v>Assistência - Extensão</v>
      </c>
      <c r="H111" s="51" t="str">
        <f>IFERROR(VLOOKUP($B111,'Tabelas auxiliares'!$A$65:$C$102,3,FALSE),"")</f>
        <v>BOLSAS DE EXTENSAO / PROJETOS EXTENSIONISTAS</v>
      </c>
      <c r="I111" t="s">
        <v>897</v>
      </c>
      <c r="J111" t="s">
        <v>898</v>
      </c>
      <c r="K111" t="s">
        <v>899</v>
      </c>
      <c r="L111" t="s">
        <v>900</v>
      </c>
      <c r="M111" t="s">
        <v>901</v>
      </c>
      <c r="N111" t="s">
        <v>221</v>
      </c>
      <c r="O111" t="s">
        <v>222</v>
      </c>
      <c r="P111" t="s">
        <v>223</v>
      </c>
      <c r="Q111" t="s">
        <v>224</v>
      </c>
      <c r="R111" t="s">
        <v>220</v>
      </c>
      <c r="S111" t="s">
        <v>124</v>
      </c>
      <c r="T111" t="s">
        <v>216</v>
      </c>
      <c r="U111" t="s">
        <v>123</v>
      </c>
      <c r="V111" t="s">
        <v>2585</v>
      </c>
      <c r="W111" t="s">
        <v>2466</v>
      </c>
      <c r="X111" s="51" t="str">
        <f t="shared" si="1"/>
        <v>3</v>
      </c>
      <c r="Y111" s="51" t="str">
        <f>IF(T111="","",IF(AND(T111&lt;&gt;'Tabelas auxiliares'!$B$236,T111&lt;&gt;'Tabelas auxiliares'!$B$237),"FOLHA DE PESSOAL",IF(X111='Tabelas auxiliares'!$A$237,"CUSTEIO",IF(X111='Tabelas auxiliares'!$A$236,"INVESTIMENTO","ERRO - VERIFICAR"))))</f>
        <v>CUSTEIO</v>
      </c>
      <c r="Z111" s="44">
        <v>180</v>
      </c>
      <c r="AA111" s="44">
        <v>180</v>
      </c>
    </row>
    <row r="112" spans="1:29" x14ac:dyDescent="0.25">
      <c r="A112" t="s">
        <v>2314</v>
      </c>
      <c r="B112" s="75" t="s">
        <v>2204</v>
      </c>
      <c r="C112" s="75" t="s">
        <v>2329</v>
      </c>
      <c r="D112" t="s">
        <v>55</v>
      </c>
      <c r="E112" t="s">
        <v>118</v>
      </c>
      <c r="F112" s="51" t="str">
        <f>IFERROR(VLOOKUP(D112,'Tabelas auxiliares'!$A$3:$B$61,2,FALSE),"")</f>
        <v>PROEC - PRÓ-REITORIA DE EXTENSÃO E CULTURA</v>
      </c>
      <c r="G112" s="51" t="str">
        <f>IFERROR(VLOOKUP($B112,'Tabelas auxiliares'!$A$65:$C$102,2,FALSE),"")</f>
        <v>Assistência - Extensão</v>
      </c>
      <c r="H112" s="51" t="str">
        <f>IFERROR(VLOOKUP($B112,'Tabelas auxiliares'!$A$65:$C$102,3,FALSE),"")</f>
        <v>BOLSAS DE EXTENSAO / PROJETOS EXTENSIONISTAS</v>
      </c>
      <c r="I112" t="s">
        <v>902</v>
      </c>
      <c r="J112" t="s">
        <v>903</v>
      </c>
      <c r="K112" t="s">
        <v>904</v>
      </c>
      <c r="L112" t="s">
        <v>905</v>
      </c>
      <c r="M112" t="s">
        <v>220</v>
      </c>
      <c r="N112" t="s">
        <v>221</v>
      </c>
      <c r="O112" t="s">
        <v>222</v>
      </c>
      <c r="P112" t="s">
        <v>223</v>
      </c>
      <c r="Q112" t="s">
        <v>224</v>
      </c>
      <c r="R112" t="s">
        <v>220</v>
      </c>
      <c r="S112" t="s">
        <v>124</v>
      </c>
      <c r="T112" t="s">
        <v>216</v>
      </c>
      <c r="U112" t="s">
        <v>123</v>
      </c>
      <c r="V112" t="s">
        <v>2550</v>
      </c>
      <c r="W112" t="s">
        <v>2414</v>
      </c>
      <c r="X112" s="51" t="str">
        <f t="shared" si="1"/>
        <v>3</v>
      </c>
      <c r="Y112" s="51" t="str">
        <f>IF(T112="","",IF(AND(T112&lt;&gt;'Tabelas auxiliares'!$B$236,T112&lt;&gt;'Tabelas auxiliares'!$B$237),"FOLHA DE PESSOAL",IF(X112='Tabelas auxiliares'!$A$237,"CUSTEIO",IF(X112='Tabelas auxiliares'!$A$236,"INVESTIMENTO","ERRO - VERIFICAR"))))</f>
        <v>CUSTEIO</v>
      </c>
      <c r="Z112" s="44">
        <v>330</v>
      </c>
    </row>
    <row r="113" spans="1:29" x14ac:dyDescent="0.25">
      <c r="A113" t="s">
        <v>2314</v>
      </c>
      <c r="B113" s="75" t="s">
        <v>2207</v>
      </c>
      <c r="C113" s="75" t="s">
        <v>2311</v>
      </c>
      <c r="D113" t="s">
        <v>53</v>
      </c>
      <c r="E113" t="s">
        <v>118</v>
      </c>
      <c r="F113" s="51" t="str">
        <f>IFERROR(VLOOKUP(D113,'Tabelas auxiliares'!$A$3:$B$61,2,FALSE),"")</f>
        <v>PROGRAD - PRÓ-REITORIA DE GRADUAÇÃO</v>
      </c>
      <c r="G113" s="51" t="str">
        <f>IFERROR(VLOOKUP($B113,'Tabelas auxiliares'!$A$65:$C$102,2,FALSE),"")</f>
        <v>Assistência - Graduação</v>
      </c>
      <c r="H113" s="51" t="str">
        <f>IFERROR(VLOOKUP($B113,'Tabelas auxiliares'!$A$65:$C$102,3,FALSE),"")</f>
        <v>MONITORIA ACADEMICA DA GRADUACAO / MONITORIA SEMIPRESENCIAL / AUXILIO ACESSIBILIDADE / MONITORIA INCLUSIVA</v>
      </c>
      <c r="I113" t="s">
        <v>906</v>
      </c>
      <c r="J113" t="s">
        <v>907</v>
      </c>
      <c r="K113" t="s">
        <v>908</v>
      </c>
      <c r="L113" t="s">
        <v>717</v>
      </c>
      <c r="M113" t="s">
        <v>220</v>
      </c>
      <c r="N113" t="s">
        <v>221</v>
      </c>
      <c r="O113" t="s">
        <v>222</v>
      </c>
      <c r="P113" t="s">
        <v>223</v>
      </c>
      <c r="Q113" t="s">
        <v>224</v>
      </c>
      <c r="R113" t="s">
        <v>220</v>
      </c>
      <c r="S113" t="s">
        <v>124</v>
      </c>
      <c r="T113" t="s">
        <v>216</v>
      </c>
      <c r="U113" t="s">
        <v>123</v>
      </c>
      <c r="V113" t="s">
        <v>2550</v>
      </c>
      <c r="W113" t="s">
        <v>2414</v>
      </c>
      <c r="X113" s="51" t="str">
        <f t="shared" si="1"/>
        <v>3</v>
      </c>
      <c r="Y113" s="51" t="str">
        <f>IF(T113="","",IF(AND(T113&lt;&gt;'Tabelas auxiliares'!$B$236,T113&lt;&gt;'Tabelas auxiliares'!$B$237),"FOLHA DE PESSOAL",IF(X113='Tabelas auxiliares'!$A$237,"CUSTEIO",IF(X113='Tabelas auxiliares'!$A$236,"INVESTIMENTO","ERRO - VERIFICAR"))))</f>
        <v>CUSTEIO</v>
      </c>
      <c r="Z113" s="44">
        <v>223.43</v>
      </c>
    </row>
    <row r="114" spans="1:29" x14ac:dyDescent="0.25">
      <c r="A114" t="s">
        <v>2314</v>
      </c>
      <c r="B114" s="75" t="s">
        <v>2217</v>
      </c>
      <c r="C114" s="75" t="s">
        <v>2317</v>
      </c>
      <c r="D114" t="s">
        <v>75</v>
      </c>
      <c r="E114" t="s">
        <v>118</v>
      </c>
      <c r="F114" s="51" t="str">
        <f>IFERROR(VLOOKUP(D114,'Tabelas auxiliares'!$A$3:$B$61,2,FALSE),"")</f>
        <v>BIBLIOTECA</v>
      </c>
      <c r="G114" s="51" t="str">
        <f>IFERROR(VLOOKUP($B114,'Tabelas auxiliares'!$A$65:$C$102,2,FALSE),"")</f>
        <v>Acervo bibliográfico</v>
      </c>
      <c r="H114" s="51" t="str">
        <f>IFERROR(VLOOKUP($B114,'Tabelas auxiliares'!$A$65:$C$102,3,FALSE),"")</f>
        <v>LIVROS / ASSINATURA DE JORNAIS E REVISTAS / PERIÓDICOS / BASES ACADÊMICAS/ENCADERNAÇÃO E REENCADERNAÇÃO DE LIVROS DO ACERVO</v>
      </c>
      <c r="I114" t="s">
        <v>909</v>
      </c>
      <c r="J114" t="s">
        <v>910</v>
      </c>
      <c r="K114" t="s">
        <v>911</v>
      </c>
      <c r="L114" t="s">
        <v>912</v>
      </c>
      <c r="M114" t="s">
        <v>913</v>
      </c>
      <c r="N114" t="s">
        <v>221</v>
      </c>
      <c r="O114" t="s">
        <v>914</v>
      </c>
      <c r="P114" t="s">
        <v>915</v>
      </c>
      <c r="Q114" t="s">
        <v>224</v>
      </c>
      <c r="R114" t="s">
        <v>220</v>
      </c>
      <c r="S114" t="s">
        <v>916</v>
      </c>
      <c r="T114" t="s">
        <v>216</v>
      </c>
      <c r="U114" t="s">
        <v>2622</v>
      </c>
      <c r="V114" t="s">
        <v>2623</v>
      </c>
      <c r="W114" t="s">
        <v>2507</v>
      </c>
      <c r="X114" s="51" t="str">
        <f t="shared" si="1"/>
        <v>3</v>
      </c>
      <c r="Y114" s="51" t="str">
        <f>IF(T114="","",IF(AND(T114&lt;&gt;'Tabelas auxiliares'!$B$236,T114&lt;&gt;'Tabelas auxiliares'!$B$237),"FOLHA DE PESSOAL",IF(X114='Tabelas auxiliares'!$A$237,"CUSTEIO",IF(X114='Tabelas auxiliares'!$A$236,"INVESTIMENTO","ERRO - VERIFICAR"))))</f>
        <v>CUSTEIO</v>
      </c>
      <c r="Z114" s="44">
        <v>68922.03</v>
      </c>
      <c r="AA114" s="44">
        <v>68922.03</v>
      </c>
    </row>
    <row r="115" spans="1:29" x14ac:dyDescent="0.25">
      <c r="A115" t="s">
        <v>2314</v>
      </c>
      <c r="B115" s="75" t="s">
        <v>2217</v>
      </c>
      <c r="C115" s="75" t="s">
        <v>2317</v>
      </c>
      <c r="D115" t="s">
        <v>75</v>
      </c>
      <c r="E115" t="s">
        <v>118</v>
      </c>
      <c r="F115" s="51" t="str">
        <f>IFERROR(VLOOKUP(D115,'Tabelas auxiliares'!$A$3:$B$61,2,FALSE),"")</f>
        <v>BIBLIOTECA</v>
      </c>
      <c r="G115" s="51" t="str">
        <f>IFERROR(VLOOKUP($B115,'Tabelas auxiliares'!$A$65:$C$102,2,FALSE),"")</f>
        <v>Acervo bibliográfico</v>
      </c>
      <c r="H115" s="51" t="str">
        <f>IFERROR(VLOOKUP($B115,'Tabelas auxiliares'!$A$65:$C$102,3,FALSE),"")</f>
        <v>LIVROS / ASSINATURA DE JORNAIS E REVISTAS / PERIÓDICOS / BASES ACADÊMICAS/ENCADERNAÇÃO E REENCADERNAÇÃO DE LIVROS DO ACERVO</v>
      </c>
      <c r="I115" t="s">
        <v>822</v>
      </c>
      <c r="J115" t="s">
        <v>917</v>
      </c>
      <c r="K115" t="s">
        <v>918</v>
      </c>
      <c r="L115" t="s">
        <v>919</v>
      </c>
      <c r="M115" t="s">
        <v>265</v>
      </c>
      <c r="N115" t="s">
        <v>221</v>
      </c>
      <c r="O115" t="s">
        <v>222</v>
      </c>
      <c r="P115" t="s">
        <v>223</v>
      </c>
      <c r="Q115" t="s">
        <v>224</v>
      </c>
      <c r="R115" t="s">
        <v>220</v>
      </c>
      <c r="S115" t="s">
        <v>124</v>
      </c>
      <c r="T115" t="s">
        <v>216</v>
      </c>
      <c r="U115" t="s">
        <v>123</v>
      </c>
      <c r="V115" t="s">
        <v>2614</v>
      </c>
      <c r="W115" t="s">
        <v>2502</v>
      </c>
      <c r="X115" s="51" t="str">
        <f t="shared" si="1"/>
        <v>3</v>
      </c>
      <c r="Y115" s="51" t="str">
        <f>IF(T115="","",IF(AND(T115&lt;&gt;'Tabelas auxiliares'!$B$236,T115&lt;&gt;'Tabelas auxiliares'!$B$237),"FOLHA DE PESSOAL",IF(X115='Tabelas auxiliares'!$A$237,"CUSTEIO",IF(X115='Tabelas auxiliares'!$A$236,"INVESTIMENTO","ERRO - VERIFICAR"))))</f>
        <v>CUSTEIO</v>
      </c>
      <c r="Z115" s="44">
        <v>1098.58</v>
      </c>
      <c r="AA115" s="44">
        <v>1098.58</v>
      </c>
    </row>
    <row r="116" spans="1:29" x14ac:dyDescent="0.25">
      <c r="A116" t="s">
        <v>2314</v>
      </c>
      <c r="B116" s="75" t="s">
        <v>2217</v>
      </c>
      <c r="C116" s="75" t="s">
        <v>2317</v>
      </c>
      <c r="D116" t="s">
        <v>75</v>
      </c>
      <c r="E116" t="s">
        <v>118</v>
      </c>
      <c r="F116" s="51" t="str">
        <f>IFERROR(VLOOKUP(D116,'Tabelas auxiliares'!$A$3:$B$61,2,FALSE),"")</f>
        <v>BIBLIOTECA</v>
      </c>
      <c r="G116" s="51" t="str">
        <f>IFERROR(VLOOKUP($B116,'Tabelas auxiliares'!$A$65:$C$102,2,FALSE),"")</f>
        <v>Acervo bibliográfico</v>
      </c>
      <c r="H116" s="51" t="str">
        <f>IFERROR(VLOOKUP($B116,'Tabelas auxiliares'!$A$65:$C$102,3,FALSE),"")</f>
        <v>LIVROS / ASSINATURA DE JORNAIS E REVISTAS / PERIÓDICOS / BASES ACADÊMICAS/ENCADERNAÇÃO E REENCADERNAÇÃO DE LIVROS DO ACERVO</v>
      </c>
      <c r="I116" t="s">
        <v>920</v>
      </c>
      <c r="J116" t="s">
        <v>921</v>
      </c>
      <c r="K116" t="s">
        <v>922</v>
      </c>
      <c r="L116" t="s">
        <v>923</v>
      </c>
      <c r="M116" t="s">
        <v>924</v>
      </c>
      <c r="N116" t="s">
        <v>221</v>
      </c>
      <c r="O116" t="s">
        <v>222</v>
      </c>
      <c r="P116" t="s">
        <v>223</v>
      </c>
      <c r="Q116" t="s">
        <v>224</v>
      </c>
      <c r="R116" t="s">
        <v>220</v>
      </c>
      <c r="S116" t="s">
        <v>124</v>
      </c>
      <c r="T116" t="s">
        <v>216</v>
      </c>
      <c r="U116" t="s">
        <v>123</v>
      </c>
      <c r="V116" t="s">
        <v>2624</v>
      </c>
      <c r="W116" t="s">
        <v>2508</v>
      </c>
      <c r="X116" s="51" t="str">
        <f t="shared" si="1"/>
        <v>3</v>
      </c>
      <c r="Y116" s="51" t="str">
        <f>IF(T116="","",IF(AND(T116&lt;&gt;'Tabelas auxiliares'!$B$236,T116&lt;&gt;'Tabelas auxiliares'!$B$237),"FOLHA DE PESSOAL",IF(X116='Tabelas auxiliares'!$A$237,"CUSTEIO",IF(X116='Tabelas auxiliares'!$A$236,"INVESTIMENTO","ERRO - VERIFICAR"))))</f>
        <v>CUSTEIO</v>
      </c>
      <c r="Z116" s="44">
        <v>52189.88</v>
      </c>
      <c r="AA116" s="44">
        <v>40724.120000000003</v>
      </c>
      <c r="AC116" s="44">
        <v>11465.76</v>
      </c>
    </row>
    <row r="117" spans="1:29" x14ac:dyDescent="0.25">
      <c r="A117" t="s">
        <v>2314</v>
      </c>
      <c r="B117" s="75" t="s">
        <v>2217</v>
      </c>
      <c r="C117" s="75" t="s">
        <v>2317</v>
      </c>
      <c r="D117" t="s">
        <v>75</v>
      </c>
      <c r="E117" t="s">
        <v>118</v>
      </c>
      <c r="F117" s="51" t="str">
        <f>IFERROR(VLOOKUP(D117,'Tabelas auxiliares'!$A$3:$B$61,2,FALSE),"")</f>
        <v>BIBLIOTECA</v>
      </c>
      <c r="G117" s="51" t="str">
        <f>IFERROR(VLOOKUP($B117,'Tabelas auxiliares'!$A$65:$C$102,2,FALSE),"")</f>
        <v>Acervo bibliográfico</v>
      </c>
      <c r="H117" s="51" t="str">
        <f>IFERROR(VLOOKUP($B117,'Tabelas auxiliares'!$A$65:$C$102,3,FALSE),"")</f>
        <v>LIVROS / ASSINATURA DE JORNAIS E REVISTAS / PERIÓDICOS / BASES ACADÊMICAS/ENCADERNAÇÃO E REENCADERNAÇÃO DE LIVROS DO ACERVO</v>
      </c>
      <c r="I117" t="s">
        <v>925</v>
      </c>
      <c r="J117" t="s">
        <v>262</v>
      </c>
      <c r="K117" t="s">
        <v>926</v>
      </c>
      <c r="L117" t="s">
        <v>927</v>
      </c>
      <c r="M117" t="s">
        <v>265</v>
      </c>
      <c r="N117" t="s">
        <v>221</v>
      </c>
      <c r="O117" t="s">
        <v>222</v>
      </c>
      <c r="P117" t="s">
        <v>223</v>
      </c>
      <c r="Q117" t="s">
        <v>224</v>
      </c>
      <c r="R117" t="s">
        <v>220</v>
      </c>
      <c r="S117" t="s">
        <v>124</v>
      </c>
      <c r="T117" t="s">
        <v>216</v>
      </c>
      <c r="U117" t="s">
        <v>123</v>
      </c>
      <c r="V117" t="s">
        <v>2558</v>
      </c>
      <c r="W117" t="s">
        <v>2438</v>
      </c>
      <c r="X117" s="51" t="str">
        <f t="shared" si="1"/>
        <v>3</v>
      </c>
      <c r="Y117" s="51" t="str">
        <f>IF(T117="","",IF(AND(T117&lt;&gt;'Tabelas auxiliares'!$B$236,T117&lt;&gt;'Tabelas auxiliares'!$B$237),"FOLHA DE PESSOAL",IF(X117='Tabelas auxiliares'!$A$237,"CUSTEIO",IF(X117='Tabelas auxiliares'!$A$236,"INVESTIMENTO","ERRO - VERIFICAR"))))</f>
        <v>CUSTEIO</v>
      </c>
      <c r="Z117" s="44">
        <v>20802</v>
      </c>
      <c r="AC117" s="44">
        <v>20802</v>
      </c>
    </row>
    <row r="118" spans="1:29" x14ac:dyDescent="0.25">
      <c r="A118" t="s">
        <v>2314</v>
      </c>
      <c r="B118" s="75" t="s">
        <v>2217</v>
      </c>
      <c r="C118" s="75" t="s">
        <v>2317</v>
      </c>
      <c r="D118" t="s">
        <v>75</v>
      </c>
      <c r="E118" t="s">
        <v>118</v>
      </c>
      <c r="F118" s="51" t="str">
        <f>IFERROR(VLOOKUP(D118,'Tabelas auxiliares'!$A$3:$B$61,2,FALSE),"")</f>
        <v>BIBLIOTECA</v>
      </c>
      <c r="G118" s="51" t="str">
        <f>IFERROR(VLOOKUP($B118,'Tabelas auxiliares'!$A$65:$C$102,2,FALSE),"")</f>
        <v>Acervo bibliográfico</v>
      </c>
      <c r="H118" s="51" t="str">
        <f>IFERROR(VLOOKUP($B118,'Tabelas auxiliares'!$A$65:$C$102,3,FALSE),"")</f>
        <v>LIVROS / ASSINATURA DE JORNAIS E REVISTAS / PERIÓDICOS / BASES ACADÊMICAS/ENCADERNAÇÃO E REENCADERNAÇÃO DE LIVROS DO ACERVO</v>
      </c>
      <c r="I118" t="s">
        <v>761</v>
      </c>
      <c r="J118" t="s">
        <v>928</v>
      </c>
      <c r="K118" t="s">
        <v>929</v>
      </c>
      <c r="L118" t="s">
        <v>930</v>
      </c>
      <c r="M118" t="s">
        <v>931</v>
      </c>
      <c r="N118" t="s">
        <v>278</v>
      </c>
      <c r="O118" t="s">
        <v>222</v>
      </c>
      <c r="P118" t="s">
        <v>279</v>
      </c>
      <c r="Q118" t="s">
        <v>224</v>
      </c>
      <c r="R118" t="s">
        <v>220</v>
      </c>
      <c r="S118" t="s">
        <v>124</v>
      </c>
      <c r="T118" t="s">
        <v>216</v>
      </c>
      <c r="U118" t="s">
        <v>135</v>
      </c>
      <c r="V118" t="s">
        <v>2625</v>
      </c>
      <c r="W118" t="s">
        <v>2509</v>
      </c>
      <c r="X118" s="51" t="str">
        <f t="shared" si="1"/>
        <v>4</v>
      </c>
      <c r="Y118" s="51" t="str">
        <f>IF(T118="","",IF(AND(T118&lt;&gt;'Tabelas auxiliares'!$B$236,T118&lt;&gt;'Tabelas auxiliares'!$B$237),"FOLHA DE PESSOAL",IF(X118='Tabelas auxiliares'!$A$237,"CUSTEIO",IF(X118='Tabelas auxiliares'!$A$236,"INVESTIMENTO","ERRO - VERIFICAR"))))</f>
        <v>INVESTIMENTO</v>
      </c>
      <c r="Z118" s="44">
        <v>96985.08</v>
      </c>
      <c r="AA118" s="44">
        <v>35635.22</v>
      </c>
      <c r="AC118" s="44">
        <v>61349.86</v>
      </c>
    </row>
    <row r="119" spans="1:29" x14ac:dyDescent="0.25">
      <c r="A119" t="s">
        <v>2314</v>
      </c>
      <c r="B119" s="75" t="s">
        <v>2217</v>
      </c>
      <c r="C119" s="75" t="s">
        <v>2317</v>
      </c>
      <c r="D119" t="s">
        <v>75</v>
      </c>
      <c r="E119" t="s">
        <v>118</v>
      </c>
      <c r="F119" s="51" t="str">
        <f>IFERROR(VLOOKUP(D119,'Tabelas auxiliares'!$A$3:$B$61,2,FALSE),"")</f>
        <v>BIBLIOTECA</v>
      </c>
      <c r="G119" s="51" t="str">
        <f>IFERROR(VLOOKUP($B119,'Tabelas auxiliares'!$A$65:$C$102,2,FALSE),"")</f>
        <v>Acervo bibliográfico</v>
      </c>
      <c r="H119" s="51" t="str">
        <f>IFERROR(VLOOKUP($B119,'Tabelas auxiliares'!$A$65:$C$102,3,FALSE),"")</f>
        <v>LIVROS / ASSINATURA DE JORNAIS E REVISTAS / PERIÓDICOS / BASES ACADÊMICAS/ENCADERNAÇÃO E REENCADERNAÇÃO DE LIVROS DO ACERVO</v>
      </c>
      <c r="I119" t="s">
        <v>584</v>
      </c>
      <c r="J119" t="s">
        <v>932</v>
      </c>
      <c r="K119" t="s">
        <v>933</v>
      </c>
      <c r="L119" t="s">
        <v>934</v>
      </c>
      <c r="M119" t="s">
        <v>935</v>
      </c>
      <c r="N119" t="s">
        <v>221</v>
      </c>
      <c r="O119" t="s">
        <v>222</v>
      </c>
      <c r="P119" t="s">
        <v>223</v>
      </c>
      <c r="Q119" t="s">
        <v>224</v>
      </c>
      <c r="R119" t="s">
        <v>220</v>
      </c>
      <c r="S119" t="s">
        <v>124</v>
      </c>
      <c r="T119" t="s">
        <v>216</v>
      </c>
      <c r="U119" t="s">
        <v>123</v>
      </c>
      <c r="V119" t="s">
        <v>2623</v>
      </c>
      <c r="W119" t="s">
        <v>2507</v>
      </c>
      <c r="X119" s="51" t="str">
        <f t="shared" si="1"/>
        <v>3</v>
      </c>
      <c r="Y119" s="51" t="str">
        <f>IF(T119="","",IF(AND(T119&lt;&gt;'Tabelas auxiliares'!$B$236,T119&lt;&gt;'Tabelas auxiliares'!$B$237),"FOLHA DE PESSOAL",IF(X119='Tabelas auxiliares'!$A$237,"CUSTEIO",IF(X119='Tabelas auxiliares'!$A$236,"INVESTIMENTO","ERRO - VERIFICAR"))))</f>
        <v>CUSTEIO</v>
      </c>
      <c r="Z119" s="44">
        <v>12836.8</v>
      </c>
      <c r="AC119" s="44">
        <v>12836.8</v>
      </c>
    </row>
    <row r="120" spans="1:29" x14ac:dyDescent="0.25">
      <c r="A120" t="s">
        <v>2314</v>
      </c>
      <c r="B120" s="75" t="s">
        <v>2217</v>
      </c>
      <c r="C120" s="75" t="s">
        <v>2317</v>
      </c>
      <c r="D120" t="s">
        <v>75</v>
      </c>
      <c r="E120" t="s">
        <v>118</v>
      </c>
      <c r="F120" s="51" t="str">
        <f>IFERROR(VLOOKUP(D120,'Tabelas auxiliares'!$A$3:$B$61,2,FALSE),"")</f>
        <v>BIBLIOTECA</v>
      </c>
      <c r="G120" s="51" t="str">
        <f>IFERROR(VLOOKUP($B120,'Tabelas auxiliares'!$A$65:$C$102,2,FALSE),"")</f>
        <v>Acervo bibliográfico</v>
      </c>
      <c r="H120" s="51" t="str">
        <f>IFERROR(VLOOKUP($B120,'Tabelas auxiliares'!$A$65:$C$102,3,FALSE),"")</f>
        <v>LIVROS / ASSINATURA DE JORNAIS E REVISTAS / PERIÓDICOS / BASES ACADÊMICAS/ENCADERNAÇÃO E REENCADERNAÇÃO DE LIVROS DO ACERVO</v>
      </c>
      <c r="I120" t="s">
        <v>936</v>
      </c>
      <c r="J120" t="s">
        <v>937</v>
      </c>
      <c r="K120" t="s">
        <v>938</v>
      </c>
      <c r="L120" t="s">
        <v>939</v>
      </c>
      <c r="M120" t="s">
        <v>940</v>
      </c>
      <c r="N120" t="s">
        <v>221</v>
      </c>
      <c r="O120" t="s">
        <v>222</v>
      </c>
      <c r="P120" t="s">
        <v>223</v>
      </c>
      <c r="Q120" t="s">
        <v>224</v>
      </c>
      <c r="R120" t="s">
        <v>220</v>
      </c>
      <c r="S120" t="s">
        <v>124</v>
      </c>
      <c r="T120" t="s">
        <v>216</v>
      </c>
      <c r="U120" t="s">
        <v>123</v>
      </c>
      <c r="V120" t="s">
        <v>2623</v>
      </c>
      <c r="W120" t="s">
        <v>2507</v>
      </c>
      <c r="X120" s="51" t="str">
        <f t="shared" si="1"/>
        <v>3</v>
      </c>
      <c r="Y120" s="51" t="str">
        <f>IF(T120="","",IF(AND(T120&lt;&gt;'Tabelas auxiliares'!$B$236,T120&lt;&gt;'Tabelas auxiliares'!$B$237),"FOLHA DE PESSOAL",IF(X120='Tabelas auxiliares'!$A$237,"CUSTEIO",IF(X120='Tabelas auxiliares'!$A$236,"INVESTIMENTO","ERRO - VERIFICAR"))))</f>
        <v>CUSTEIO</v>
      </c>
      <c r="Z120" s="44">
        <v>6612.85</v>
      </c>
      <c r="AC120" s="44">
        <v>5027.6000000000004</v>
      </c>
    </row>
    <row r="121" spans="1:29" x14ac:dyDescent="0.25">
      <c r="A121" t="s">
        <v>2314</v>
      </c>
      <c r="B121" s="75" t="s">
        <v>2217</v>
      </c>
      <c r="C121" s="75" t="s">
        <v>2317</v>
      </c>
      <c r="D121" t="s">
        <v>75</v>
      </c>
      <c r="E121" t="s">
        <v>118</v>
      </c>
      <c r="F121" s="51" t="str">
        <f>IFERROR(VLOOKUP(D121,'Tabelas auxiliares'!$A$3:$B$61,2,FALSE),"")</f>
        <v>BIBLIOTECA</v>
      </c>
      <c r="G121" s="51" t="str">
        <f>IFERROR(VLOOKUP($B121,'Tabelas auxiliares'!$A$65:$C$102,2,FALSE),"")</f>
        <v>Acervo bibliográfico</v>
      </c>
      <c r="H121" s="51" t="str">
        <f>IFERROR(VLOOKUP($B121,'Tabelas auxiliares'!$A$65:$C$102,3,FALSE),"")</f>
        <v>LIVROS / ASSINATURA DE JORNAIS E REVISTAS / PERIÓDICOS / BASES ACADÊMICAS/ENCADERNAÇÃO E REENCADERNAÇÃO DE LIVROS DO ACERVO</v>
      </c>
      <c r="I121" t="s">
        <v>941</v>
      </c>
      <c r="J121" t="s">
        <v>942</v>
      </c>
      <c r="K121" t="s">
        <v>943</v>
      </c>
      <c r="L121" t="s">
        <v>944</v>
      </c>
      <c r="M121" t="s">
        <v>945</v>
      </c>
      <c r="N121" t="s">
        <v>221</v>
      </c>
      <c r="O121" t="s">
        <v>222</v>
      </c>
      <c r="P121" t="s">
        <v>223</v>
      </c>
      <c r="Q121" t="s">
        <v>224</v>
      </c>
      <c r="R121" t="s">
        <v>220</v>
      </c>
      <c r="S121" t="s">
        <v>124</v>
      </c>
      <c r="T121" t="s">
        <v>216</v>
      </c>
      <c r="U121" t="s">
        <v>123</v>
      </c>
      <c r="V121" t="s">
        <v>2626</v>
      </c>
      <c r="W121" t="s">
        <v>2510</v>
      </c>
      <c r="X121" s="51" t="str">
        <f t="shared" si="1"/>
        <v>3</v>
      </c>
      <c r="Y121" s="51" t="str">
        <f>IF(T121="","",IF(AND(T121&lt;&gt;'Tabelas auxiliares'!$B$236,T121&lt;&gt;'Tabelas auxiliares'!$B$237),"FOLHA DE PESSOAL",IF(X121='Tabelas auxiliares'!$A$237,"CUSTEIO",IF(X121='Tabelas auxiliares'!$A$236,"INVESTIMENTO","ERRO - VERIFICAR"))))</f>
        <v>CUSTEIO</v>
      </c>
      <c r="Z121" s="44">
        <v>23000</v>
      </c>
      <c r="AC121" s="44">
        <v>23000</v>
      </c>
    </row>
    <row r="122" spans="1:29" x14ac:dyDescent="0.25">
      <c r="A122" t="s">
        <v>2314</v>
      </c>
      <c r="B122" s="75" t="s">
        <v>2217</v>
      </c>
      <c r="C122" s="75" t="s">
        <v>2317</v>
      </c>
      <c r="D122" t="s">
        <v>75</v>
      </c>
      <c r="E122" t="s">
        <v>118</v>
      </c>
      <c r="F122" s="51" t="str">
        <f>IFERROR(VLOOKUP(D122,'Tabelas auxiliares'!$A$3:$B$61,2,FALSE),"")</f>
        <v>BIBLIOTECA</v>
      </c>
      <c r="G122" s="51" t="str">
        <f>IFERROR(VLOOKUP($B122,'Tabelas auxiliares'!$A$65:$C$102,2,FALSE),"")</f>
        <v>Acervo bibliográfico</v>
      </c>
      <c r="H122" s="51" t="str">
        <f>IFERROR(VLOOKUP($B122,'Tabelas auxiliares'!$A$65:$C$102,3,FALSE),"")</f>
        <v>LIVROS / ASSINATURA DE JORNAIS E REVISTAS / PERIÓDICOS / BASES ACADÊMICAS/ENCADERNAÇÃO E REENCADERNAÇÃO DE LIVROS DO ACERVO</v>
      </c>
      <c r="I122" t="s">
        <v>941</v>
      </c>
      <c r="J122" t="s">
        <v>262</v>
      </c>
      <c r="K122" t="s">
        <v>946</v>
      </c>
      <c r="L122" t="s">
        <v>927</v>
      </c>
      <c r="M122" t="s">
        <v>265</v>
      </c>
      <c r="N122" t="s">
        <v>221</v>
      </c>
      <c r="O122" t="s">
        <v>222</v>
      </c>
      <c r="P122" t="s">
        <v>223</v>
      </c>
      <c r="Q122" t="s">
        <v>224</v>
      </c>
      <c r="R122" t="s">
        <v>220</v>
      </c>
      <c r="S122" t="s">
        <v>124</v>
      </c>
      <c r="T122" t="s">
        <v>216</v>
      </c>
      <c r="U122" t="s">
        <v>123</v>
      </c>
      <c r="V122" t="s">
        <v>2558</v>
      </c>
      <c r="W122" t="s">
        <v>2438</v>
      </c>
      <c r="X122" s="51" t="str">
        <f t="shared" si="1"/>
        <v>3</v>
      </c>
      <c r="Y122" s="51" t="str">
        <f>IF(T122="","",IF(AND(T122&lt;&gt;'Tabelas auxiliares'!$B$236,T122&lt;&gt;'Tabelas auxiliares'!$B$237),"FOLHA DE PESSOAL",IF(X122='Tabelas auxiliares'!$A$237,"CUSTEIO",IF(X122='Tabelas auxiliares'!$A$236,"INVESTIMENTO","ERRO - VERIFICAR"))))</f>
        <v>CUSTEIO</v>
      </c>
      <c r="Z122" s="44">
        <v>15601.5</v>
      </c>
      <c r="AA122" s="44">
        <v>15601.5</v>
      </c>
    </row>
    <row r="123" spans="1:29" x14ac:dyDescent="0.25">
      <c r="A123" t="s">
        <v>2314</v>
      </c>
      <c r="B123" s="75" t="s">
        <v>2217</v>
      </c>
      <c r="C123" s="75" t="s">
        <v>2330</v>
      </c>
      <c r="D123" t="s">
        <v>75</v>
      </c>
      <c r="E123" t="s">
        <v>118</v>
      </c>
      <c r="F123" s="51" t="str">
        <f>IFERROR(VLOOKUP(D123,'Tabelas auxiliares'!$A$3:$B$61,2,FALSE),"")</f>
        <v>BIBLIOTECA</v>
      </c>
      <c r="G123" s="51" t="str">
        <f>IFERROR(VLOOKUP($B123,'Tabelas auxiliares'!$A$65:$C$102,2,FALSE),"")</f>
        <v>Acervo bibliográfico</v>
      </c>
      <c r="H123" s="51" t="str">
        <f>IFERROR(VLOOKUP($B123,'Tabelas auxiliares'!$A$65:$C$102,3,FALSE),"")</f>
        <v>LIVROS / ASSINATURA DE JORNAIS E REVISTAS / PERIÓDICOS / BASES ACADÊMICAS/ENCADERNAÇÃO E REENCADERNAÇÃO DE LIVROS DO ACERVO</v>
      </c>
      <c r="I123" t="s">
        <v>579</v>
      </c>
      <c r="J123" t="s">
        <v>947</v>
      </c>
      <c r="K123" t="s">
        <v>948</v>
      </c>
      <c r="L123" t="s">
        <v>949</v>
      </c>
      <c r="M123" t="s">
        <v>950</v>
      </c>
      <c r="N123" t="s">
        <v>278</v>
      </c>
      <c r="O123" t="s">
        <v>222</v>
      </c>
      <c r="P123" t="s">
        <v>279</v>
      </c>
      <c r="Q123" t="s">
        <v>224</v>
      </c>
      <c r="R123" t="s">
        <v>220</v>
      </c>
      <c r="S123" t="s">
        <v>124</v>
      </c>
      <c r="T123" t="s">
        <v>216</v>
      </c>
      <c r="U123" t="s">
        <v>135</v>
      </c>
      <c r="V123" t="s">
        <v>2625</v>
      </c>
      <c r="W123" t="s">
        <v>2509</v>
      </c>
      <c r="X123" s="51" t="str">
        <f t="shared" si="1"/>
        <v>4</v>
      </c>
      <c r="Y123" s="51" t="str">
        <f>IF(T123="","",IF(AND(T123&lt;&gt;'Tabelas auxiliares'!$B$236,T123&lt;&gt;'Tabelas auxiliares'!$B$237),"FOLHA DE PESSOAL",IF(X123='Tabelas auxiliares'!$A$237,"CUSTEIO",IF(X123='Tabelas auxiliares'!$A$236,"INVESTIMENTO","ERRO - VERIFICAR"))))</f>
        <v>INVESTIMENTO</v>
      </c>
      <c r="Z123" s="44">
        <v>102399.45</v>
      </c>
      <c r="AA123" s="44">
        <v>102399.45</v>
      </c>
    </row>
    <row r="124" spans="1:29" x14ac:dyDescent="0.25">
      <c r="A124" t="s">
        <v>2314</v>
      </c>
      <c r="B124" s="75" t="s">
        <v>2217</v>
      </c>
      <c r="C124" s="75" t="s">
        <v>2330</v>
      </c>
      <c r="D124" t="s">
        <v>75</v>
      </c>
      <c r="E124" t="s">
        <v>118</v>
      </c>
      <c r="F124" s="51" t="str">
        <f>IFERROR(VLOOKUP(D124,'Tabelas auxiliares'!$A$3:$B$61,2,FALSE),"")</f>
        <v>BIBLIOTECA</v>
      </c>
      <c r="G124" s="51" t="str">
        <f>IFERROR(VLOOKUP($B124,'Tabelas auxiliares'!$A$65:$C$102,2,FALSE),"")</f>
        <v>Acervo bibliográfico</v>
      </c>
      <c r="H124" s="51" t="str">
        <f>IFERROR(VLOOKUP($B124,'Tabelas auxiliares'!$A$65:$C$102,3,FALSE),"")</f>
        <v>LIVROS / ASSINATURA DE JORNAIS E REVISTAS / PERIÓDICOS / BASES ACADÊMICAS/ENCADERNAÇÃO E REENCADERNAÇÃO DE LIVROS DO ACERVO</v>
      </c>
      <c r="I124" t="s">
        <v>779</v>
      </c>
      <c r="J124" t="s">
        <v>951</v>
      </c>
      <c r="K124" t="s">
        <v>952</v>
      </c>
      <c r="L124" t="s">
        <v>953</v>
      </c>
      <c r="M124" t="s">
        <v>954</v>
      </c>
      <c r="N124" t="s">
        <v>221</v>
      </c>
      <c r="O124" t="s">
        <v>222</v>
      </c>
      <c r="P124" t="s">
        <v>223</v>
      </c>
      <c r="Q124" t="s">
        <v>224</v>
      </c>
      <c r="R124" t="s">
        <v>220</v>
      </c>
      <c r="S124" t="s">
        <v>124</v>
      </c>
      <c r="T124" t="s">
        <v>216</v>
      </c>
      <c r="U124" t="s">
        <v>123</v>
      </c>
      <c r="V124" t="s">
        <v>2623</v>
      </c>
      <c r="W124" t="s">
        <v>2507</v>
      </c>
      <c r="X124" s="51" t="str">
        <f t="shared" si="1"/>
        <v>3</v>
      </c>
      <c r="Y124" s="51" t="str">
        <f>IF(T124="","",IF(AND(T124&lt;&gt;'Tabelas auxiliares'!$B$236,T124&lt;&gt;'Tabelas auxiliares'!$B$237),"FOLHA DE PESSOAL",IF(X124='Tabelas auxiliares'!$A$237,"CUSTEIO",IF(X124='Tabelas auxiliares'!$A$236,"INVESTIMENTO","ERRO - VERIFICAR"))))</f>
        <v>CUSTEIO</v>
      </c>
      <c r="Z124" s="44">
        <v>244778.06</v>
      </c>
      <c r="AC124" s="44">
        <v>188943.86</v>
      </c>
    </row>
    <row r="125" spans="1:29" x14ac:dyDescent="0.25">
      <c r="A125" t="s">
        <v>2314</v>
      </c>
      <c r="B125" s="75" t="s">
        <v>2220</v>
      </c>
      <c r="C125" s="75" t="s">
        <v>2317</v>
      </c>
      <c r="D125" t="s">
        <v>86</v>
      </c>
      <c r="E125" t="s">
        <v>118</v>
      </c>
      <c r="F125" s="51" t="str">
        <f>IFERROR(VLOOKUP(D125,'Tabelas auxiliares'!$A$3:$B$61,2,FALSE),"")</f>
        <v>SUGEPE - CAPACITAÇÃO</v>
      </c>
      <c r="G125" s="51" t="str">
        <f>IFERROR(VLOOKUP($B125,'Tabelas auxiliares'!$A$65:$C$102,2,FALSE),"")</f>
        <v>Capacitação de servidores</v>
      </c>
      <c r="H125" s="51" t="str">
        <f>IFERROR(VLOOKUP($B125,'Tabelas auxiliares'!$A$65:$C$102,3,FALSE),"")</f>
        <v>CURSO EXTERNO / INSCRICOES PARA CURSO / CURSOS IN COMPANY</v>
      </c>
      <c r="I125" t="s">
        <v>955</v>
      </c>
      <c r="J125" t="s">
        <v>956</v>
      </c>
      <c r="K125" t="s">
        <v>957</v>
      </c>
      <c r="L125" t="s">
        <v>958</v>
      </c>
      <c r="M125" t="s">
        <v>959</v>
      </c>
      <c r="N125" t="s">
        <v>960</v>
      </c>
      <c r="O125" t="s">
        <v>222</v>
      </c>
      <c r="P125" t="s">
        <v>961</v>
      </c>
      <c r="Q125" t="s">
        <v>224</v>
      </c>
      <c r="R125" t="s">
        <v>220</v>
      </c>
      <c r="S125" t="s">
        <v>124</v>
      </c>
      <c r="T125" t="s">
        <v>216</v>
      </c>
      <c r="U125" t="s">
        <v>2627</v>
      </c>
      <c r="V125" t="s">
        <v>2554</v>
      </c>
      <c r="W125" t="s">
        <v>2428</v>
      </c>
      <c r="X125" s="51" t="str">
        <f t="shared" si="1"/>
        <v>3</v>
      </c>
      <c r="Y125" s="51" t="str">
        <f>IF(T125="","",IF(AND(T125&lt;&gt;'Tabelas auxiliares'!$B$236,T125&lt;&gt;'Tabelas auxiliares'!$B$237),"FOLHA DE PESSOAL",IF(X125='Tabelas auxiliares'!$A$237,"CUSTEIO",IF(X125='Tabelas auxiliares'!$A$236,"INVESTIMENTO","ERRO - VERIFICAR"))))</f>
        <v>CUSTEIO</v>
      </c>
      <c r="Z125" s="44">
        <v>4779</v>
      </c>
      <c r="AA125" s="44">
        <v>4779</v>
      </c>
    </row>
    <row r="126" spans="1:29" x14ac:dyDescent="0.25">
      <c r="A126" t="s">
        <v>2314</v>
      </c>
      <c r="B126" s="75" t="s">
        <v>2220</v>
      </c>
      <c r="C126" s="75" t="s">
        <v>2317</v>
      </c>
      <c r="D126" t="s">
        <v>86</v>
      </c>
      <c r="E126" t="s">
        <v>118</v>
      </c>
      <c r="F126" s="51" t="str">
        <f>IFERROR(VLOOKUP(D126,'Tabelas auxiliares'!$A$3:$B$61,2,FALSE),"")</f>
        <v>SUGEPE - CAPACITAÇÃO</v>
      </c>
      <c r="G126" s="51" t="str">
        <f>IFERROR(VLOOKUP($B126,'Tabelas auxiliares'!$A$65:$C$102,2,FALSE),"")</f>
        <v>Capacitação de servidores</v>
      </c>
      <c r="H126" s="51" t="str">
        <f>IFERROR(VLOOKUP($B126,'Tabelas auxiliares'!$A$65:$C$102,3,FALSE),"")</f>
        <v>CURSO EXTERNO / INSCRICOES PARA CURSO / CURSOS IN COMPANY</v>
      </c>
      <c r="I126" t="s">
        <v>962</v>
      </c>
      <c r="J126" t="s">
        <v>963</v>
      </c>
      <c r="K126" t="s">
        <v>964</v>
      </c>
      <c r="L126" t="s">
        <v>965</v>
      </c>
      <c r="M126" t="s">
        <v>966</v>
      </c>
      <c r="N126" t="s">
        <v>960</v>
      </c>
      <c r="O126" t="s">
        <v>222</v>
      </c>
      <c r="P126" t="s">
        <v>961</v>
      </c>
      <c r="Q126" t="s">
        <v>224</v>
      </c>
      <c r="R126" t="s">
        <v>220</v>
      </c>
      <c r="S126" t="s">
        <v>124</v>
      </c>
      <c r="T126" t="s">
        <v>216</v>
      </c>
      <c r="U126" t="s">
        <v>2627</v>
      </c>
      <c r="V126" t="s">
        <v>2554</v>
      </c>
      <c r="W126" t="s">
        <v>2428</v>
      </c>
      <c r="X126" s="51" t="str">
        <f t="shared" si="1"/>
        <v>3</v>
      </c>
      <c r="Y126" s="51" t="str">
        <f>IF(T126="","",IF(AND(T126&lt;&gt;'Tabelas auxiliares'!$B$236,T126&lt;&gt;'Tabelas auxiliares'!$B$237),"FOLHA DE PESSOAL",IF(X126='Tabelas auxiliares'!$A$237,"CUSTEIO",IF(X126='Tabelas auxiliares'!$A$236,"INVESTIMENTO","ERRO - VERIFICAR"))))</f>
        <v>CUSTEIO</v>
      </c>
      <c r="Z126" s="44">
        <v>250</v>
      </c>
      <c r="AA126" s="44">
        <v>250</v>
      </c>
    </row>
    <row r="127" spans="1:29" x14ac:dyDescent="0.25">
      <c r="A127" t="s">
        <v>2314</v>
      </c>
      <c r="B127" s="75" t="s">
        <v>2220</v>
      </c>
      <c r="C127" s="75" t="s">
        <v>2317</v>
      </c>
      <c r="D127" t="s">
        <v>86</v>
      </c>
      <c r="E127" t="s">
        <v>118</v>
      </c>
      <c r="F127" s="51" t="str">
        <f>IFERROR(VLOOKUP(D127,'Tabelas auxiliares'!$A$3:$B$61,2,FALSE),"")</f>
        <v>SUGEPE - CAPACITAÇÃO</v>
      </c>
      <c r="G127" s="51" t="str">
        <f>IFERROR(VLOOKUP($B127,'Tabelas auxiliares'!$A$65:$C$102,2,FALSE),"")</f>
        <v>Capacitação de servidores</v>
      </c>
      <c r="H127" s="51" t="str">
        <f>IFERROR(VLOOKUP($B127,'Tabelas auxiliares'!$A$65:$C$102,3,FALSE),"")</f>
        <v>CURSO EXTERNO / INSCRICOES PARA CURSO / CURSOS IN COMPANY</v>
      </c>
      <c r="I127" t="s">
        <v>967</v>
      </c>
      <c r="J127" t="s">
        <v>968</v>
      </c>
      <c r="K127" t="s">
        <v>969</v>
      </c>
      <c r="L127" t="s">
        <v>970</v>
      </c>
      <c r="M127" t="s">
        <v>971</v>
      </c>
      <c r="N127" t="s">
        <v>960</v>
      </c>
      <c r="O127" t="s">
        <v>222</v>
      </c>
      <c r="P127" t="s">
        <v>961</v>
      </c>
      <c r="Q127" t="s">
        <v>224</v>
      </c>
      <c r="R127" t="s">
        <v>220</v>
      </c>
      <c r="S127" t="s">
        <v>124</v>
      </c>
      <c r="T127" t="s">
        <v>216</v>
      </c>
      <c r="U127" t="s">
        <v>2627</v>
      </c>
      <c r="V127" t="s">
        <v>2554</v>
      </c>
      <c r="W127" t="s">
        <v>2428</v>
      </c>
      <c r="X127" s="51" t="str">
        <f t="shared" si="1"/>
        <v>3</v>
      </c>
      <c r="Y127" s="51" t="str">
        <f>IF(T127="","",IF(AND(T127&lt;&gt;'Tabelas auxiliares'!$B$236,T127&lt;&gt;'Tabelas auxiliares'!$B$237),"FOLHA DE PESSOAL",IF(X127='Tabelas auxiliares'!$A$237,"CUSTEIO",IF(X127='Tabelas auxiliares'!$A$236,"INVESTIMENTO","ERRO - VERIFICAR"))))</f>
        <v>CUSTEIO</v>
      </c>
      <c r="Z127" s="44">
        <v>23400</v>
      </c>
      <c r="AA127" s="44">
        <v>15600</v>
      </c>
      <c r="AC127" s="44">
        <v>7800</v>
      </c>
    </row>
    <row r="128" spans="1:29" x14ac:dyDescent="0.25">
      <c r="A128" t="s">
        <v>2314</v>
      </c>
      <c r="B128" s="75" t="s">
        <v>2220</v>
      </c>
      <c r="C128" s="75" t="s">
        <v>2317</v>
      </c>
      <c r="D128" t="s">
        <v>86</v>
      </c>
      <c r="E128" t="s">
        <v>118</v>
      </c>
      <c r="F128" s="51" t="str">
        <f>IFERROR(VLOOKUP(D128,'Tabelas auxiliares'!$A$3:$B$61,2,FALSE),"")</f>
        <v>SUGEPE - CAPACITAÇÃO</v>
      </c>
      <c r="G128" s="51" t="str">
        <f>IFERROR(VLOOKUP($B128,'Tabelas auxiliares'!$A$65:$C$102,2,FALSE),"")</f>
        <v>Capacitação de servidores</v>
      </c>
      <c r="H128" s="51" t="str">
        <f>IFERROR(VLOOKUP($B128,'Tabelas auxiliares'!$A$65:$C$102,3,FALSE),"")</f>
        <v>CURSO EXTERNO / INSCRICOES PARA CURSO / CURSOS IN COMPANY</v>
      </c>
      <c r="I128" t="s">
        <v>972</v>
      </c>
      <c r="J128" t="s">
        <v>973</v>
      </c>
      <c r="K128" t="s">
        <v>974</v>
      </c>
      <c r="L128" t="s">
        <v>975</v>
      </c>
      <c r="M128" t="s">
        <v>976</v>
      </c>
      <c r="N128" t="s">
        <v>960</v>
      </c>
      <c r="O128" t="s">
        <v>222</v>
      </c>
      <c r="P128" t="s">
        <v>961</v>
      </c>
      <c r="Q128" t="s">
        <v>224</v>
      </c>
      <c r="R128" t="s">
        <v>220</v>
      </c>
      <c r="S128" t="s">
        <v>124</v>
      </c>
      <c r="T128" t="s">
        <v>216</v>
      </c>
      <c r="U128" t="s">
        <v>2627</v>
      </c>
      <c r="V128" t="s">
        <v>2554</v>
      </c>
      <c r="W128" t="s">
        <v>2428</v>
      </c>
      <c r="X128" s="51" t="str">
        <f t="shared" si="1"/>
        <v>3</v>
      </c>
      <c r="Y128" s="51" t="str">
        <f>IF(T128="","",IF(AND(T128&lt;&gt;'Tabelas auxiliares'!$B$236,T128&lt;&gt;'Tabelas auxiliares'!$B$237),"FOLHA DE PESSOAL",IF(X128='Tabelas auxiliares'!$A$237,"CUSTEIO",IF(X128='Tabelas auxiliares'!$A$236,"INVESTIMENTO","ERRO - VERIFICAR"))))</f>
        <v>CUSTEIO</v>
      </c>
      <c r="Z128" s="44">
        <v>275</v>
      </c>
      <c r="AA128" s="44">
        <v>275</v>
      </c>
    </row>
    <row r="129" spans="1:29" x14ac:dyDescent="0.25">
      <c r="A129" t="s">
        <v>2314</v>
      </c>
      <c r="B129" s="75" t="s">
        <v>2220</v>
      </c>
      <c r="C129" s="75" t="s">
        <v>2317</v>
      </c>
      <c r="D129" t="s">
        <v>86</v>
      </c>
      <c r="E129" t="s">
        <v>118</v>
      </c>
      <c r="F129" s="51" t="str">
        <f>IFERROR(VLOOKUP(D129,'Tabelas auxiliares'!$A$3:$B$61,2,FALSE),"")</f>
        <v>SUGEPE - CAPACITAÇÃO</v>
      </c>
      <c r="G129" s="51" t="str">
        <f>IFERROR(VLOOKUP($B129,'Tabelas auxiliares'!$A$65:$C$102,2,FALSE),"")</f>
        <v>Capacitação de servidores</v>
      </c>
      <c r="H129" s="51" t="str">
        <f>IFERROR(VLOOKUP($B129,'Tabelas auxiliares'!$A$65:$C$102,3,FALSE),"")</f>
        <v>CURSO EXTERNO / INSCRICOES PARA CURSO / CURSOS IN COMPANY</v>
      </c>
      <c r="I129" t="s">
        <v>690</v>
      </c>
      <c r="J129" t="s">
        <v>977</v>
      </c>
      <c r="K129" t="s">
        <v>978</v>
      </c>
      <c r="L129" t="s">
        <v>979</v>
      </c>
      <c r="M129" t="s">
        <v>980</v>
      </c>
      <c r="N129" t="s">
        <v>960</v>
      </c>
      <c r="O129" t="s">
        <v>222</v>
      </c>
      <c r="P129" t="s">
        <v>961</v>
      </c>
      <c r="Q129" t="s">
        <v>224</v>
      </c>
      <c r="R129" t="s">
        <v>220</v>
      </c>
      <c r="S129" t="s">
        <v>124</v>
      </c>
      <c r="T129" t="s">
        <v>216</v>
      </c>
      <c r="U129" t="s">
        <v>2627</v>
      </c>
      <c r="V129" t="s">
        <v>2554</v>
      </c>
      <c r="W129" t="s">
        <v>2428</v>
      </c>
      <c r="X129" s="51" t="str">
        <f t="shared" si="1"/>
        <v>3</v>
      </c>
      <c r="Y129" s="51" t="str">
        <f>IF(T129="","",IF(AND(T129&lt;&gt;'Tabelas auxiliares'!$B$236,T129&lt;&gt;'Tabelas auxiliares'!$B$237),"FOLHA DE PESSOAL",IF(X129='Tabelas auxiliares'!$A$237,"CUSTEIO",IF(X129='Tabelas auxiliares'!$A$236,"INVESTIMENTO","ERRO - VERIFICAR"))))</f>
        <v>CUSTEIO</v>
      </c>
      <c r="Z129" s="44">
        <v>850</v>
      </c>
      <c r="AC129" s="44">
        <v>850</v>
      </c>
    </row>
    <row r="130" spans="1:29" x14ac:dyDescent="0.25">
      <c r="A130" t="s">
        <v>2314</v>
      </c>
      <c r="B130" s="75" t="s">
        <v>2220</v>
      </c>
      <c r="C130" s="75" t="s">
        <v>2317</v>
      </c>
      <c r="D130" t="s">
        <v>86</v>
      </c>
      <c r="E130" t="s">
        <v>118</v>
      </c>
      <c r="F130" s="51" t="str">
        <f>IFERROR(VLOOKUP(D130,'Tabelas auxiliares'!$A$3:$B$61,2,FALSE),"")</f>
        <v>SUGEPE - CAPACITAÇÃO</v>
      </c>
      <c r="G130" s="51" t="str">
        <f>IFERROR(VLOOKUP($B130,'Tabelas auxiliares'!$A$65:$C$102,2,FALSE),"")</f>
        <v>Capacitação de servidores</v>
      </c>
      <c r="H130" s="51" t="str">
        <f>IFERROR(VLOOKUP($B130,'Tabelas auxiliares'!$A$65:$C$102,3,FALSE),"")</f>
        <v>CURSO EXTERNO / INSCRICOES PARA CURSO / CURSOS IN COMPANY</v>
      </c>
      <c r="I130" t="s">
        <v>981</v>
      </c>
      <c r="J130" t="s">
        <v>982</v>
      </c>
      <c r="K130" t="s">
        <v>983</v>
      </c>
      <c r="L130" t="s">
        <v>984</v>
      </c>
      <c r="M130" t="s">
        <v>985</v>
      </c>
      <c r="N130" t="s">
        <v>960</v>
      </c>
      <c r="O130" t="s">
        <v>222</v>
      </c>
      <c r="P130" t="s">
        <v>961</v>
      </c>
      <c r="Q130" t="s">
        <v>224</v>
      </c>
      <c r="R130" t="s">
        <v>220</v>
      </c>
      <c r="S130" t="s">
        <v>124</v>
      </c>
      <c r="T130" t="s">
        <v>216</v>
      </c>
      <c r="U130" t="s">
        <v>2627</v>
      </c>
      <c r="V130" t="s">
        <v>2554</v>
      </c>
      <c r="W130" t="s">
        <v>2428</v>
      </c>
      <c r="X130" s="51" t="str">
        <f t="shared" si="1"/>
        <v>3</v>
      </c>
      <c r="Y130" s="51" t="str">
        <f>IF(T130="","",IF(AND(T130&lt;&gt;'Tabelas auxiliares'!$B$236,T130&lt;&gt;'Tabelas auxiliares'!$B$237),"FOLHA DE PESSOAL",IF(X130='Tabelas auxiliares'!$A$237,"CUSTEIO",IF(X130='Tabelas auxiliares'!$A$236,"INVESTIMENTO","ERRO - VERIFICAR"))))</f>
        <v>CUSTEIO</v>
      </c>
      <c r="Z130" s="44">
        <v>2480</v>
      </c>
      <c r="AC130" s="44">
        <v>2480</v>
      </c>
    </row>
    <row r="131" spans="1:29" x14ac:dyDescent="0.25">
      <c r="A131" t="s">
        <v>2314</v>
      </c>
      <c r="B131" s="75" t="s">
        <v>2220</v>
      </c>
      <c r="C131" s="75" t="s">
        <v>2317</v>
      </c>
      <c r="D131" t="s">
        <v>86</v>
      </c>
      <c r="E131" t="s">
        <v>118</v>
      </c>
      <c r="F131" s="51" t="str">
        <f>IFERROR(VLOOKUP(D131,'Tabelas auxiliares'!$A$3:$B$61,2,FALSE),"")</f>
        <v>SUGEPE - CAPACITAÇÃO</v>
      </c>
      <c r="G131" s="51" t="str">
        <f>IFERROR(VLOOKUP($B131,'Tabelas auxiliares'!$A$65:$C$102,2,FALSE),"")</f>
        <v>Capacitação de servidores</v>
      </c>
      <c r="H131" s="51" t="str">
        <f>IFERROR(VLOOKUP($B131,'Tabelas auxiliares'!$A$65:$C$102,3,FALSE),"")</f>
        <v>CURSO EXTERNO / INSCRICOES PARA CURSO / CURSOS IN COMPANY</v>
      </c>
      <c r="I131" t="s">
        <v>607</v>
      </c>
      <c r="J131" t="s">
        <v>986</v>
      </c>
      <c r="K131" t="s">
        <v>987</v>
      </c>
      <c r="L131" t="s">
        <v>988</v>
      </c>
      <c r="M131" t="s">
        <v>989</v>
      </c>
      <c r="N131" t="s">
        <v>960</v>
      </c>
      <c r="O131" t="s">
        <v>222</v>
      </c>
      <c r="P131" t="s">
        <v>961</v>
      </c>
      <c r="Q131" t="s">
        <v>224</v>
      </c>
      <c r="R131" t="s">
        <v>220</v>
      </c>
      <c r="S131" t="s">
        <v>124</v>
      </c>
      <c r="T131" t="s">
        <v>216</v>
      </c>
      <c r="U131" t="s">
        <v>2627</v>
      </c>
      <c r="V131" t="s">
        <v>2554</v>
      </c>
      <c r="W131" t="s">
        <v>2428</v>
      </c>
      <c r="X131" s="51" t="str">
        <f t="shared" si="1"/>
        <v>3</v>
      </c>
      <c r="Y131" s="51" t="str">
        <f>IF(T131="","",IF(AND(T131&lt;&gt;'Tabelas auxiliares'!$B$236,T131&lt;&gt;'Tabelas auxiliares'!$B$237),"FOLHA DE PESSOAL",IF(X131='Tabelas auxiliares'!$A$237,"CUSTEIO",IF(X131='Tabelas auxiliares'!$A$236,"INVESTIMENTO","ERRO - VERIFICAR"))))</f>
        <v>CUSTEIO</v>
      </c>
      <c r="Z131" s="44">
        <v>35500</v>
      </c>
      <c r="AC131" s="44">
        <v>35500</v>
      </c>
    </row>
    <row r="132" spans="1:29" x14ac:dyDescent="0.25">
      <c r="A132" t="s">
        <v>2314</v>
      </c>
      <c r="B132" s="75" t="s">
        <v>2220</v>
      </c>
      <c r="C132" s="75" t="s">
        <v>2317</v>
      </c>
      <c r="D132" t="s">
        <v>86</v>
      </c>
      <c r="E132" t="s">
        <v>118</v>
      </c>
      <c r="F132" s="51" t="str">
        <f>IFERROR(VLOOKUP(D132,'Tabelas auxiliares'!$A$3:$B$61,2,FALSE),"")</f>
        <v>SUGEPE - CAPACITAÇÃO</v>
      </c>
      <c r="G132" s="51" t="str">
        <f>IFERROR(VLOOKUP($B132,'Tabelas auxiliares'!$A$65:$C$102,2,FALSE),"")</f>
        <v>Capacitação de servidores</v>
      </c>
      <c r="H132" s="51" t="str">
        <f>IFERROR(VLOOKUP($B132,'Tabelas auxiliares'!$A$65:$C$102,3,FALSE),"")</f>
        <v>CURSO EXTERNO / INSCRICOES PARA CURSO / CURSOS IN COMPANY</v>
      </c>
      <c r="I132" t="s">
        <v>607</v>
      </c>
      <c r="J132" t="s">
        <v>986</v>
      </c>
      <c r="K132" t="s">
        <v>990</v>
      </c>
      <c r="L132" t="s">
        <v>988</v>
      </c>
      <c r="M132" t="s">
        <v>989</v>
      </c>
      <c r="N132" t="s">
        <v>221</v>
      </c>
      <c r="O132" t="s">
        <v>222</v>
      </c>
      <c r="P132" t="s">
        <v>223</v>
      </c>
      <c r="Q132" t="s">
        <v>224</v>
      </c>
      <c r="R132" t="s">
        <v>220</v>
      </c>
      <c r="S132" t="s">
        <v>124</v>
      </c>
      <c r="T132" t="s">
        <v>216</v>
      </c>
      <c r="U132" t="s">
        <v>123</v>
      </c>
      <c r="V132" t="s">
        <v>2554</v>
      </c>
      <c r="W132" t="s">
        <v>2428</v>
      </c>
      <c r="X132" s="51" t="str">
        <f t="shared" ref="X132:X195" si="2">LEFT(V132,1)</f>
        <v>3</v>
      </c>
      <c r="Y132" s="51" t="str">
        <f>IF(T132="","",IF(AND(T132&lt;&gt;'Tabelas auxiliares'!$B$236,T132&lt;&gt;'Tabelas auxiliares'!$B$237),"FOLHA DE PESSOAL",IF(X132='Tabelas auxiliares'!$A$237,"CUSTEIO",IF(X132='Tabelas auxiliares'!$A$236,"INVESTIMENTO","ERRO - VERIFICAR"))))</f>
        <v>CUSTEIO</v>
      </c>
      <c r="Z132" s="44">
        <v>3309.6</v>
      </c>
      <c r="AA132" s="44">
        <v>3309.6</v>
      </c>
    </row>
    <row r="133" spans="1:29" x14ac:dyDescent="0.25">
      <c r="A133" t="s">
        <v>2314</v>
      </c>
      <c r="B133" s="75" t="s">
        <v>2220</v>
      </c>
      <c r="C133" s="75" t="s">
        <v>2317</v>
      </c>
      <c r="D133" t="s">
        <v>86</v>
      </c>
      <c r="E133" t="s">
        <v>118</v>
      </c>
      <c r="F133" s="51" t="str">
        <f>IFERROR(VLOOKUP(D133,'Tabelas auxiliares'!$A$3:$B$61,2,FALSE),"")</f>
        <v>SUGEPE - CAPACITAÇÃO</v>
      </c>
      <c r="G133" s="51" t="str">
        <f>IFERROR(VLOOKUP($B133,'Tabelas auxiliares'!$A$65:$C$102,2,FALSE),"")</f>
        <v>Capacitação de servidores</v>
      </c>
      <c r="H133" s="51" t="str">
        <f>IFERROR(VLOOKUP($B133,'Tabelas auxiliares'!$A$65:$C$102,3,FALSE),"")</f>
        <v>CURSO EXTERNO / INSCRICOES PARA CURSO / CURSOS IN COMPANY</v>
      </c>
      <c r="I133" t="s">
        <v>607</v>
      </c>
      <c r="J133" t="s">
        <v>986</v>
      </c>
      <c r="K133" t="s">
        <v>991</v>
      </c>
      <c r="L133" t="s">
        <v>988</v>
      </c>
      <c r="M133" t="s">
        <v>989</v>
      </c>
      <c r="N133" t="s">
        <v>960</v>
      </c>
      <c r="O133" t="s">
        <v>222</v>
      </c>
      <c r="P133" t="s">
        <v>961</v>
      </c>
      <c r="Q133" t="s">
        <v>224</v>
      </c>
      <c r="R133" t="s">
        <v>220</v>
      </c>
      <c r="S133" t="s">
        <v>124</v>
      </c>
      <c r="T133" t="s">
        <v>216</v>
      </c>
      <c r="U133" t="s">
        <v>2627</v>
      </c>
      <c r="V133" t="s">
        <v>2554</v>
      </c>
      <c r="W133" t="s">
        <v>2428</v>
      </c>
      <c r="X133" s="51" t="str">
        <f t="shared" si="2"/>
        <v>3</v>
      </c>
      <c r="Y133" s="51" t="str">
        <f>IF(T133="","",IF(AND(T133&lt;&gt;'Tabelas auxiliares'!$B$236,T133&lt;&gt;'Tabelas auxiliares'!$B$237),"FOLHA DE PESSOAL",IF(X133='Tabelas auxiliares'!$A$237,"CUSTEIO",IF(X133='Tabelas auxiliares'!$A$236,"INVESTIMENTO","ERRO - VERIFICAR"))))</f>
        <v>CUSTEIO</v>
      </c>
      <c r="Z133" s="44">
        <v>26190.39</v>
      </c>
      <c r="AA133" s="44">
        <v>26190.39</v>
      </c>
    </row>
    <row r="134" spans="1:29" x14ac:dyDescent="0.25">
      <c r="A134" t="s">
        <v>2314</v>
      </c>
      <c r="B134" s="75" t="s">
        <v>2223</v>
      </c>
      <c r="C134" s="75" t="s">
        <v>2317</v>
      </c>
      <c r="D134" t="s">
        <v>61</v>
      </c>
      <c r="E134" t="s">
        <v>118</v>
      </c>
      <c r="F134" s="51" t="str">
        <f>IFERROR(VLOOKUP(D134,'Tabelas auxiliares'!$A$3:$B$61,2,FALSE),"")</f>
        <v>PROAD - PRÓ-REITORIA DE ADMINISTRAÇÃO</v>
      </c>
      <c r="G134" s="51" t="str">
        <f>IFERROR(VLOOKUP($B134,'Tabelas auxiliares'!$A$65:$C$102,2,FALSE),"")</f>
        <v>Cursos e concursos</v>
      </c>
      <c r="H134" s="51" t="str">
        <f>IFERROR(VLOOKUP($B134,'Tabelas auxiliares'!$A$65:$C$102,3,FALSE),"")</f>
        <v>FOLHA DE PAGAMENTO (ENCARGOS DE CURSO E CONCURSO)</v>
      </c>
      <c r="I134" t="s">
        <v>881</v>
      </c>
      <c r="J134" t="s">
        <v>992</v>
      </c>
      <c r="K134" t="s">
        <v>993</v>
      </c>
      <c r="L134" t="s">
        <v>994</v>
      </c>
      <c r="M134" t="s">
        <v>269</v>
      </c>
      <c r="N134" t="s">
        <v>221</v>
      </c>
      <c r="O134" t="s">
        <v>222</v>
      </c>
      <c r="P134" t="s">
        <v>223</v>
      </c>
      <c r="Q134" t="s">
        <v>224</v>
      </c>
      <c r="R134" t="s">
        <v>220</v>
      </c>
      <c r="S134" t="s">
        <v>124</v>
      </c>
      <c r="T134" t="s">
        <v>216</v>
      </c>
      <c r="U134" t="s">
        <v>123</v>
      </c>
      <c r="V134" t="s">
        <v>2559</v>
      </c>
      <c r="W134" t="s">
        <v>2439</v>
      </c>
      <c r="X134" s="51" t="str">
        <f t="shared" si="2"/>
        <v>3</v>
      </c>
      <c r="Y134" s="51" t="str">
        <f>IF(T134="","",IF(AND(T134&lt;&gt;'Tabelas auxiliares'!$B$236,T134&lt;&gt;'Tabelas auxiliares'!$B$237),"FOLHA DE PESSOAL",IF(X134='Tabelas auxiliares'!$A$237,"CUSTEIO",IF(X134='Tabelas auxiliares'!$A$236,"INVESTIMENTO","ERRO - VERIFICAR"))))</f>
        <v>CUSTEIO</v>
      </c>
      <c r="Z134" s="44">
        <v>12361.64</v>
      </c>
      <c r="AA134" s="44">
        <v>12361.64</v>
      </c>
    </row>
    <row r="135" spans="1:29" x14ac:dyDescent="0.25">
      <c r="A135" t="s">
        <v>2314</v>
      </c>
      <c r="B135" s="75" t="s">
        <v>2223</v>
      </c>
      <c r="C135" s="75" t="s">
        <v>2317</v>
      </c>
      <c r="D135" t="s">
        <v>88</v>
      </c>
      <c r="E135" t="s">
        <v>118</v>
      </c>
      <c r="F135" s="51" t="str">
        <f>IFERROR(VLOOKUP(D135,'Tabelas auxiliares'!$A$3:$B$61,2,FALSE),"")</f>
        <v>SUGEPE - SUPERINTENDÊNCIA DE GESTÃO DE PESSOAS</v>
      </c>
      <c r="G135" s="51" t="str">
        <f>IFERROR(VLOOKUP($B135,'Tabelas auxiliares'!$A$65:$C$102,2,FALSE),"")</f>
        <v>Cursos e concursos</v>
      </c>
      <c r="H135" s="51" t="str">
        <f>IFERROR(VLOOKUP($B135,'Tabelas auxiliares'!$A$65:$C$102,3,FALSE),"")</f>
        <v>FOLHA DE PAGAMENTO (ENCARGOS DE CURSO E CONCURSO)</v>
      </c>
      <c r="I135" t="s">
        <v>995</v>
      </c>
      <c r="J135" t="s">
        <v>996</v>
      </c>
      <c r="K135" t="s">
        <v>997</v>
      </c>
      <c r="L135" t="s">
        <v>998</v>
      </c>
      <c r="M135" t="s">
        <v>220</v>
      </c>
      <c r="N135" t="s">
        <v>221</v>
      </c>
      <c r="O135" t="s">
        <v>222</v>
      </c>
      <c r="P135" t="s">
        <v>223</v>
      </c>
      <c r="Q135" t="s">
        <v>224</v>
      </c>
      <c r="R135" t="s">
        <v>220</v>
      </c>
      <c r="S135" t="s">
        <v>124</v>
      </c>
      <c r="T135" t="s">
        <v>216</v>
      </c>
      <c r="U135" t="s">
        <v>123</v>
      </c>
      <c r="V135" t="s">
        <v>2560</v>
      </c>
      <c r="W135" t="s">
        <v>2440</v>
      </c>
      <c r="X135" s="51" t="str">
        <f t="shared" si="2"/>
        <v>3</v>
      </c>
      <c r="Y135" s="51" t="str">
        <f>IF(T135="","",IF(AND(T135&lt;&gt;'Tabelas auxiliares'!$B$236,T135&lt;&gt;'Tabelas auxiliares'!$B$237),"FOLHA DE PESSOAL",IF(X135='Tabelas auxiliares'!$A$237,"CUSTEIO",IF(X135='Tabelas auxiliares'!$A$236,"INVESTIMENTO","ERRO - VERIFICAR"))))</f>
        <v>CUSTEIO</v>
      </c>
      <c r="Z135" s="44">
        <v>1539.48</v>
      </c>
      <c r="AA135" s="44">
        <v>1539.48</v>
      </c>
    </row>
    <row r="136" spans="1:29" x14ac:dyDescent="0.25">
      <c r="A136" t="s">
        <v>2314</v>
      </c>
      <c r="B136" s="75" t="s">
        <v>2289</v>
      </c>
      <c r="C136" s="75" t="s">
        <v>2317</v>
      </c>
      <c r="D136" t="s">
        <v>508</v>
      </c>
      <c r="E136" t="s">
        <v>118</v>
      </c>
      <c r="F136" s="51" t="str">
        <f>IFERROR(VLOOKUP(D136,'Tabelas auxiliares'!$A$3:$B$61,2,FALSE),"")</f>
        <v>CECS - CONVÊNIOS/PARCERIAS</v>
      </c>
      <c r="G136" s="51" t="str">
        <f>IFERROR(VLOOKUP($B136,'Tabelas auxiliares'!$A$65:$C$102,2,FALSE),"")</f>
        <v>Convênios</v>
      </c>
      <c r="H136" s="51" t="str">
        <f>IFERROR(VLOOKUP($B136,'Tabelas auxiliares'!$A$65:$C$102,3,FALSE),"")</f>
        <v>BOLSA CONVENIOS / PARCERIAS ACIC / FUNDAÇÃO DE APOIO</v>
      </c>
      <c r="I136" t="s">
        <v>999</v>
      </c>
      <c r="J136" t="s">
        <v>1000</v>
      </c>
      <c r="K136" t="s">
        <v>1001</v>
      </c>
      <c r="L136" t="s">
        <v>1002</v>
      </c>
      <c r="M136" t="s">
        <v>1003</v>
      </c>
      <c r="N136" t="s">
        <v>229</v>
      </c>
      <c r="O136" t="s">
        <v>222</v>
      </c>
      <c r="P136" t="s">
        <v>561</v>
      </c>
      <c r="Q136" t="s">
        <v>224</v>
      </c>
      <c r="R136" t="s">
        <v>220</v>
      </c>
      <c r="S136" t="s">
        <v>124</v>
      </c>
      <c r="T136" t="s">
        <v>562</v>
      </c>
      <c r="U136" t="s">
        <v>2628</v>
      </c>
      <c r="V136" t="s">
        <v>2585</v>
      </c>
      <c r="W136" t="s">
        <v>2466</v>
      </c>
      <c r="X136" s="51" t="str">
        <f t="shared" si="2"/>
        <v>3</v>
      </c>
      <c r="Y136" s="51" t="str">
        <f>IF(T136="","",IF(AND(T136&lt;&gt;'Tabelas auxiliares'!$B$236,T136&lt;&gt;'Tabelas auxiliares'!$B$237),"FOLHA DE PESSOAL",IF(X136='Tabelas auxiliares'!$A$237,"CUSTEIO",IF(X136='Tabelas auxiliares'!$A$236,"INVESTIMENTO","ERRO - VERIFICAR"))))</f>
        <v>CUSTEIO</v>
      </c>
      <c r="Z136" s="44">
        <v>16304.34</v>
      </c>
      <c r="AA136" s="44">
        <v>16304.34</v>
      </c>
    </row>
    <row r="137" spans="1:29" x14ac:dyDescent="0.25">
      <c r="A137" t="s">
        <v>2314</v>
      </c>
      <c r="B137" s="75" t="s">
        <v>2289</v>
      </c>
      <c r="C137" s="75" t="s">
        <v>2317</v>
      </c>
      <c r="D137" t="s">
        <v>55</v>
      </c>
      <c r="E137" t="s">
        <v>118</v>
      </c>
      <c r="F137" s="51" t="str">
        <f>IFERROR(VLOOKUP(D137,'Tabelas auxiliares'!$A$3:$B$61,2,FALSE),"")</f>
        <v>PROEC - PRÓ-REITORIA DE EXTENSÃO E CULTURA</v>
      </c>
      <c r="G137" s="51" t="str">
        <f>IFERROR(VLOOKUP($B137,'Tabelas auxiliares'!$A$65:$C$102,2,FALSE),"")</f>
        <v>Convênios</v>
      </c>
      <c r="H137" s="51" t="str">
        <f>IFERROR(VLOOKUP($B137,'Tabelas auxiliares'!$A$65:$C$102,3,FALSE),"")</f>
        <v>BOLSA CONVENIOS / PARCERIAS ACIC / FUNDAÇÃO DE APOIO</v>
      </c>
      <c r="I137" t="s">
        <v>744</v>
      </c>
      <c r="J137" t="s">
        <v>1004</v>
      </c>
      <c r="K137" t="s">
        <v>1005</v>
      </c>
      <c r="L137" t="s">
        <v>1006</v>
      </c>
      <c r="M137" t="s">
        <v>1003</v>
      </c>
      <c r="N137" t="s">
        <v>221</v>
      </c>
      <c r="O137" t="s">
        <v>222</v>
      </c>
      <c r="P137" t="s">
        <v>223</v>
      </c>
      <c r="Q137" t="s">
        <v>224</v>
      </c>
      <c r="R137" t="s">
        <v>220</v>
      </c>
      <c r="S137" t="s">
        <v>124</v>
      </c>
      <c r="T137" t="s">
        <v>562</v>
      </c>
      <c r="U137" t="s">
        <v>2629</v>
      </c>
      <c r="V137" t="s">
        <v>2585</v>
      </c>
      <c r="W137" t="s">
        <v>2466</v>
      </c>
      <c r="X137" s="51" t="str">
        <f t="shared" si="2"/>
        <v>3</v>
      </c>
      <c r="Y137" s="51" t="str">
        <f>IF(T137="","",IF(AND(T137&lt;&gt;'Tabelas auxiliares'!$B$236,T137&lt;&gt;'Tabelas auxiliares'!$B$237),"FOLHA DE PESSOAL",IF(X137='Tabelas auxiliares'!$A$237,"CUSTEIO",IF(X137='Tabelas auxiliares'!$A$236,"INVESTIMENTO","ERRO - VERIFICAR"))))</f>
        <v>CUSTEIO</v>
      </c>
      <c r="Z137" s="44">
        <v>5833.31</v>
      </c>
      <c r="AA137" s="44">
        <v>2499.9899999999998</v>
      </c>
      <c r="AB137" s="44">
        <v>833.33</v>
      </c>
      <c r="AC137" s="44">
        <v>2499.9899999999998</v>
      </c>
    </row>
    <row r="138" spans="1:29" x14ac:dyDescent="0.25">
      <c r="A138" t="s">
        <v>2314</v>
      </c>
      <c r="B138" s="75" t="s">
        <v>2289</v>
      </c>
      <c r="C138" s="75" t="s">
        <v>2317</v>
      </c>
      <c r="D138" t="s">
        <v>55</v>
      </c>
      <c r="E138" t="s">
        <v>118</v>
      </c>
      <c r="F138" s="51" t="str">
        <f>IFERROR(VLOOKUP(D138,'Tabelas auxiliares'!$A$3:$B$61,2,FALSE),"")</f>
        <v>PROEC - PRÓ-REITORIA DE EXTENSÃO E CULTURA</v>
      </c>
      <c r="G138" s="51" t="str">
        <f>IFERROR(VLOOKUP($B138,'Tabelas auxiliares'!$A$65:$C$102,2,FALSE),"")</f>
        <v>Convênios</v>
      </c>
      <c r="H138" s="51" t="str">
        <f>IFERROR(VLOOKUP($B138,'Tabelas auxiliares'!$A$65:$C$102,3,FALSE),"")</f>
        <v>BOLSA CONVENIOS / PARCERIAS ACIC / FUNDAÇÃO DE APOIO</v>
      </c>
      <c r="I138" t="s">
        <v>1007</v>
      </c>
      <c r="J138" t="s">
        <v>1008</v>
      </c>
      <c r="K138" t="s">
        <v>1009</v>
      </c>
      <c r="L138" t="s">
        <v>1010</v>
      </c>
      <c r="M138" t="s">
        <v>1003</v>
      </c>
      <c r="N138" t="s">
        <v>221</v>
      </c>
      <c r="O138" t="s">
        <v>222</v>
      </c>
      <c r="P138" t="s">
        <v>223</v>
      </c>
      <c r="Q138" t="s">
        <v>224</v>
      </c>
      <c r="R138" t="s">
        <v>220</v>
      </c>
      <c r="S138" t="s">
        <v>124</v>
      </c>
      <c r="T138" t="s">
        <v>562</v>
      </c>
      <c r="U138" t="s">
        <v>2629</v>
      </c>
      <c r="V138" t="s">
        <v>2585</v>
      </c>
      <c r="W138" t="s">
        <v>2466</v>
      </c>
      <c r="X138" s="51" t="str">
        <f t="shared" si="2"/>
        <v>3</v>
      </c>
      <c r="Y138" s="51" t="str">
        <f>IF(T138="","",IF(AND(T138&lt;&gt;'Tabelas auxiliares'!$B$236,T138&lt;&gt;'Tabelas auxiliares'!$B$237),"FOLHA DE PESSOAL",IF(X138='Tabelas auxiliares'!$A$237,"CUSTEIO",IF(X138='Tabelas auxiliares'!$A$236,"INVESTIMENTO","ERRO - VERIFICAR"))))</f>
        <v>CUSTEIO</v>
      </c>
      <c r="Z138" s="44">
        <v>14000</v>
      </c>
      <c r="AA138" s="44">
        <v>6000</v>
      </c>
      <c r="AB138" s="44">
        <v>2000</v>
      </c>
      <c r="AC138" s="44">
        <v>6000</v>
      </c>
    </row>
    <row r="139" spans="1:29" x14ac:dyDescent="0.25">
      <c r="A139" t="s">
        <v>2314</v>
      </c>
      <c r="B139" s="75" t="s">
        <v>2289</v>
      </c>
      <c r="C139" s="75" t="s">
        <v>2317</v>
      </c>
      <c r="D139" t="s">
        <v>55</v>
      </c>
      <c r="E139" t="s">
        <v>118</v>
      </c>
      <c r="F139" s="51" t="str">
        <f>IFERROR(VLOOKUP(D139,'Tabelas auxiliares'!$A$3:$B$61,2,FALSE),"")</f>
        <v>PROEC - PRÓ-REITORIA DE EXTENSÃO E CULTURA</v>
      </c>
      <c r="G139" s="51" t="str">
        <f>IFERROR(VLOOKUP($B139,'Tabelas auxiliares'!$A$65:$C$102,2,FALSE),"")</f>
        <v>Convênios</v>
      </c>
      <c r="H139" s="51" t="str">
        <f>IFERROR(VLOOKUP($B139,'Tabelas auxiliares'!$A$65:$C$102,3,FALSE),"")</f>
        <v>BOLSA CONVENIOS / PARCERIAS ACIC / FUNDAÇÃO DE APOIO</v>
      </c>
      <c r="I139" t="s">
        <v>1011</v>
      </c>
      <c r="J139" t="s">
        <v>1012</v>
      </c>
      <c r="K139" t="s">
        <v>1013</v>
      </c>
      <c r="L139" t="s">
        <v>1014</v>
      </c>
      <c r="M139" t="s">
        <v>1003</v>
      </c>
      <c r="N139" t="s">
        <v>221</v>
      </c>
      <c r="O139" t="s">
        <v>222</v>
      </c>
      <c r="P139" t="s">
        <v>223</v>
      </c>
      <c r="Q139" t="s">
        <v>224</v>
      </c>
      <c r="R139" t="s">
        <v>220</v>
      </c>
      <c r="S139" t="s">
        <v>124</v>
      </c>
      <c r="T139" t="s">
        <v>562</v>
      </c>
      <c r="U139" t="s">
        <v>2630</v>
      </c>
      <c r="V139" t="s">
        <v>2585</v>
      </c>
      <c r="W139" t="s">
        <v>2466</v>
      </c>
      <c r="X139" s="51" t="str">
        <f t="shared" si="2"/>
        <v>3</v>
      </c>
      <c r="Y139" s="51" t="str">
        <f>IF(T139="","",IF(AND(T139&lt;&gt;'Tabelas auxiliares'!$B$236,T139&lt;&gt;'Tabelas auxiliares'!$B$237),"FOLHA DE PESSOAL",IF(X139='Tabelas auxiliares'!$A$237,"CUSTEIO",IF(X139='Tabelas auxiliares'!$A$236,"INVESTIMENTO","ERRO - VERIFICAR"))))</f>
        <v>CUSTEIO</v>
      </c>
      <c r="Z139" s="44">
        <v>270000</v>
      </c>
      <c r="AC139" s="44">
        <v>270000</v>
      </c>
    </row>
    <row r="140" spans="1:29" x14ac:dyDescent="0.25">
      <c r="A140" t="s">
        <v>2314</v>
      </c>
      <c r="B140" s="75" t="s">
        <v>2289</v>
      </c>
      <c r="C140" s="75" t="s">
        <v>2317</v>
      </c>
      <c r="D140" t="s">
        <v>55</v>
      </c>
      <c r="E140" t="s">
        <v>118</v>
      </c>
      <c r="F140" s="51" t="str">
        <f>IFERROR(VLOOKUP(D140,'Tabelas auxiliares'!$A$3:$B$61,2,FALSE),"")</f>
        <v>PROEC - PRÓ-REITORIA DE EXTENSÃO E CULTURA</v>
      </c>
      <c r="G140" s="51" t="str">
        <f>IFERROR(VLOOKUP($B140,'Tabelas auxiliares'!$A$65:$C$102,2,FALSE),"")</f>
        <v>Convênios</v>
      </c>
      <c r="H140" s="51" t="str">
        <f>IFERROR(VLOOKUP($B140,'Tabelas auxiliares'!$A$65:$C$102,3,FALSE),"")</f>
        <v>BOLSA CONVENIOS / PARCERIAS ACIC / FUNDAÇÃO DE APOIO</v>
      </c>
      <c r="I140" t="s">
        <v>1011</v>
      </c>
      <c r="J140" t="s">
        <v>1012</v>
      </c>
      <c r="K140" t="s">
        <v>1015</v>
      </c>
      <c r="L140" t="s">
        <v>1014</v>
      </c>
      <c r="M140" t="s">
        <v>1003</v>
      </c>
      <c r="N140" t="s">
        <v>221</v>
      </c>
      <c r="O140" t="s">
        <v>222</v>
      </c>
      <c r="P140" t="s">
        <v>223</v>
      </c>
      <c r="Q140" t="s">
        <v>224</v>
      </c>
      <c r="R140" t="s">
        <v>220</v>
      </c>
      <c r="S140" t="s">
        <v>124</v>
      </c>
      <c r="T140" t="s">
        <v>562</v>
      </c>
      <c r="U140" t="s">
        <v>2630</v>
      </c>
      <c r="V140" t="s">
        <v>2585</v>
      </c>
      <c r="W140" t="s">
        <v>2466</v>
      </c>
      <c r="X140" s="51" t="str">
        <f t="shared" si="2"/>
        <v>3</v>
      </c>
      <c r="Y140" s="51" t="str">
        <f>IF(T140="","",IF(AND(T140&lt;&gt;'Tabelas auxiliares'!$B$236,T140&lt;&gt;'Tabelas auxiliares'!$B$237),"FOLHA DE PESSOAL",IF(X140='Tabelas auxiliares'!$A$237,"CUSTEIO",IF(X140='Tabelas auxiliares'!$A$236,"INVESTIMENTO","ERRO - VERIFICAR"))))</f>
        <v>CUSTEIO</v>
      </c>
      <c r="Z140" s="44">
        <v>30000</v>
      </c>
      <c r="AA140" s="44">
        <v>30000</v>
      </c>
    </row>
    <row r="141" spans="1:29" x14ac:dyDescent="0.25">
      <c r="A141" t="s">
        <v>2314</v>
      </c>
      <c r="B141" s="75" t="s">
        <v>2289</v>
      </c>
      <c r="C141" s="75" t="s">
        <v>2317</v>
      </c>
      <c r="D141" t="s">
        <v>88</v>
      </c>
      <c r="E141" t="s">
        <v>118</v>
      </c>
      <c r="F141" s="51" t="str">
        <f>IFERROR(VLOOKUP(D141,'Tabelas auxiliares'!$A$3:$B$61,2,FALSE),"")</f>
        <v>SUGEPE - SUPERINTENDÊNCIA DE GESTÃO DE PESSOAS</v>
      </c>
      <c r="G141" s="51" t="str">
        <f>IFERROR(VLOOKUP($B141,'Tabelas auxiliares'!$A$65:$C$102,2,FALSE),"")</f>
        <v>Convênios</v>
      </c>
      <c r="H141" s="51" t="str">
        <f>IFERROR(VLOOKUP($B141,'Tabelas auxiliares'!$A$65:$C$102,3,FALSE),"")</f>
        <v>BOLSA CONVENIOS / PARCERIAS ACIC / FUNDAÇÃO DE APOIO</v>
      </c>
      <c r="I141" t="s">
        <v>1016</v>
      </c>
      <c r="J141" t="s">
        <v>1017</v>
      </c>
      <c r="K141" t="s">
        <v>1018</v>
      </c>
      <c r="L141" t="s">
        <v>1019</v>
      </c>
      <c r="M141" t="s">
        <v>1020</v>
      </c>
      <c r="N141" t="s">
        <v>221</v>
      </c>
      <c r="O141" t="s">
        <v>222</v>
      </c>
      <c r="P141" t="s">
        <v>223</v>
      </c>
      <c r="Q141" t="s">
        <v>224</v>
      </c>
      <c r="R141" t="s">
        <v>220</v>
      </c>
      <c r="S141" t="s">
        <v>225</v>
      </c>
      <c r="T141" t="s">
        <v>216</v>
      </c>
      <c r="U141" t="s">
        <v>123</v>
      </c>
      <c r="V141" t="s">
        <v>2604</v>
      </c>
      <c r="W141" t="s">
        <v>2490</v>
      </c>
      <c r="X141" s="51" t="str">
        <f t="shared" si="2"/>
        <v>3</v>
      </c>
      <c r="Y141" s="51" t="str">
        <f>IF(T141="","",IF(AND(T141&lt;&gt;'Tabelas auxiliares'!$B$236,T141&lt;&gt;'Tabelas auxiliares'!$B$237),"FOLHA DE PESSOAL",IF(X141='Tabelas auxiliares'!$A$237,"CUSTEIO",IF(X141='Tabelas auxiliares'!$A$236,"INVESTIMENTO","ERRO - VERIFICAR"))))</f>
        <v>CUSTEIO</v>
      </c>
      <c r="Z141" s="44">
        <v>12950</v>
      </c>
      <c r="AA141" s="44">
        <v>10700</v>
      </c>
      <c r="AC141" s="44">
        <v>2250</v>
      </c>
    </row>
    <row r="142" spans="1:29" x14ac:dyDescent="0.25">
      <c r="A142" t="s">
        <v>2314</v>
      </c>
      <c r="B142" s="75" t="s">
        <v>2226</v>
      </c>
      <c r="C142" s="75" t="s">
        <v>2317</v>
      </c>
      <c r="D142" t="s">
        <v>88</v>
      </c>
      <c r="E142" t="s">
        <v>118</v>
      </c>
      <c r="F142" s="51" t="str">
        <f>IFERROR(VLOOKUP(D142,'Tabelas auxiliares'!$A$3:$B$61,2,FALSE),"")</f>
        <v>SUGEPE - SUPERINTENDÊNCIA DE GESTÃO DE PESSOAS</v>
      </c>
      <c r="G142" s="51" t="str">
        <f>IFERROR(VLOOKUP($B142,'Tabelas auxiliares'!$A$65:$C$102,2,FALSE),"")</f>
        <v>Equipamentos - Áreas comuns</v>
      </c>
      <c r="H142" s="51" t="str">
        <f>IFERROR(VLOOKUP($B142,'Tabelas auxiliares'!$A$65:$C$102,3,FALSE),"")</f>
        <v>MOBILIÁRIO / LINHA BRANCA / QUADROS DE AVISO / DISPLAYS / VENTILADORES / BEBEDOUROS / EQUIPAMENTO DE SOM / PROJETORES / CORTINAS E PERSIANAS/DRONER</v>
      </c>
      <c r="I142" t="s">
        <v>695</v>
      </c>
      <c r="J142" t="s">
        <v>1021</v>
      </c>
      <c r="K142" t="s">
        <v>1022</v>
      </c>
      <c r="L142" t="s">
        <v>1023</v>
      </c>
      <c r="M142" t="s">
        <v>1024</v>
      </c>
      <c r="N142" t="s">
        <v>278</v>
      </c>
      <c r="O142" t="s">
        <v>222</v>
      </c>
      <c r="P142" t="s">
        <v>279</v>
      </c>
      <c r="Q142" t="s">
        <v>224</v>
      </c>
      <c r="R142" t="s">
        <v>220</v>
      </c>
      <c r="S142" t="s">
        <v>124</v>
      </c>
      <c r="T142" t="s">
        <v>216</v>
      </c>
      <c r="U142" t="s">
        <v>135</v>
      </c>
      <c r="V142" t="s">
        <v>2631</v>
      </c>
      <c r="W142" t="s">
        <v>2511</v>
      </c>
      <c r="X142" s="51" t="str">
        <f t="shared" si="2"/>
        <v>4</v>
      </c>
      <c r="Y142" s="51" t="str">
        <f>IF(T142="","",IF(AND(T142&lt;&gt;'Tabelas auxiliares'!$B$236,T142&lt;&gt;'Tabelas auxiliares'!$B$237),"FOLHA DE PESSOAL",IF(X142='Tabelas auxiliares'!$A$237,"CUSTEIO",IF(X142='Tabelas auxiliares'!$A$236,"INVESTIMENTO","ERRO - VERIFICAR"))))</f>
        <v>INVESTIMENTO</v>
      </c>
      <c r="Z142" s="44">
        <v>18214.580000000002</v>
      </c>
      <c r="AC142" s="44">
        <v>18214.580000000002</v>
      </c>
    </row>
    <row r="143" spans="1:29" x14ac:dyDescent="0.25">
      <c r="A143" t="s">
        <v>2314</v>
      </c>
      <c r="B143" s="75" t="s">
        <v>2226</v>
      </c>
      <c r="C143" s="75" t="s">
        <v>2317</v>
      </c>
      <c r="D143" t="s">
        <v>88</v>
      </c>
      <c r="E143" t="s">
        <v>118</v>
      </c>
      <c r="F143" s="51" t="str">
        <f>IFERROR(VLOOKUP(D143,'Tabelas auxiliares'!$A$3:$B$61,2,FALSE),"")</f>
        <v>SUGEPE - SUPERINTENDÊNCIA DE GESTÃO DE PESSOAS</v>
      </c>
      <c r="G143" s="51" t="str">
        <f>IFERROR(VLOOKUP($B143,'Tabelas auxiliares'!$A$65:$C$102,2,FALSE),"")</f>
        <v>Equipamentos - Áreas comuns</v>
      </c>
      <c r="H143" s="51" t="str">
        <f>IFERROR(VLOOKUP($B143,'Tabelas auxiliares'!$A$65:$C$102,3,FALSE),"")</f>
        <v>MOBILIÁRIO / LINHA BRANCA / QUADROS DE AVISO / DISPLAYS / VENTILADORES / BEBEDOUROS / EQUIPAMENTO DE SOM / PROJETORES / CORTINAS E PERSIANAS/DRONER</v>
      </c>
      <c r="I143" t="s">
        <v>695</v>
      </c>
      <c r="J143" t="s">
        <v>1021</v>
      </c>
      <c r="K143" t="s">
        <v>1022</v>
      </c>
      <c r="L143" t="s">
        <v>1023</v>
      </c>
      <c r="M143" t="s">
        <v>1024</v>
      </c>
      <c r="N143" t="s">
        <v>278</v>
      </c>
      <c r="O143" t="s">
        <v>222</v>
      </c>
      <c r="P143" t="s">
        <v>279</v>
      </c>
      <c r="Q143" t="s">
        <v>224</v>
      </c>
      <c r="R143" t="s">
        <v>220</v>
      </c>
      <c r="S143" t="s">
        <v>124</v>
      </c>
      <c r="T143" t="s">
        <v>216</v>
      </c>
      <c r="U143" t="s">
        <v>135</v>
      </c>
      <c r="V143" t="s">
        <v>2632</v>
      </c>
      <c r="W143" t="s">
        <v>2512</v>
      </c>
      <c r="X143" s="51" t="str">
        <f t="shared" si="2"/>
        <v>4</v>
      </c>
      <c r="Y143" s="51" t="str">
        <f>IF(T143="","",IF(AND(T143&lt;&gt;'Tabelas auxiliares'!$B$236,T143&lt;&gt;'Tabelas auxiliares'!$B$237),"FOLHA DE PESSOAL",IF(X143='Tabelas auxiliares'!$A$237,"CUSTEIO",IF(X143='Tabelas auxiliares'!$A$236,"INVESTIMENTO","ERRO - VERIFICAR"))))</f>
        <v>INVESTIMENTO</v>
      </c>
      <c r="Z143" s="44">
        <v>4380</v>
      </c>
      <c r="AC143" s="44">
        <v>4380</v>
      </c>
    </row>
    <row r="144" spans="1:29" x14ac:dyDescent="0.25">
      <c r="A144" t="s">
        <v>2314</v>
      </c>
      <c r="B144" s="75" t="s">
        <v>2229</v>
      </c>
      <c r="C144" s="75" t="s">
        <v>2317</v>
      </c>
      <c r="D144" t="s">
        <v>15</v>
      </c>
      <c r="E144" t="s">
        <v>118</v>
      </c>
      <c r="F144" s="51" t="str">
        <f>IFERROR(VLOOKUP(D144,'Tabelas auxiliares'!$A$3:$B$61,2,FALSE),"")</f>
        <v>PROPES - PRÓ-REITORIA DE PESQUISA / CEM</v>
      </c>
      <c r="G144" s="51" t="str">
        <f>IFERROR(VLOOKUP($B144,'Tabelas auxiliares'!$A$65:$C$102,2,FALSE),"")</f>
        <v>Equipamentos - Laboratórios</v>
      </c>
      <c r="H144" s="51" t="str">
        <f>IFERROR(VLOOKUP($B144,'Tabelas auxiliares'!$A$65:$C$102,3,FALSE),"")</f>
        <v>AQUISICAO POR IMPORTACAO / EQUIPAMENTOS NOVOS / MANUTENÇÃO DE EQUIPAMENTOS LABORATORIAIS</v>
      </c>
      <c r="I144" t="s">
        <v>1025</v>
      </c>
      <c r="J144" t="s">
        <v>1026</v>
      </c>
      <c r="K144" t="s">
        <v>1027</v>
      </c>
      <c r="L144" t="s">
        <v>1028</v>
      </c>
      <c r="M144" t="s">
        <v>1029</v>
      </c>
      <c r="N144" t="s">
        <v>229</v>
      </c>
      <c r="O144" t="s">
        <v>914</v>
      </c>
      <c r="P144" t="s">
        <v>915</v>
      </c>
      <c r="Q144" t="s">
        <v>224</v>
      </c>
      <c r="R144" t="s">
        <v>220</v>
      </c>
      <c r="S144" t="s">
        <v>916</v>
      </c>
      <c r="T144" t="s">
        <v>216</v>
      </c>
      <c r="U144" t="s">
        <v>2633</v>
      </c>
      <c r="V144" t="s">
        <v>2634</v>
      </c>
      <c r="W144" t="s">
        <v>2513</v>
      </c>
      <c r="X144" s="51" t="str">
        <f t="shared" si="2"/>
        <v>3</v>
      </c>
      <c r="Y144" s="51" t="str">
        <f>IF(T144="","",IF(AND(T144&lt;&gt;'Tabelas auxiliares'!$B$236,T144&lt;&gt;'Tabelas auxiliares'!$B$237),"FOLHA DE PESSOAL",IF(X144='Tabelas auxiliares'!$A$237,"CUSTEIO",IF(X144='Tabelas auxiliares'!$A$236,"INVESTIMENTO","ERRO - VERIFICAR"))))</f>
        <v>CUSTEIO</v>
      </c>
      <c r="Z144" s="44">
        <v>15000</v>
      </c>
      <c r="AA144" s="44">
        <v>15000</v>
      </c>
    </row>
    <row r="145" spans="1:29" x14ac:dyDescent="0.25">
      <c r="A145" t="s">
        <v>2314</v>
      </c>
      <c r="B145" s="75" t="s">
        <v>2229</v>
      </c>
      <c r="C145" s="75" t="s">
        <v>2317</v>
      </c>
      <c r="D145" t="s">
        <v>203</v>
      </c>
      <c r="E145" t="s">
        <v>118</v>
      </c>
      <c r="F145" s="51" t="str">
        <f>IFERROR(VLOOKUP(D145,'Tabelas auxiliares'!$A$3:$B$61,2,FALSE),"")</f>
        <v>PU - INFRAESTRUTURA PREDIAL * D.U.C</v>
      </c>
      <c r="G145" s="51" t="str">
        <f>IFERROR(VLOOKUP($B145,'Tabelas auxiliares'!$A$65:$C$102,2,FALSE),"")</f>
        <v>Equipamentos - Laboratórios</v>
      </c>
      <c r="H145" s="51" t="str">
        <f>IFERROR(VLOOKUP($B145,'Tabelas auxiliares'!$A$65:$C$102,3,FALSE),"")</f>
        <v>AQUISICAO POR IMPORTACAO / EQUIPAMENTOS NOVOS / MANUTENÇÃO DE EQUIPAMENTOS LABORATORIAIS</v>
      </c>
      <c r="I145" t="s">
        <v>941</v>
      </c>
      <c r="J145" t="s">
        <v>1030</v>
      </c>
      <c r="K145" t="s">
        <v>1031</v>
      </c>
      <c r="L145" t="s">
        <v>1032</v>
      </c>
      <c r="M145" t="s">
        <v>1033</v>
      </c>
      <c r="N145" t="s">
        <v>278</v>
      </c>
      <c r="O145" t="s">
        <v>222</v>
      </c>
      <c r="P145" t="s">
        <v>279</v>
      </c>
      <c r="Q145" t="s">
        <v>224</v>
      </c>
      <c r="R145" t="s">
        <v>220</v>
      </c>
      <c r="S145" t="s">
        <v>124</v>
      </c>
      <c r="T145" t="s">
        <v>216</v>
      </c>
      <c r="U145" t="s">
        <v>135</v>
      </c>
      <c r="V145" t="s">
        <v>2635</v>
      </c>
      <c r="W145" t="s">
        <v>2514</v>
      </c>
      <c r="X145" s="51" t="str">
        <f t="shared" si="2"/>
        <v>4</v>
      </c>
      <c r="Y145" s="51" t="str">
        <f>IF(T145="","",IF(AND(T145&lt;&gt;'Tabelas auxiliares'!$B$236,T145&lt;&gt;'Tabelas auxiliares'!$B$237),"FOLHA DE PESSOAL",IF(X145='Tabelas auxiliares'!$A$237,"CUSTEIO",IF(X145='Tabelas auxiliares'!$A$236,"INVESTIMENTO","ERRO - VERIFICAR"))))</f>
        <v>INVESTIMENTO</v>
      </c>
      <c r="Z145" s="44">
        <v>58000</v>
      </c>
      <c r="AC145" s="44">
        <v>58000</v>
      </c>
    </row>
    <row r="146" spans="1:29" x14ac:dyDescent="0.25">
      <c r="A146" t="s">
        <v>2314</v>
      </c>
      <c r="B146" s="75" t="s">
        <v>2229</v>
      </c>
      <c r="C146" s="75" t="s">
        <v>2317</v>
      </c>
      <c r="D146" t="s">
        <v>41</v>
      </c>
      <c r="E146" t="s">
        <v>118</v>
      </c>
      <c r="F146" s="51" t="str">
        <f>IFERROR(VLOOKUP(D146,'Tabelas auxiliares'!$A$3:$B$61,2,FALSE),"")</f>
        <v>CECS - CENTRO DE ENG., MODELAGEM E CIÊNCIAS SOCIAIS APLICADAS</v>
      </c>
      <c r="G146" s="51" t="str">
        <f>IFERROR(VLOOKUP($B146,'Tabelas auxiliares'!$A$65:$C$102,2,FALSE),"")</f>
        <v>Equipamentos - Laboratórios</v>
      </c>
      <c r="H146" s="51" t="str">
        <f>IFERROR(VLOOKUP($B146,'Tabelas auxiliares'!$A$65:$C$102,3,FALSE),"")</f>
        <v>AQUISICAO POR IMPORTACAO / EQUIPAMENTOS NOVOS / MANUTENÇÃO DE EQUIPAMENTOS LABORATORIAIS</v>
      </c>
      <c r="I146" t="s">
        <v>941</v>
      </c>
      <c r="J146" t="s">
        <v>1034</v>
      </c>
      <c r="K146" t="s">
        <v>1035</v>
      </c>
      <c r="L146" t="s">
        <v>1036</v>
      </c>
      <c r="M146" t="s">
        <v>1037</v>
      </c>
      <c r="N146" t="s">
        <v>278</v>
      </c>
      <c r="O146" t="s">
        <v>222</v>
      </c>
      <c r="P146" t="s">
        <v>279</v>
      </c>
      <c r="Q146" t="s">
        <v>224</v>
      </c>
      <c r="R146" t="s">
        <v>220</v>
      </c>
      <c r="S146" t="s">
        <v>124</v>
      </c>
      <c r="T146" t="s">
        <v>216</v>
      </c>
      <c r="U146" t="s">
        <v>135</v>
      </c>
      <c r="V146" t="s">
        <v>2635</v>
      </c>
      <c r="W146" t="s">
        <v>2514</v>
      </c>
      <c r="X146" s="51" t="str">
        <f t="shared" si="2"/>
        <v>4</v>
      </c>
      <c r="Y146" s="51" t="str">
        <f>IF(T146="","",IF(AND(T146&lt;&gt;'Tabelas auxiliares'!$B$236,T146&lt;&gt;'Tabelas auxiliares'!$B$237),"FOLHA DE PESSOAL",IF(X146='Tabelas auxiliares'!$A$237,"CUSTEIO",IF(X146='Tabelas auxiliares'!$A$236,"INVESTIMENTO","ERRO - VERIFICAR"))))</f>
        <v>INVESTIMENTO</v>
      </c>
      <c r="Z146" s="44">
        <v>3880</v>
      </c>
      <c r="AC146" s="44">
        <v>3880</v>
      </c>
    </row>
    <row r="147" spans="1:29" x14ac:dyDescent="0.25">
      <c r="A147" t="s">
        <v>2314</v>
      </c>
      <c r="B147" s="75" t="s">
        <v>2229</v>
      </c>
      <c r="C147" s="75" t="s">
        <v>2317</v>
      </c>
      <c r="D147" t="s">
        <v>41</v>
      </c>
      <c r="E147" t="s">
        <v>118</v>
      </c>
      <c r="F147" s="51" t="str">
        <f>IFERROR(VLOOKUP(D147,'Tabelas auxiliares'!$A$3:$B$61,2,FALSE),"")</f>
        <v>CECS - CENTRO DE ENG., MODELAGEM E CIÊNCIAS SOCIAIS APLICADAS</v>
      </c>
      <c r="G147" s="51" t="str">
        <f>IFERROR(VLOOKUP($B147,'Tabelas auxiliares'!$A$65:$C$102,2,FALSE),"")</f>
        <v>Equipamentos - Laboratórios</v>
      </c>
      <c r="H147" s="51" t="str">
        <f>IFERROR(VLOOKUP($B147,'Tabelas auxiliares'!$A$65:$C$102,3,FALSE),"")</f>
        <v>AQUISICAO POR IMPORTACAO / EQUIPAMENTOS NOVOS / MANUTENÇÃO DE EQUIPAMENTOS LABORATORIAIS</v>
      </c>
      <c r="I147" t="s">
        <v>941</v>
      </c>
      <c r="J147" t="s">
        <v>1034</v>
      </c>
      <c r="K147" t="s">
        <v>1038</v>
      </c>
      <c r="L147" t="s">
        <v>1036</v>
      </c>
      <c r="M147" t="s">
        <v>1039</v>
      </c>
      <c r="N147" t="s">
        <v>278</v>
      </c>
      <c r="O147" t="s">
        <v>222</v>
      </c>
      <c r="P147" t="s">
        <v>279</v>
      </c>
      <c r="Q147" t="s">
        <v>224</v>
      </c>
      <c r="R147" t="s">
        <v>220</v>
      </c>
      <c r="S147" t="s">
        <v>124</v>
      </c>
      <c r="T147" t="s">
        <v>216</v>
      </c>
      <c r="U147" t="s">
        <v>135</v>
      </c>
      <c r="V147" t="s">
        <v>2635</v>
      </c>
      <c r="W147" t="s">
        <v>2514</v>
      </c>
      <c r="X147" s="51" t="str">
        <f t="shared" si="2"/>
        <v>4</v>
      </c>
      <c r="Y147" s="51" t="str">
        <f>IF(T147="","",IF(AND(T147&lt;&gt;'Tabelas auxiliares'!$B$236,T147&lt;&gt;'Tabelas auxiliares'!$B$237),"FOLHA DE PESSOAL",IF(X147='Tabelas auxiliares'!$A$237,"CUSTEIO",IF(X147='Tabelas auxiliares'!$A$236,"INVESTIMENTO","ERRO - VERIFICAR"))))</f>
        <v>INVESTIMENTO</v>
      </c>
      <c r="Z147" s="44">
        <v>2626</v>
      </c>
      <c r="AC147" s="44">
        <v>2626</v>
      </c>
    </row>
    <row r="148" spans="1:29" x14ac:dyDescent="0.25">
      <c r="A148" t="s">
        <v>2314</v>
      </c>
      <c r="B148" s="75" t="s">
        <v>2229</v>
      </c>
      <c r="C148" s="75" t="s">
        <v>2317</v>
      </c>
      <c r="D148" t="s">
        <v>41</v>
      </c>
      <c r="E148" t="s">
        <v>118</v>
      </c>
      <c r="F148" s="51" t="str">
        <f>IFERROR(VLOOKUP(D148,'Tabelas auxiliares'!$A$3:$B$61,2,FALSE),"")</f>
        <v>CECS - CENTRO DE ENG., MODELAGEM E CIÊNCIAS SOCIAIS APLICADAS</v>
      </c>
      <c r="G148" s="51" t="str">
        <f>IFERROR(VLOOKUP($B148,'Tabelas auxiliares'!$A$65:$C$102,2,FALSE),"")</f>
        <v>Equipamentos - Laboratórios</v>
      </c>
      <c r="H148" s="51" t="str">
        <f>IFERROR(VLOOKUP($B148,'Tabelas auxiliares'!$A$65:$C$102,3,FALSE),"")</f>
        <v>AQUISICAO POR IMPORTACAO / EQUIPAMENTOS NOVOS / MANUTENÇÃO DE EQUIPAMENTOS LABORATORIAIS</v>
      </c>
      <c r="I148" t="s">
        <v>941</v>
      </c>
      <c r="J148" t="s">
        <v>1034</v>
      </c>
      <c r="K148" t="s">
        <v>1040</v>
      </c>
      <c r="L148" t="s">
        <v>1036</v>
      </c>
      <c r="M148" t="s">
        <v>1041</v>
      </c>
      <c r="N148" t="s">
        <v>278</v>
      </c>
      <c r="O148" t="s">
        <v>222</v>
      </c>
      <c r="P148" t="s">
        <v>279</v>
      </c>
      <c r="Q148" t="s">
        <v>224</v>
      </c>
      <c r="R148" t="s">
        <v>220</v>
      </c>
      <c r="S148" t="s">
        <v>124</v>
      </c>
      <c r="T148" t="s">
        <v>216</v>
      </c>
      <c r="U148" t="s">
        <v>135</v>
      </c>
      <c r="V148" t="s">
        <v>2635</v>
      </c>
      <c r="W148" t="s">
        <v>2514</v>
      </c>
      <c r="X148" s="51" t="str">
        <f t="shared" si="2"/>
        <v>4</v>
      </c>
      <c r="Y148" s="51" t="str">
        <f>IF(T148="","",IF(AND(T148&lt;&gt;'Tabelas auxiliares'!$B$236,T148&lt;&gt;'Tabelas auxiliares'!$B$237),"FOLHA DE PESSOAL",IF(X148='Tabelas auxiliares'!$A$237,"CUSTEIO",IF(X148='Tabelas auxiliares'!$A$236,"INVESTIMENTO","ERRO - VERIFICAR"))))</f>
        <v>INVESTIMENTO</v>
      </c>
      <c r="Z148" s="44">
        <v>4175.22</v>
      </c>
      <c r="AC148" s="44">
        <v>4175.22</v>
      </c>
    </row>
    <row r="149" spans="1:29" x14ac:dyDescent="0.25">
      <c r="A149" t="s">
        <v>2314</v>
      </c>
      <c r="B149" s="75" t="s">
        <v>2229</v>
      </c>
      <c r="C149" s="75" t="s">
        <v>2317</v>
      </c>
      <c r="D149" t="s">
        <v>41</v>
      </c>
      <c r="E149" t="s">
        <v>118</v>
      </c>
      <c r="F149" s="51" t="str">
        <f>IFERROR(VLOOKUP(D149,'Tabelas auxiliares'!$A$3:$B$61,2,FALSE),"")</f>
        <v>CECS - CENTRO DE ENG., MODELAGEM E CIÊNCIAS SOCIAIS APLICADAS</v>
      </c>
      <c r="G149" s="51" t="str">
        <f>IFERROR(VLOOKUP($B149,'Tabelas auxiliares'!$A$65:$C$102,2,FALSE),"")</f>
        <v>Equipamentos - Laboratórios</v>
      </c>
      <c r="H149" s="51" t="str">
        <f>IFERROR(VLOOKUP($B149,'Tabelas auxiliares'!$A$65:$C$102,3,FALSE),"")</f>
        <v>AQUISICAO POR IMPORTACAO / EQUIPAMENTOS NOVOS / MANUTENÇÃO DE EQUIPAMENTOS LABORATORIAIS</v>
      </c>
      <c r="I149" t="s">
        <v>941</v>
      </c>
      <c r="J149" t="s">
        <v>1034</v>
      </c>
      <c r="K149" t="s">
        <v>1042</v>
      </c>
      <c r="L149" t="s">
        <v>1036</v>
      </c>
      <c r="M149" t="s">
        <v>1043</v>
      </c>
      <c r="N149" t="s">
        <v>278</v>
      </c>
      <c r="O149" t="s">
        <v>222</v>
      </c>
      <c r="P149" t="s">
        <v>279</v>
      </c>
      <c r="Q149" t="s">
        <v>224</v>
      </c>
      <c r="R149" t="s">
        <v>220</v>
      </c>
      <c r="S149" t="s">
        <v>124</v>
      </c>
      <c r="T149" t="s">
        <v>216</v>
      </c>
      <c r="U149" t="s">
        <v>135</v>
      </c>
      <c r="V149" t="s">
        <v>2635</v>
      </c>
      <c r="W149" t="s">
        <v>2514</v>
      </c>
      <c r="X149" s="51" t="str">
        <f t="shared" si="2"/>
        <v>4</v>
      </c>
      <c r="Y149" s="51" t="str">
        <f>IF(T149="","",IF(AND(T149&lt;&gt;'Tabelas auxiliares'!$B$236,T149&lt;&gt;'Tabelas auxiliares'!$B$237),"FOLHA DE PESSOAL",IF(X149='Tabelas auxiliares'!$A$237,"CUSTEIO",IF(X149='Tabelas auxiliares'!$A$236,"INVESTIMENTO","ERRO - VERIFICAR"))))</f>
        <v>INVESTIMENTO</v>
      </c>
      <c r="Z149" s="44">
        <v>2861.46</v>
      </c>
      <c r="AC149" s="44">
        <v>2861.46</v>
      </c>
    </row>
    <row r="150" spans="1:29" x14ac:dyDescent="0.25">
      <c r="A150" t="s">
        <v>2314</v>
      </c>
      <c r="B150" s="75" t="s">
        <v>2229</v>
      </c>
      <c r="C150" s="75" t="s">
        <v>2317</v>
      </c>
      <c r="D150" t="s">
        <v>41</v>
      </c>
      <c r="E150" t="s">
        <v>118</v>
      </c>
      <c r="F150" s="51" t="str">
        <f>IFERROR(VLOOKUP(D150,'Tabelas auxiliares'!$A$3:$B$61,2,FALSE),"")</f>
        <v>CECS - CENTRO DE ENG., MODELAGEM E CIÊNCIAS SOCIAIS APLICADAS</v>
      </c>
      <c r="G150" s="51" t="str">
        <f>IFERROR(VLOOKUP($B150,'Tabelas auxiliares'!$A$65:$C$102,2,FALSE),"")</f>
        <v>Equipamentos - Laboratórios</v>
      </c>
      <c r="H150" s="51" t="str">
        <f>IFERROR(VLOOKUP($B150,'Tabelas auxiliares'!$A$65:$C$102,3,FALSE),"")</f>
        <v>AQUISICAO POR IMPORTACAO / EQUIPAMENTOS NOVOS / MANUTENÇÃO DE EQUIPAMENTOS LABORATORIAIS</v>
      </c>
      <c r="I150" t="s">
        <v>941</v>
      </c>
      <c r="J150" t="s">
        <v>1034</v>
      </c>
      <c r="K150" t="s">
        <v>1044</v>
      </c>
      <c r="L150" t="s">
        <v>1036</v>
      </c>
      <c r="M150" t="s">
        <v>1045</v>
      </c>
      <c r="N150" t="s">
        <v>278</v>
      </c>
      <c r="O150" t="s">
        <v>222</v>
      </c>
      <c r="P150" t="s">
        <v>279</v>
      </c>
      <c r="Q150" t="s">
        <v>224</v>
      </c>
      <c r="R150" t="s">
        <v>220</v>
      </c>
      <c r="S150" t="s">
        <v>124</v>
      </c>
      <c r="T150" t="s">
        <v>216</v>
      </c>
      <c r="U150" t="s">
        <v>135</v>
      </c>
      <c r="V150" t="s">
        <v>2636</v>
      </c>
      <c r="W150" t="s">
        <v>2515</v>
      </c>
      <c r="X150" s="51" t="str">
        <f t="shared" si="2"/>
        <v>4</v>
      </c>
      <c r="Y150" s="51" t="str">
        <f>IF(T150="","",IF(AND(T150&lt;&gt;'Tabelas auxiliares'!$B$236,T150&lt;&gt;'Tabelas auxiliares'!$B$237),"FOLHA DE PESSOAL",IF(X150='Tabelas auxiliares'!$A$237,"CUSTEIO",IF(X150='Tabelas auxiliares'!$A$236,"INVESTIMENTO","ERRO - VERIFICAR"))))</f>
        <v>INVESTIMENTO</v>
      </c>
      <c r="Z150" s="44">
        <v>3600</v>
      </c>
      <c r="AC150" s="44">
        <v>3600</v>
      </c>
    </row>
    <row r="151" spans="1:29" x14ac:dyDescent="0.25">
      <c r="A151" t="s">
        <v>2314</v>
      </c>
      <c r="B151" s="75" t="s">
        <v>2229</v>
      </c>
      <c r="C151" s="75" t="s">
        <v>2317</v>
      </c>
      <c r="D151" t="s">
        <v>41</v>
      </c>
      <c r="E151" t="s">
        <v>118</v>
      </c>
      <c r="F151" s="51" t="str">
        <f>IFERROR(VLOOKUP(D151,'Tabelas auxiliares'!$A$3:$B$61,2,FALSE),"")</f>
        <v>CECS - CENTRO DE ENG., MODELAGEM E CIÊNCIAS SOCIAIS APLICADAS</v>
      </c>
      <c r="G151" s="51" t="str">
        <f>IFERROR(VLOOKUP($B151,'Tabelas auxiliares'!$A$65:$C$102,2,FALSE),"")</f>
        <v>Equipamentos - Laboratórios</v>
      </c>
      <c r="H151" s="51" t="str">
        <f>IFERROR(VLOOKUP($B151,'Tabelas auxiliares'!$A$65:$C$102,3,FALSE),"")</f>
        <v>AQUISICAO POR IMPORTACAO / EQUIPAMENTOS NOVOS / MANUTENÇÃO DE EQUIPAMENTOS LABORATORIAIS</v>
      </c>
      <c r="I151" t="s">
        <v>941</v>
      </c>
      <c r="J151" t="s">
        <v>1034</v>
      </c>
      <c r="K151" t="s">
        <v>1046</v>
      </c>
      <c r="L151" t="s">
        <v>1036</v>
      </c>
      <c r="M151" t="s">
        <v>1047</v>
      </c>
      <c r="N151" t="s">
        <v>278</v>
      </c>
      <c r="O151" t="s">
        <v>222</v>
      </c>
      <c r="P151" t="s">
        <v>279</v>
      </c>
      <c r="Q151" t="s">
        <v>224</v>
      </c>
      <c r="R151" t="s">
        <v>220</v>
      </c>
      <c r="S151" t="s">
        <v>124</v>
      </c>
      <c r="T151" t="s">
        <v>216</v>
      </c>
      <c r="U151" t="s">
        <v>135</v>
      </c>
      <c r="V151" t="s">
        <v>2635</v>
      </c>
      <c r="W151" t="s">
        <v>2514</v>
      </c>
      <c r="X151" s="51" t="str">
        <f t="shared" si="2"/>
        <v>4</v>
      </c>
      <c r="Y151" s="51" t="str">
        <f>IF(T151="","",IF(AND(T151&lt;&gt;'Tabelas auxiliares'!$B$236,T151&lt;&gt;'Tabelas auxiliares'!$B$237),"FOLHA DE PESSOAL",IF(X151='Tabelas auxiliares'!$A$237,"CUSTEIO",IF(X151='Tabelas auxiliares'!$A$236,"INVESTIMENTO","ERRO - VERIFICAR"))))</f>
        <v>INVESTIMENTO</v>
      </c>
      <c r="Z151" s="44">
        <v>5900</v>
      </c>
      <c r="AC151" s="44">
        <v>5900</v>
      </c>
    </row>
    <row r="152" spans="1:29" x14ac:dyDescent="0.25">
      <c r="A152" t="s">
        <v>2314</v>
      </c>
      <c r="B152" s="75" t="s">
        <v>2229</v>
      </c>
      <c r="C152" s="75" t="s">
        <v>2317</v>
      </c>
      <c r="D152" t="s">
        <v>41</v>
      </c>
      <c r="E152" t="s">
        <v>118</v>
      </c>
      <c r="F152" s="51" t="str">
        <f>IFERROR(VLOOKUP(D152,'Tabelas auxiliares'!$A$3:$B$61,2,FALSE),"")</f>
        <v>CECS - CENTRO DE ENG., MODELAGEM E CIÊNCIAS SOCIAIS APLICADAS</v>
      </c>
      <c r="G152" s="51" t="str">
        <f>IFERROR(VLOOKUP($B152,'Tabelas auxiliares'!$A$65:$C$102,2,FALSE),"")</f>
        <v>Equipamentos - Laboratórios</v>
      </c>
      <c r="H152" s="51" t="str">
        <f>IFERROR(VLOOKUP($B152,'Tabelas auxiliares'!$A$65:$C$102,3,FALSE),"")</f>
        <v>AQUISICAO POR IMPORTACAO / EQUIPAMENTOS NOVOS / MANUTENÇÃO DE EQUIPAMENTOS LABORATORIAIS</v>
      </c>
      <c r="I152" t="s">
        <v>941</v>
      </c>
      <c r="J152" t="s">
        <v>1034</v>
      </c>
      <c r="K152" t="s">
        <v>1048</v>
      </c>
      <c r="L152" t="s">
        <v>1036</v>
      </c>
      <c r="M152" t="s">
        <v>1049</v>
      </c>
      <c r="N152" t="s">
        <v>278</v>
      </c>
      <c r="O152" t="s">
        <v>222</v>
      </c>
      <c r="P152" t="s">
        <v>279</v>
      </c>
      <c r="Q152" t="s">
        <v>224</v>
      </c>
      <c r="R152" t="s">
        <v>220</v>
      </c>
      <c r="S152" t="s">
        <v>124</v>
      </c>
      <c r="T152" t="s">
        <v>216</v>
      </c>
      <c r="U152" t="s">
        <v>135</v>
      </c>
      <c r="V152" t="s">
        <v>2635</v>
      </c>
      <c r="W152" t="s">
        <v>2514</v>
      </c>
      <c r="X152" s="51" t="str">
        <f t="shared" si="2"/>
        <v>4</v>
      </c>
      <c r="Y152" s="51" t="str">
        <f>IF(T152="","",IF(AND(T152&lt;&gt;'Tabelas auxiliares'!$B$236,T152&lt;&gt;'Tabelas auxiliares'!$B$237),"FOLHA DE PESSOAL",IF(X152='Tabelas auxiliares'!$A$237,"CUSTEIO",IF(X152='Tabelas auxiliares'!$A$236,"INVESTIMENTO","ERRO - VERIFICAR"))))</f>
        <v>INVESTIMENTO</v>
      </c>
      <c r="Z152" s="44">
        <v>5499.99</v>
      </c>
      <c r="AC152" s="44">
        <v>5499.99</v>
      </c>
    </row>
    <row r="153" spans="1:29" x14ac:dyDescent="0.25">
      <c r="A153" t="s">
        <v>2314</v>
      </c>
      <c r="B153" s="75" t="s">
        <v>2229</v>
      </c>
      <c r="C153" s="75" t="s">
        <v>2317</v>
      </c>
      <c r="D153" t="s">
        <v>41</v>
      </c>
      <c r="E153" t="s">
        <v>118</v>
      </c>
      <c r="F153" s="51" t="str">
        <f>IFERROR(VLOOKUP(D153,'Tabelas auxiliares'!$A$3:$B$61,2,FALSE),"")</f>
        <v>CECS - CENTRO DE ENG., MODELAGEM E CIÊNCIAS SOCIAIS APLICADAS</v>
      </c>
      <c r="G153" s="51" t="str">
        <f>IFERROR(VLOOKUP($B153,'Tabelas auxiliares'!$A$65:$C$102,2,FALSE),"")</f>
        <v>Equipamentos - Laboratórios</v>
      </c>
      <c r="H153" s="51" t="str">
        <f>IFERROR(VLOOKUP($B153,'Tabelas auxiliares'!$A$65:$C$102,3,FALSE),"")</f>
        <v>AQUISICAO POR IMPORTACAO / EQUIPAMENTOS NOVOS / MANUTENÇÃO DE EQUIPAMENTOS LABORATORIAIS</v>
      </c>
      <c r="I153" t="s">
        <v>1050</v>
      </c>
      <c r="J153" t="s">
        <v>1051</v>
      </c>
      <c r="K153" t="s">
        <v>1052</v>
      </c>
      <c r="L153" t="s">
        <v>1053</v>
      </c>
      <c r="M153" t="s">
        <v>1054</v>
      </c>
      <c r="N153" t="s">
        <v>278</v>
      </c>
      <c r="O153" t="s">
        <v>222</v>
      </c>
      <c r="P153" t="s">
        <v>279</v>
      </c>
      <c r="Q153" t="s">
        <v>224</v>
      </c>
      <c r="R153" t="s">
        <v>220</v>
      </c>
      <c r="S153" t="s">
        <v>124</v>
      </c>
      <c r="T153" t="s">
        <v>216</v>
      </c>
      <c r="U153" t="s">
        <v>135</v>
      </c>
      <c r="V153" t="s">
        <v>2635</v>
      </c>
      <c r="W153" t="s">
        <v>2514</v>
      </c>
      <c r="X153" s="51" t="str">
        <f t="shared" si="2"/>
        <v>4</v>
      </c>
      <c r="Y153" s="51" t="str">
        <f>IF(T153="","",IF(AND(T153&lt;&gt;'Tabelas auxiliares'!$B$236,T153&lt;&gt;'Tabelas auxiliares'!$B$237),"FOLHA DE PESSOAL",IF(X153='Tabelas auxiliares'!$A$237,"CUSTEIO",IF(X153='Tabelas auxiliares'!$A$236,"INVESTIMENTO","ERRO - VERIFICAR"))))</f>
        <v>INVESTIMENTO</v>
      </c>
      <c r="Z153" s="44">
        <v>18000</v>
      </c>
      <c r="AC153" s="44">
        <v>18000</v>
      </c>
    </row>
    <row r="154" spans="1:29" x14ac:dyDescent="0.25">
      <c r="A154" t="s">
        <v>2314</v>
      </c>
      <c r="B154" s="75" t="s">
        <v>2229</v>
      </c>
      <c r="C154" s="75" t="s">
        <v>2317</v>
      </c>
      <c r="D154" t="s">
        <v>41</v>
      </c>
      <c r="E154" t="s">
        <v>118</v>
      </c>
      <c r="F154" s="51" t="str">
        <f>IFERROR(VLOOKUP(D154,'Tabelas auxiliares'!$A$3:$B$61,2,FALSE),"")</f>
        <v>CECS - CENTRO DE ENG., MODELAGEM E CIÊNCIAS SOCIAIS APLICADAS</v>
      </c>
      <c r="G154" s="51" t="str">
        <f>IFERROR(VLOOKUP($B154,'Tabelas auxiliares'!$A$65:$C$102,2,FALSE),"")</f>
        <v>Equipamentos - Laboratórios</v>
      </c>
      <c r="H154" s="51" t="str">
        <f>IFERROR(VLOOKUP($B154,'Tabelas auxiliares'!$A$65:$C$102,3,FALSE),"")</f>
        <v>AQUISICAO POR IMPORTACAO / EQUIPAMENTOS NOVOS / MANUTENÇÃO DE EQUIPAMENTOS LABORATORIAIS</v>
      </c>
      <c r="I154" t="s">
        <v>1050</v>
      </c>
      <c r="J154" t="s">
        <v>1051</v>
      </c>
      <c r="K154" t="s">
        <v>1055</v>
      </c>
      <c r="L154" t="s">
        <v>1053</v>
      </c>
      <c r="M154" t="s">
        <v>1056</v>
      </c>
      <c r="N154" t="s">
        <v>278</v>
      </c>
      <c r="O154" t="s">
        <v>222</v>
      </c>
      <c r="P154" t="s">
        <v>279</v>
      </c>
      <c r="Q154" t="s">
        <v>224</v>
      </c>
      <c r="R154" t="s">
        <v>220</v>
      </c>
      <c r="S154" t="s">
        <v>124</v>
      </c>
      <c r="T154" t="s">
        <v>216</v>
      </c>
      <c r="U154" t="s">
        <v>135</v>
      </c>
      <c r="V154" t="s">
        <v>2635</v>
      </c>
      <c r="W154" t="s">
        <v>2514</v>
      </c>
      <c r="X154" s="51" t="str">
        <f t="shared" si="2"/>
        <v>4</v>
      </c>
      <c r="Y154" s="51" t="str">
        <f>IF(T154="","",IF(AND(T154&lt;&gt;'Tabelas auxiliares'!$B$236,T154&lt;&gt;'Tabelas auxiliares'!$B$237),"FOLHA DE PESSOAL",IF(X154='Tabelas auxiliares'!$A$237,"CUSTEIO",IF(X154='Tabelas auxiliares'!$A$236,"INVESTIMENTO","ERRO - VERIFICAR"))))</f>
        <v>INVESTIMENTO</v>
      </c>
      <c r="Z154" s="44">
        <v>5350.84</v>
      </c>
      <c r="AB154" s="44">
        <v>5350.84</v>
      </c>
    </row>
    <row r="155" spans="1:29" x14ac:dyDescent="0.25">
      <c r="A155" t="s">
        <v>2314</v>
      </c>
      <c r="B155" s="75" t="s">
        <v>2229</v>
      </c>
      <c r="C155" s="75" t="s">
        <v>2317</v>
      </c>
      <c r="D155" t="s">
        <v>41</v>
      </c>
      <c r="E155" t="s">
        <v>118</v>
      </c>
      <c r="F155" s="51" t="str">
        <f>IFERROR(VLOOKUP(D155,'Tabelas auxiliares'!$A$3:$B$61,2,FALSE),"")</f>
        <v>CECS - CENTRO DE ENG., MODELAGEM E CIÊNCIAS SOCIAIS APLICADAS</v>
      </c>
      <c r="G155" s="51" t="str">
        <f>IFERROR(VLOOKUP($B155,'Tabelas auxiliares'!$A$65:$C$102,2,FALSE),"")</f>
        <v>Equipamentos - Laboratórios</v>
      </c>
      <c r="H155" s="51" t="str">
        <f>IFERROR(VLOOKUP($B155,'Tabelas auxiliares'!$A$65:$C$102,3,FALSE),"")</f>
        <v>AQUISICAO POR IMPORTACAO / EQUIPAMENTOS NOVOS / MANUTENÇÃO DE EQUIPAMENTOS LABORATORIAIS</v>
      </c>
      <c r="I155" t="s">
        <v>1050</v>
      </c>
      <c r="J155" t="s">
        <v>1051</v>
      </c>
      <c r="K155" t="s">
        <v>1057</v>
      </c>
      <c r="L155" t="s">
        <v>1053</v>
      </c>
      <c r="M155" t="s">
        <v>1058</v>
      </c>
      <c r="N155" t="s">
        <v>278</v>
      </c>
      <c r="O155" t="s">
        <v>222</v>
      </c>
      <c r="P155" t="s">
        <v>279</v>
      </c>
      <c r="Q155" t="s">
        <v>224</v>
      </c>
      <c r="R155" t="s">
        <v>220</v>
      </c>
      <c r="S155" t="s">
        <v>124</v>
      </c>
      <c r="T155" t="s">
        <v>216</v>
      </c>
      <c r="U155" t="s">
        <v>135</v>
      </c>
      <c r="V155" t="s">
        <v>2635</v>
      </c>
      <c r="W155" t="s">
        <v>2514</v>
      </c>
      <c r="X155" s="51" t="str">
        <f t="shared" si="2"/>
        <v>4</v>
      </c>
      <c r="Y155" s="51" t="str">
        <f>IF(T155="","",IF(AND(T155&lt;&gt;'Tabelas auxiliares'!$B$236,T155&lt;&gt;'Tabelas auxiliares'!$B$237),"FOLHA DE PESSOAL",IF(X155='Tabelas auxiliares'!$A$237,"CUSTEIO",IF(X155='Tabelas auxiliares'!$A$236,"INVESTIMENTO","ERRO - VERIFICAR"))))</f>
        <v>INVESTIMENTO</v>
      </c>
      <c r="Z155" s="44">
        <v>17800</v>
      </c>
      <c r="AC155" s="44">
        <v>17800</v>
      </c>
    </row>
    <row r="156" spans="1:29" x14ac:dyDescent="0.25">
      <c r="A156" t="s">
        <v>2314</v>
      </c>
      <c r="B156" s="75" t="s">
        <v>2229</v>
      </c>
      <c r="C156" s="75" t="s">
        <v>2317</v>
      </c>
      <c r="D156" t="s">
        <v>41</v>
      </c>
      <c r="E156" t="s">
        <v>118</v>
      </c>
      <c r="F156" s="51" t="str">
        <f>IFERROR(VLOOKUP(D156,'Tabelas auxiliares'!$A$3:$B$61,2,FALSE),"")</f>
        <v>CECS - CENTRO DE ENG., MODELAGEM E CIÊNCIAS SOCIAIS APLICADAS</v>
      </c>
      <c r="G156" s="51" t="str">
        <f>IFERROR(VLOOKUP($B156,'Tabelas auxiliares'!$A$65:$C$102,2,FALSE),"")</f>
        <v>Equipamentos - Laboratórios</v>
      </c>
      <c r="H156" s="51" t="str">
        <f>IFERROR(VLOOKUP($B156,'Tabelas auxiliares'!$A$65:$C$102,3,FALSE),"")</f>
        <v>AQUISICAO POR IMPORTACAO / EQUIPAMENTOS NOVOS / MANUTENÇÃO DE EQUIPAMENTOS LABORATORIAIS</v>
      </c>
      <c r="I156" t="s">
        <v>607</v>
      </c>
      <c r="J156" t="s">
        <v>1051</v>
      </c>
      <c r="K156" t="s">
        <v>1059</v>
      </c>
      <c r="L156" t="s">
        <v>1053</v>
      </c>
      <c r="M156" t="s">
        <v>1060</v>
      </c>
      <c r="N156" t="s">
        <v>278</v>
      </c>
      <c r="O156" t="s">
        <v>222</v>
      </c>
      <c r="P156" t="s">
        <v>279</v>
      </c>
      <c r="Q156" t="s">
        <v>224</v>
      </c>
      <c r="R156" t="s">
        <v>220</v>
      </c>
      <c r="S156" t="s">
        <v>124</v>
      </c>
      <c r="T156" t="s">
        <v>216</v>
      </c>
      <c r="U156" t="s">
        <v>135</v>
      </c>
      <c r="V156" t="s">
        <v>2635</v>
      </c>
      <c r="W156" t="s">
        <v>2514</v>
      </c>
      <c r="X156" s="51" t="str">
        <f t="shared" si="2"/>
        <v>4</v>
      </c>
      <c r="Y156" s="51" t="str">
        <f>IF(T156="","",IF(AND(T156&lt;&gt;'Tabelas auxiliares'!$B$236,T156&lt;&gt;'Tabelas auxiliares'!$B$237),"FOLHA DE PESSOAL",IF(X156='Tabelas auxiliares'!$A$237,"CUSTEIO",IF(X156='Tabelas auxiliares'!$A$236,"INVESTIMENTO","ERRO - VERIFICAR"))))</f>
        <v>INVESTIMENTO</v>
      </c>
      <c r="Z156" s="44">
        <v>24000</v>
      </c>
      <c r="AC156" s="44">
        <v>24000</v>
      </c>
    </row>
    <row r="157" spans="1:29" x14ac:dyDescent="0.25">
      <c r="A157" t="s">
        <v>2314</v>
      </c>
      <c r="B157" s="75" t="s">
        <v>2229</v>
      </c>
      <c r="C157" s="75" t="s">
        <v>2317</v>
      </c>
      <c r="D157" t="s">
        <v>45</v>
      </c>
      <c r="E157" t="s">
        <v>118</v>
      </c>
      <c r="F157" s="51" t="str">
        <f>IFERROR(VLOOKUP(D157,'Tabelas auxiliares'!$A$3:$B$61,2,FALSE),"")</f>
        <v>CMCC - CENTRO DE MATEMÁTICA, COMPUTAÇÃO E COGNIÇÃO</v>
      </c>
      <c r="G157" s="51" t="str">
        <f>IFERROR(VLOOKUP($B157,'Tabelas auxiliares'!$A$65:$C$102,2,FALSE),"")</f>
        <v>Equipamentos - Laboratórios</v>
      </c>
      <c r="H157" s="51" t="str">
        <f>IFERROR(VLOOKUP($B157,'Tabelas auxiliares'!$A$65:$C$102,3,FALSE),"")</f>
        <v>AQUISICAO POR IMPORTACAO / EQUIPAMENTOS NOVOS / MANUTENÇÃO DE EQUIPAMENTOS LABORATORIAIS</v>
      </c>
      <c r="I157" t="s">
        <v>1061</v>
      </c>
      <c r="J157" t="s">
        <v>1062</v>
      </c>
      <c r="K157" t="s">
        <v>1063</v>
      </c>
      <c r="L157" t="s">
        <v>1064</v>
      </c>
      <c r="M157" t="s">
        <v>1065</v>
      </c>
      <c r="N157" t="s">
        <v>221</v>
      </c>
      <c r="O157" t="s">
        <v>222</v>
      </c>
      <c r="P157" t="s">
        <v>223</v>
      </c>
      <c r="Q157" t="s">
        <v>224</v>
      </c>
      <c r="R157" t="s">
        <v>220</v>
      </c>
      <c r="S157" t="s">
        <v>124</v>
      </c>
      <c r="T157" t="s">
        <v>216</v>
      </c>
      <c r="U157" t="s">
        <v>123</v>
      </c>
      <c r="V157" t="s">
        <v>2634</v>
      </c>
      <c r="W157" t="s">
        <v>2513</v>
      </c>
      <c r="X157" s="51" t="str">
        <f t="shared" si="2"/>
        <v>3</v>
      </c>
      <c r="Y157" s="51" t="str">
        <f>IF(T157="","",IF(AND(T157&lt;&gt;'Tabelas auxiliares'!$B$236,T157&lt;&gt;'Tabelas auxiliares'!$B$237),"FOLHA DE PESSOAL",IF(X157='Tabelas auxiliares'!$A$237,"CUSTEIO",IF(X157='Tabelas auxiliares'!$A$236,"INVESTIMENTO","ERRO - VERIFICAR"))))</f>
        <v>CUSTEIO</v>
      </c>
      <c r="Z157" s="44">
        <v>2452.0100000000002</v>
      </c>
      <c r="AA157" s="44">
        <v>0.01</v>
      </c>
      <c r="AC157" s="44">
        <v>2452</v>
      </c>
    </row>
    <row r="158" spans="1:29" x14ac:dyDescent="0.25">
      <c r="A158" t="s">
        <v>2314</v>
      </c>
      <c r="B158" s="75" t="s">
        <v>2229</v>
      </c>
      <c r="C158" s="75" t="s">
        <v>2317</v>
      </c>
      <c r="D158" t="s">
        <v>45</v>
      </c>
      <c r="E158" t="s">
        <v>118</v>
      </c>
      <c r="F158" s="51" t="str">
        <f>IFERROR(VLOOKUP(D158,'Tabelas auxiliares'!$A$3:$B$61,2,FALSE),"")</f>
        <v>CMCC - CENTRO DE MATEMÁTICA, COMPUTAÇÃO E COGNIÇÃO</v>
      </c>
      <c r="G158" s="51" t="str">
        <f>IFERROR(VLOOKUP($B158,'Tabelas auxiliares'!$A$65:$C$102,2,FALSE),"")</f>
        <v>Equipamentos - Laboratórios</v>
      </c>
      <c r="H158" s="51" t="str">
        <f>IFERROR(VLOOKUP($B158,'Tabelas auxiliares'!$A$65:$C$102,3,FALSE),"")</f>
        <v>AQUISICAO POR IMPORTACAO / EQUIPAMENTOS NOVOS / MANUTENÇÃO DE EQUIPAMENTOS LABORATORIAIS</v>
      </c>
      <c r="I158" t="s">
        <v>1061</v>
      </c>
      <c r="J158" t="s">
        <v>1062</v>
      </c>
      <c r="K158" t="s">
        <v>1066</v>
      </c>
      <c r="L158" t="s">
        <v>1064</v>
      </c>
      <c r="M158" t="s">
        <v>1065</v>
      </c>
      <c r="N158" t="s">
        <v>221</v>
      </c>
      <c r="O158" t="s">
        <v>222</v>
      </c>
      <c r="P158" t="s">
        <v>223</v>
      </c>
      <c r="Q158" t="s">
        <v>224</v>
      </c>
      <c r="R158" t="s">
        <v>220</v>
      </c>
      <c r="S158" t="s">
        <v>124</v>
      </c>
      <c r="T158" t="s">
        <v>216</v>
      </c>
      <c r="U158" t="s">
        <v>123</v>
      </c>
      <c r="V158" t="s">
        <v>2595</v>
      </c>
      <c r="W158" t="s">
        <v>2479</v>
      </c>
      <c r="X158" s="51" t="str">
        <f t="shared" si="2"/>
        <v>3</v>
      </c>
      <c r="Y158" s="51" t="str">
        <f>IF(T158="","",IF(AND(T158&lt;&gt;'Tabelas auxiliares'!$B$236,T158&lt;&gt;'Tabelas auxiliares'!$B$237),"FOLHA DE PESSOAL",IF(X158='Tabelas auxiliares'!$A$237,"CUSTEIO",IF(X158='Tabelas auxiliares'!$A$236,"INVESTIMENTO","ERRO - VERIFICAR"))))</f>
        <v>CUSTEIO</v>
      </c>
      <c r="Z158" s="44">
        <v>1469</v>
      </c>
      <c r="AC158" s="44">
        <v>1469</v>
      </c>
    </row>
    <row r="159" spans="1:29" x14ac:dyDescent="0.25">
      <c r="A159" t="s">
        <v>2314</v>
      </c>
      <c r="B159" s="75" t="s">
        <v>2229</v>
      </c>
      <c r="C159" s="75" t="s">
        <v>2317</v>
      </c>
      <c r="D159" t="s">
        <v>45</v>
      </c>
      <c r="E159" t="s">
        <v>118</v>
      </c>
      <c r="F159" s="51" t="str">
        <f>IFERROR(VLOOKUP(D159,'Tabelas auxiliares'!$A$3:$B$61,2,FALSE),"")</f>
        <v>CMCC - CENTRO DE MATEMÁTICA, COMPUTAÇÃO E COGNIÇÃO</v>
      </c>
      <c r="G159" s="51" t="str">
        <f>IFERROR(VLOOKUP($B159,'Tabelas auxiliares'!$A$65:$C$102,2,FALSE),"")</f>
        <v>Equipamentos - Laboratórios</v>
      </c>
      <c r="H159" s="51" t="str">
        <f>IFERROR(VLOOKUP($B159,'Tabelas auxiliares'!$A$65:$C$102,3,FALSE),"")</f>
        <v>AQUISICAO POR IMPORTACAO / EQUIPAMENTOS NOVOS / MANUTENÇÃO DE EQUIPAMENTOS LABORATORIAIS</v>
      </c>
      <c r="I159" t="s">
        <v>710</v>
      </c>
      <c r="J159" t="s">
        <v>1067</v>
      </c>
      <c r="K159" t="s">
        <v>1068</v>
      </c>
      <c r="L159" t="s">
        <v>1069</v>
      </c>
      <c r="M159" t="s">
        <v>1070</v>
      </c>
      <c r="N159" t="s">
        <v>278</v>
      </c>
      <c r="O159" t="s">
        <v>222</v>
      </c>
      <c r="P159" t="s">
        <v>279</v>
      </c>
      <c r="Q159" t="s">
        <v>224</v>
      </c>
      <c r="R159" t="s">
        <v>220</v>
      </c>
      <c r="S159" t="s">
        <v>124</v>
      </c>
      <c r="T159" t="s">
        <v>216</v>
      </c>
      <c r="U159" t="s">
        <v>135</v>
      </c>
      <c r="V159" t="s">
        <v>2637</v>
      </c>
      <c r="W159" t="s">
        <v>2516</v>
      </c>
      <c r="X159" s="51" t="str">
        <f t="shared" si="2"/>
        <v>4</v>
      </c>
      <c r="Y159" s="51" t="str">
        <f>IF(T159="","",IF(AND(T159&lt;&gt;'Tabelas auxiliares'!$B$236,T159&lt;&gt;'Tabelas auxiliares'!$B$237),"FOLHA DE PESSOAL",IF(X159='Tabelas auxiliares'!$A$237,"CUSTEIO",IF(X159='Tabelas auxiliares'!$A$236,"INVESTIMENTO","ERRO - VERIFICAR"))))</f>
        <v>INVESTIMENTO</v>
      </c>
      <c r="Z159" s="44">
        <v>11865.32</v>
      </c>
      <c r="AA159" s="44">
        <v>11865.32</v>
      </c>
    </row>
    <row r="160" spans="1:29" x14ac:dyDescent="0.25">
      <c r="A160" t="s">
        <v>2314</v>
      </c>
      <c r="B160" s="75" t="s">
        <v>2229</v>
      </c>
      <c r="C160" s="75" t="s">
        <v>2317</v>
      </c>
      <c r="D160" t="s">
        <v>49</v>
      </c>
      <c r="E160" t="s">
        <v>118</v>
      </c>
      <c r="F160" s="51" t="str">
        <f>IFERROR(VLOOKUP(D160,'Tabelas auxiliares'!$A$3:$B$61,2,FALSE),"")</f>
        <v>CCNH - CENTRO DE CIÊNCIAS NATURAIS E HUMANAS</v>
      </c>
      <c r="G160" s="51" t="str">
        <f>IFERROR(VLOOKUP($B160,'Tabelas auxiliares'!$A$65:$C$102,2,FALSE),"")</f>
        <v>Equipamentos - Laboratórios</v>
      </c>
      <c r="H160" s="51" t="str">
        <f>IFERROR(VLOOKUP($B160,'Tabelas auxiliares'!$A$65:$C$102,3,FALSE),"")</f>
        <v>AQUISICAO POR IMPORTACAO / EQUIPAMENTOS NOVOS / MANUTENÇÃO DE EQUIPAMENTOS LABORATORIAIS</v>
      </c>
      <c r="I160" t="s">
        <v>1011</v>
      </c>
      <c r="J160" t="s">
        <v>1071</v>
      </c>
      <c r="K160" t="s">
        <v>1072</v>
      </c>
      <c r="L160" t="s">
        <v>1073</v>
      </c>
      <c r="M160" t="s">
        <v>1074</v>
      </c>
      <c r="N160" t="s">
        <v>278</v>
      </c>
      <c r="O160" t="s">
        <v>222</v>
      </c>
      <c r="P160" t="s">
        <v>279</v>
      </c>
      <c r="Q160" t="s">
        <v>224</v>
      </c>
      <c r="R160" t="s">
        <v>220</v>
      </c>
      <c r="S160" t="s">
        <v>124</v>
      </c>
      <c r="T160" t="s">
        <v>216</v>
      </c>
      <c r="U160" t="s">
        <v>135</v>
      </c>
      <c r="V160" t="s">
        <v>2635</v>
      </c>
      <c r="W160" t="s">
        <v>2514</v>
      </c>
      <c r="X160" s="51" t="str">
        <f t="shared" si="2"/>
        <v>4</v>
      </c>
      <c r="Y160" s="51" t="str">
        <f>IF(T160="","",IF(AND(T160&lt;&gt;'Tabelas auxiliares'!$B$236,T160&lt;&gt;'Tabelas auxiliares'!$B$237),"FOLHA DE PESSOAL",IF(X160='Tabelas auxiliares'!$A$237,"CUSTEIO",IF(X160='Tabelas auxiliares'!$A$236,"INVESTIMENTO","ERRO - VERIFICAR"))))</f>
        <v>INVESTIMENTO</v>
      </c>
      <c r="Z160" s="44">
        <v>74366</v>
      </c>
      <c r="AC160" s="44">
        <v>74366</v>
      </c>
    </row>
    <row r="161" spans="1:29" x14ac:dyDescent="0.25">
      <c r="A161" t="s">
        <v>2314</v>
      </c>
      <c r="B161" s="75" t="s">
        <v>2229</v>
      </c>
      <c r="C161" s="75" t="s">
        <v>2317</v>
      </c>
      <c r="D161" t="s">
        <v>49</v>
      </c>
      <c r="E161" t="s">
        <v>118</v>
      </c>
      <c r="F161" s="51" t="str">
        <f>IFERROR(VLOOKUP(D161,'Tabelas auxiliares'!$A$3:$B$61,2,FALSE),"")</f>
        <v>CCNH - CENTRO DE CIÊNCIAS NATURAIS E HUMANAS</v>
      </c>
      <c r="G161" s="51" t="str">
        <f>IFERROR(VLOOKUP($B161,'Tabelas auxiliares'!$A$65:$C$102,2,FALSE),"")</f>
        <v>Equipamentos - Laboratórios</v>
      </c>
      <c r="H161" s="51" t="str">
        <f>IFERROR(VLOOKUP($B161,'Tabelas auxiliares'!$A$65:$C$102,3,FALSE),"")</f>
        <v>AQUISICAO POR IMPORTACAO / EQUIPAMENTOS NOVOS / MANUTENÇÃO DE EQUIPAMENTOS LABORATORIAIS</v>
      </c>
      <c r="I161" t="s">
        <v>1050</v>
      </c>
      <c r="J161" t="s">
        <v>1075</v>
      </c>
      <c r="K161" t="s">
        <v>1076</v>
      </c>
      <c r="L161" t="s">
        <v>1077</v>
      </c>
      <c r="M161" t="s">
        <v>1078</v>
      </c>
      <c r="N161" t="s">
        <v>278</v>
      </c>
      <c r="O161" t="s">
        <v>222</v>
      </c>
      <c r="P161" t="s">
        <v>279</v>
      </c>
      <c r="Q161" t="s">
        <v>224</v>
      </c>
      <c r="R161" t="s">
        <v>220</v>
      </c>
      <c r="S161" t="s">
        <v>124</v>
      </c>
      <c r="T161" t="s">
        <v>216</v>
      </c>
      <c r="U161" t="s">
        <v>135</v>
      </c>
      <c r="V161" t="s">
        <v>2561</v>
      </c>
      <c r="W161" t="s">
        <v>2441</v>
      </c>
      <c r="X161" s="51" t="str">
        <f t="shared" si="2"/>
        <v>4</v>
      </c>
      <c r="Y161" s="51" t="str">
        <f>IF(T161="","",IF(AND(T161&lt;&gt;'Tabelas auxiliares'!$B$236,T161&lt;&gt;'Tabelas auxiliares'!$B$237),"FOLHA DE PESSOAL",IF(X161='Tabelas auxiliares'!$A$237,"CUSTEIO",IF(X161='Tabelas auxiliares'!$A$236,"INVESTIMENTO","ERRO - VERIFICAR"))))</f>
        <v>INVESTIMENTO</v>
      </c>
      <c r="Z161" s="44">
        <v>149435</v>
      </c>
      <c r="AC161" s="44">
        <v>149435</v>
      </c>
    </row>
    <row r="162" spans="1:29" x14ac:dyDescent="0.25">
      <c r="A162" t="s">
        <v>2314</v>
      </c>
      <c r="B162" s="75" t="s">
        <v>2229</v>
      </c>
      <c r="C162" s="75" t="s">
        <v>2317</v>
      </c>
      <c r="D162" t="s">
        <v>53</v>
      </c>
      <c r="E162" t="s">
        <v>118</v>
      </c>
      <c r="F162" s="51" t="str">
        <f>IFERROR(VLOOKUP(D162,'Tabelas auxiliares'!$A$3:$B$61,2,FALSE),"")</f>
        <v>PROGRAD - PRÓ-REITORIA DE GRADUAÇÃO</v>
      </c>
      <c r="G162" s="51" t="str">
        <f>IFERROR(VLOOKUP($B162,'Tabelas auxiliares'!$A$65:$C$102,2,FALSE),"")</f>
        <v>Equipamentos - Laboratórios</v>
      </c>
      <c r="H162" s="51" t="str">
        <f>IFERROR(VLOOKUP($B162,'Tabelas auxiliares'!$A$65:$C$102,3,FALSE),"")</f>
        <v>AQUISICAO POR IMPORTACAO / EQUIPAMENTOS NOVOS / MANUTENÇÃO DE EQUIPAMENTOS LABORATORIAIS</v>
      </c>
      <c r="I162" t="s">
        <v>1079</v>
      </c>
      <c r="J162" t="s">
        <v>1080</v>
      </c>
      <c r="K162" t="s">
        <v>1081</v>
      </c>
      <c r="L162" t="s">
        <v>1082</v>
      </c>
      <c r="M162" t="s">
        <v>1083</v>
      </c>
      <c r="N162" t="s">
        <v>278</v>
      </c>
      <c r="O162" t="s">
        <v>222</v>
      </c>
      <c r="P162" t="s">
        <v>279</v>
      </c>
      <c r="Q162" t="s">
        <v>224</v>
      </c>
      <c r="R162" t="s">
        <v>220</v>
      </c>
      <c r="S162" t="s">
        <v>124</v>
      </c>
      <c r="T162" t="s">
        <v>216</v>
      </c>
      <c r="U162" t="s">
        <v>135</v>
      </c>
      <c r="V162" t="s">
        <v>2636</v>
      </c>
      <c r="W162" t="s">
        <v>2515</v>
      </c>
      <c r="X162" s="51" t="str">
        <f t="shared" si="2"/>
        <v>4</v>
      </c>
      <c r="Y162" s="51" t="str">
        <f>IF(T162="","",IF(AND(T162&lt;&gt;'Tabelas auxiliares'!$B$236,T162&lt;&gt;'Tabelas auxiliares'!$B$237),"FOLHA DE PESSOAL",IF(X162='Tabelas auxiliares'!$A$237,"CUSTEIO",IF(X162='Tabelas auxiliares'!$A$236,"INVESTIMENTO","ERRO - VERIFICAR"))))</f>
        <v>INVESTIMENTO</v>
      </c>
      <c r="Z162" s="44">
        <v>19399.95</v>
      </c>
      <c r="AC162" s="44">
        <v>19399.95</v>
      </c>
    </row>
    <row r="163" spans="1:29" x14ac:dyDescent="0.25">
      <c r="A163" t="s">
        <v>2314</v>
      </c>
      <c r="B163" s="75" t="s">
        <v>2229</v>
      </c>
      <c r="C163" s="75" t="s">
        <v>2317</v>
      </c>
      <c r="D163" t="s">
        <v>73</v>
      </c>
      <c r="E163" t="s">
        <v>118</v>
      </c>
      <c r="F163" s="51" t="str">
        <f>IFERROR(VLOOKUP(D163,'Tabelas auxiliares'!$A$3:$B$61,2,FALSE),"")</f>
        <v>PROPG - PRÓ-REITORIA DE PÓS-GRADUAÇÃO</v>
      </c>
      <c r="G163" s="51" t="str">
        <f>IFERROR(VLOOKUP($B163,'Tabelas auxiliares'!$A$65:$C$102,2,FALSE),"")</f>
        <v>Equipamentos - Laboratórios</v>
      </c>
      <c r="H163" s="51" t="str">
        <f>IFERROR(VLOOKUP($B163,'Tabelas auxiliares'!$A$65:$C$102,3,FALSE),"")</f>
        <v>AQUISICAO POR IMPORTACAO / EQUIPAMENTOS NOVOS / MANUTENÇÃO DE EQUIPAMENTOS LABORATORIAIS</v>
      </c>
      <c r="I163" t="s">
        <v>710</v>
      </c>
      <c r="J163" t="s">
        <v>1067</v>
      </c>
      <c r="K163" t="s">
        <v>1084</v>
      </c>
      <c r="L163" t="s">
        <v>1069</v>
      </c>
      <c r="M163" t="s">
        <v>1070</v>
      </c>
      <c r="N163" t="s">
        <v>278</v>
      </c>
      <c r="O163" t="s">
        <v>222</v>
      </c>
      <c r="P163" t="s">
        <v>279</v>
      </c>
      <c r="Q163" t="s">
        <v>224</v>
      </c>
      <c r="R163" t="s">
        <v>220</v>
      </c>
      <c r="S163" t="s">
        <v>124</v>
      </c>
      <c r="T163" t="s">
        <v>216</v>
      </c>
      <c r="U163" t="s">
        <v>135</v>
      </c>
      <c r="V163" t="s">
        <v>2637</v>
      </c>
      <c r="W163" t="s">
        <v>2516</v>
      </c>
      <c r="X163" s="51" t="str">
        <f t="shared" si="2"/>
        <v>4</v>
      </c>
      <c r="Y163" s="51" t="str">
        <f>IF(T163="","",IF(AND(T163&lt;&gt;'Tabelas auxiliares'!$B$236,T163&lt;&gt;'Tabelas auxiliares'!$B$237),"FOLHA DE PESSOAL",IF(X163='Tabelas auxiliares'!$A$237,"CUSTEIO",IF(X163='Tabelas auxiliares'!$A$236,"INVESTIMENTO","ERRO - VERIFICAR"))))</f>
        <v>INVESTIMENTO</v>
      </c>
      <c r="Z163" s="44">
        <v>11865.32</v>
      </c>
      <c r="AA163" s="44">
        <v>11865.32</v>
      </c>
    </row>
    <row r="164" spans="1:29" x14ac:dyDescent="0.25">
      <c r="A164" t="s">
        <v>2314</v>
      </c>
      <c r="B164" s="75" t="s">
        <v>2229</v>
      </c>
      <c r="C164" s="75" t="s">
        <v>2317</v>
      </c>
      <c r="D164" t="s">
        <v>83</v>
      </c>
      <c r="E164" t="s">
        <v>118</v>
      </c>
      <c r="F164" s="51" t="str">
        <f>IFERROR(VLOOKUP(D164,'Tabelas auxiliares'!$A$3:$B$61,2,FALSE),"")</f>
        <v>NETEL - NÚCLEO EDUCACIONAL DE TECNOLOGIAS E LÍNGUAS</v>
      </c>
      <c r="G164" s="51" t="str">
        <f>IFERROR(VLOOKUP($B164,'Tabelas auxiliares'!$A$65:$C$102,2,FALSE),"")</f>
        <v>Equipamentos - Laboratórios</v>
      </c>
      <c r="H164" s="51" t="str">
        <f>IFERROR(VLOOKUP($B164,'Tabelas auxiliares'!$A$65:$C$102,3,FALSE),"")</f>
        <v>AQUISICAO POR IMPORTACAO / EQUIPAMENTOS NOVOS / MANUTENÇÃO DE EQUIPAMENTOS LABORATORIAIS</v>
      </c>
      <c r="I164" t="s">
        <v>909</v>
      </c>
      <c r="J164" t="s">
        <v>1085</v>
      </c>
      <c r="K164" t="s">
        <v>1086</v>
      </c>
      <c r="L164" t="s">
        <v>1087</v>
      </c>
      <c r="M164" t="s">
        <v>1088</v>
      </c>
      <c r="N164" t="s">
        <v>278</v>
      </c>
      <c r="O164" t="s">
        <v>222</v>
      </c>
      <c r="P164" t="s">
        <v>279</v>
      </c>
      <c r="Q164" t="s">
        <v>224</v>
      </c>
      <c r="R164" t="s">
        <v>220</v>
      </c>
      <c r="S164" t="s">
        <v>1089</v>
      </c>
      <c r="T164" t="s">
        <v>216</v>
      </c>
      <c r="U164" t="s">
        <v>135</v>
      </c>
      <c r="V164" t="s">
        <v>2637</v>
      </c>
      <c r="W164" t="s">
        <v>2516</v>
      </c>
      <c r="X164" s="51" t="str">
        <f t="shared" si="2"/>
        <v>4</v>
      </c>
      <c r="Y164" s="51" t="str">
        <f>IF(T164="","",IF(AND(T164&lt;&gt;'Tabelas auxiliares'!$B$236,T164&lt;&gt;'Tabelas auxiliares'!$B$237),"FOLHA DE PESSOAL",IF(X164='Tabelas auxiliares'!$A$237,"CUSTEIO",IF(X164='Tabelas auxiliares'!$A$236,"INVESTIMENTO","ERRO - VERIFICAR"))))</f>
        <v>INVESTIMENTO</v>
      </c>
      <c r="Z164" s="44">
        <v>0.03</v>
      </c>
      <c r="AA164" s="44">
        <v>0.03</v>
      </c>
    </row>
    <row r="165" spans="1:29" x14ac:dyDescent="0.25">
      <c r="A165" t="s">
        <v>2314</v>
      </c>
      <c r="B165" s="75" t="s">
        <v>2229</v>
      </c>
      <c r="C165" s="75" t="s">
        <v>2317</v>
      </c>
      <c r="D165" t="s">
        <v>83</v>
      </c>
      <c r="E165" t="s">
        <v>118</v>
      </c>
      <c r="F165" s="51" t="str">
        <f>IFERROR(VLOOKUP(D165,'Tabelas auxiliares'!$A$3:$B$61,2,FALSE),"")</f>
        <v>NETEL - NÚCLEO EDUCACIONAL DE TECNOLOGIAS E LÍNGUAS</v>
      </c>
      <c r="G165" s="51" t="str">
        <f>IFERROR(VLOOKUP($B165,'Tabelas auxiliares'!$A$65:$C$102,2,FALSE),"")</f>
        <v>Equipamentos - Laboratórios</v>
      </c>
      <c r="H165" s="51" t="str">
        <f>IFERROR(VLOOKUP($B165,'Tabelas auxiliares'!$A$65:$C$102,3,FALSE),"")</f>
        <v>AQUISICAO POR IMPORTACAO / EQUIPAMENTOS NOVOS / MANUTENÇÃO DE EQUIPAMENTOS LABORATORIAIS</v>
      </c>
      <c r="I165" t="s">
        <v>1050</v>
      </c>
      <c r="J165" t="s">
        <v>1090</v>
      </c>
      <c r="K165" t="s">
        <v>1091</v>
      </c>
      <c r="L165" t="s">
        <v>1092</v>
      </c>
      <c r="M165" t="s">
        <v>1093</v>
      </c>
      <c r="N165" t="s">
        <v>278</v>
      </c>
      <c r="O165" t="s">
        <v>222</v>
      </c>
      <c r="P165" t="s">
        <v>279</v>
      </c>
      <c r="Q165" t="s">
        <v>224</v>
      </c>
      <c r="R165" t="s">
        <v>220</v>
      </c>
      <c r="S165" t="s">
        <v>124</v>
      </c>
      <c r="T165" t="s">
        <v>216</v>
      </c>
      <c r="U165" t="s">
        <v>135</v>
      </c>
      <c r="V165" t="s">
        <v>2637</v>
      </c>
      <c r="W165" t="s">
        <v>2516</v>
      </c>
      <c r="X165" s="51" t="str">
        <f t="shared" si="2"/>
        <v>4</v>
      </c>
      <c r="Y165" s="51" t="str">
        <f>IF(T165="","",IF(AND(T165&lt;&gt;'Tabelas auxiliares'!$B$236,T165&lt;&gt;'Tabelas auxiliares'!$B$237),"FOLHA DE PESSOAL",IF(X165='Tabelas auxiliares'!$A$237,"CUSTEIO",IF(X165='Tabelas auxiliares'!$A$236,"INVESTIMENTO","ERRO - VERIFICAR"))))</f>
        <v>INVESTIMENTO</v>
      </c>
      <c r="Z165" s="44">
        <v>9100</v>
      </c>
      <c r="AC165" s="44">
        <v>9100</v>
      </c>
    </row>
    <row r="166" spans="1:29" x14ac:dyDescent="0.25">
      <c r="A166" t="s">
        <v>2314</v>
      </c>
      <c r="B166" s="75" t="s">
        <v>2229</v>
      </c>
      <c r="C166" s="75" t="s">
        <v>2317</v>
      </c>
      <c r="D166" t="s">
        <v>83</v>
      </c>
      <c r="E166" t="s">
        <v>118</v>
      </c>
      <c r="F166" s="51" t="str">
        <f>IFERROR(VLOOKUP(D166,'Tabelas auxiliares'!$A$3:$B$61,2,FALSE),"")</f>
        <v>NETEL - NÚCLEO EDUCACIONAL DE TECNOLOGIAS E LÍNGUAS</v>
      </c>
      <c r="G166" s="51" t="str">
        <f>IFERROR(VLOOKUP($B166,'Tabelas auxiliares'!$A$65:$C$102,2,FALSE),"")</f>
        <v>Equipamentos - Laboratórios</v>
      </c>
      <c r="H166" s="51" t="str">
        <f>IFERROR(VLOOKUP($B166,'Tabelas auxiliares'!$A$65:$C$102,3,FALSE),"")</f>
        <v>AQUISICAO POR IMPORTACAO / EQUIPAMENTOS NOVOS / MANUTENÇÃO DE EQUIPAMENTOS LABORATORIAIS</v>
      </c>
      <c r="I166" t="s">
        <v>1094</v>
      </c>
      <c r="J166" t="s">
        <v>1090</v>
      </c>
      <c r="K166" t="s">
        <v>1095</v>
      </c>
      <c r="L166" t="s">
        <v>1092</v>
      </c>
      <c r="M166" t="s">
        <v>1096</v>
      </c>
      <c r="N166" t="s">
        <v>278</v>
      </c>
      <c r="O166" t="s">
        <v>222</v>
      </c>
      <c r="P166" t="s">
        <v>279</v>
      </c>
      <c r="Q166" t="s">
        <v>224</v>
      </c>
      <c r="R166" t="s">
        <v>220</v>
      </c>
      <c r="S166" t="s">
        <v>124</v>
      </c>
      <c r="T166" t="s">
        <v>216</v>
      </c>
      <c r="U166" t="s">
        <v>135</v>
      </c>
      <c r="V166" t="s">
        <v>2637</v>
      </c>
      <c r="W166" t="s">
        <v>2516</v>
      </c>
      <c r="X166" s="51" t="str">
        <f t="shared" si="2"/>
        <v>4</v>
      </c>
      <c r="Y166" s="51" t="str">
        <f>IF(T166="","",IF(AND(T166&lt;&gt;'Tabelas auxiliares'!$B$236,T166&lt;&gt;'Tabelas auxiliares'!$B$237),"FOLHA DE PESSOAL",IF(X166='Tabelas auxiliares'!$A$237,"CUSTEIO",IF(X166='Tabelas auxiliares'!$A$236,"INVESTIMENTO","ERRO - VERIFICAR"))))</f>
        <v>INVESTIMENTO</v>
      </c>
      <c r="Z166" s="44">
        <v>180196.05</v>
      </c>
      <c r="AA166" s="44">
        <v>180196.05</v>
      </c>
    </row>
    <row r="167" spans="1:29" x14ac:dyDescent="0.25">
      <c r="A167" t="s">
        <v>2314</v>
      </c>
      <c r="B167" s="75" t="s">
        <v>2229</v>
      </c>
      <c r="C167" s="75" t="s">
        <v>2315</v>
      </c>
      <c r="D167" t="s">
        <v>15</v>
      </c>
      <c r="E167" t="s">
        <v>118</v>
      </c>
      <c r="F167" s="51" t="str">
        <f>IFERROR(VLOOKUP(D167,'Tabelas auxiliares'!$A$3:$B$61,2,FALSE),"")</f>
        <v>PROPES - PRÓ-REITORIA DE PESQUISA / CEM</v>
      </c>
      <c r="G167" s="51" t="str">
        <f>IFERROR(VLOOKUP($B167,'Tabelas auxiliares'!$A$65:$C$102,2,FALSE),"")</f>
        <v>Equipamentos - Laboratórios</v>
      </c>
      <c r="H167" s="51" t="str">
        <f>IFERROR(VLOOKUP($B167,'Tabelas auxiliares'!$A$65:$C$102,3,FALSE),"")</f>
        <v>AQUISICAO POR IMPORTACAO / EQUIPAMENTOS NOVOS / MANUTENÇÃO DE EQUIPAMENTOS LABORATORIAIS</v>
      </c>
      <c r="I167" t="s">
        <v>1097</v>
      </c>
      <c r="J167" t="s">
        <v>1098</v>
      </c>
      <c r="K167" t="s">
        <v>1099</v>
      </c>
      <c r="L167" t="s">
        <v>1100</v>
      </c>
      <c r="M167" t="s">
        <v>1101</v>
      </c>
      <c r="N167" t="s">
        <v>278</v>
      </c>
      <c r="O167" t="s">
        <v>222</v>
      </c>
      <c r="P167" t="s">
        <v>279</v>
      </c>
      <c r="Q167" t="s">
        <v>224</v>
      </c>
      <c r="R167" t="s">
        <v>220</v>
      </c>
      <c r="S167" t="s">
        <v>124</v>
      </c>
      <c r="T167" t="s">
        <v>216</v>
      </c>
      <c r="U167" t="s">
        <v>135</v>
      </c>
      <c r="V167" t="s">
        <v>2636</v>
      </c>
      <c r="W167" t="s">
        <v>2515</v>
      </c>
      <c r="X167" s="51" t="str">
        <f t="shared" si="2"/>
        <v>4</v>
      </c>
      <c r="Y167" s="51" t="str">
        <f>IF(T167="","",IF(AND(T167&lt;&gt;'Tabelas auxiliares'!$B$236,T167&lt;&gt;'Tabelas auxiliares'!$B$237),"FOLHA DE PESSOAL",IF(X167='Tabelas auxiliares'!$A$237,"CUSTEIO",IF(X167='Tabelas auxiliares'!$A$236,"INVESTIMENTO","ERRO - VERIFICAR"))))</f>
        <v>INVESTIMENTO</v>
      </c>
      <c r="Z167" s="44">
        <v>25205.03</v>
      </c>
      <c r="AA167" s="44">
        <v>25205.03</v>
      </c>
    </row>
    <row r="168" spans="1:29" x14ac:dyDescent="0.25">
      <c r="A168" t="s">
        <v>2314</v>
      </c>
      <c r="B168" s="75" t="s">
        <v>2232</v>
      </c>
      <c r="C168" s="75" t="s">
        <v>2317</v>
      </c>
      <c r="D168" t="s">
        <v>17</v>
      </c>
      <c r="E168" t="s">
        <v>118</v>
      </c>
      <c r="F168" s="51" t="str">
        <f>IFERROR(VLOOKUP(D168,'Tabelas auxiliares'!$A$3:$B$61,2,FALSE),"")</f>
        <v>GABINETE REITORIA</v>
      </c>
      <c r="G168" s="51" t="str">
        <f>IFERROR(VLOOKUP($B168,'Tabelas auxiliares'!$A$65:$C$102,2,FALSE),"")</f>
        <v>Eventos institucionais</v>
      </c>
      <c r="H168" s="51" t="str">
        <f>IFERROR(VLOOKUP($B168,'Tabelas auxiliares'!$A$65:$C$102,3,FALSE),"")</f>
        <v>BUFFET / ESTANDES / AQUISICAO DE PLACAS COMEMORATIVAS E AFINS / SERVIÇOS DE SOM, IMAGEM E PALCO / SERVIÇOS DE LAVANDERIA EVENTOS / SERVIÇOS DE TRADUÇÃO</v>
      </c>
      <c r="I168" t="s">
        <v>1102</v>
      </c>
      <c r="J168" t="s">
        <v>1103</v>
      </c>
      <c r="K168" t="s">
        <v>1104</v>
      </c>
      <c r="L168" t="s">
        <v>1105</v>
      </c>
      <c r="M168" t="s">
        <v>1106</v>
      </c>
      <c r="N168" t="s">
        <v>221</v>
      </c>
      <c r="O168" t="s">
        <v>222</v>
      </c>
      <c r="P168" t="s">
        <v>223</v>
      </c>
      <c r="Q168" t="s">
        <v>224</v>
      </c>
      <c r="R168" t="s">
        <v>220</v>
      </c>
      <c r="S168" t="s">
        <v>124</v>
      </c>
      <c r="T168" t="s">
        <v>216</v>
      </c>
      <c r="U168" t="s">
        <v>123</v>
      </c>
      <c r="V168" t="s">
        <v>2638</v>
      </c>
      <c r="W168" t="s">
        <v>2517</v>
      </c>
      <c r="X168" s="51" t="str">
        <f t="shared" si="2"/>
        <v>3</v>
      </c>
      <c r="Y168" s="51" t="str">
        <f>IF(T168="","",IF(AND(T168&lt;&gt;'Tabelas auxiliares'!$B$236,T168&lt;&gt;'Tabelas auxiliares'!$B$237),"FOLHA DE PESSOAL",IF(X168='Tabelas auxiliares'!$A$237,"CUSTEIO",IF(X168='Tabelas auxiliares'!$A$236,"INVESTIMENTO","ERRO - VERIFICAR"))))</f>
        <v>CUSTEIO</v>
      </c>
      <c r="Z168" s="44">
        <v>498.99</v>
      </c>
      <c r="AA168" s="44">
        <v>498.99</v>
      </c>
    </row>
    <row r="169" spans="1:29" x14ac:dyDescent="0.25">
      <c r="A169" t="s">
        <v>2314</v>
      </c>
      <c r="B169" s="75" t="s">
        <v>2232</v>
      </c>
      <c r="C169" s="75" t="s">
        <v>2317</v>
      </c>
      <c r="D169" t="s">
        <v>35</v>
      </c>
      <c r="E169" t="s">
        <v>118</v>
      </c>
      <c r="F169" s="51" t="str">
        <f>IFERROR(VLOOKUP(D169,'Tabelas auxiliares'!$A$3:$B$61,2,FALSE),"")</f>
        <v>PU - PREFEITURA UNIVERSITÁRIA</v>
      </c>
      <c r="G169" s="51" t="str">
        <f>IFERROR(VLOOKUP($B169,'Tabelas auxiliares'!$A$65:$C$102,2,FALSE),"")</f>
        <v>Eventos institucionais</v>
      </c>
      <c r="H169" s="51" t="str">
        <f>IFERROR(VLOOKUP($B169,'Tabelas auxiliares'!$A$65:$C$102,3,FALSE),"")</f>
        <v>BUFFET / ESTANDES / AQUISICAO DE PLACAS COMEMORATIVAS E AFINS / SERVIÇOS DE SOM, IMAGEM E PALCO / SERVIÇOS DE LAVANDERIA EVENTOS / SERVIÇOS DE TRADUÇÃO</v>
      </c>
      <c r="I169" t="s">
        <v>1107</v>
      </c>
      <c r="J169" t="s">
        <v>1108</v>
      </c>
      <c r="K169" t="s">
        <v>1109</v>
      </c>
      <c r="L169" t="s">
        <v>1110</v>
      </c>
      <c r="M169" t="s">
        <v>1111</v>
      </c>
      <c r="N169" t="s">
        <v>221</v>
      </c>
      <c r="O169" t="s">
        <v>222</v>
      </c>
      <c r="P169" t="s">
        <v>223</v>
      </c>
      <c r="Q169" t="s">
        <v>224</v>
      </c>
      <c r="R169" t="s">
        <v>220</v>
      </c>
      <c r="S169" t="s">
        <v>124</v>
      </c>
      <c r="T169" t="s">
        <v>216</v>
      </c>
      <c r="U169" t="s">
        <v>123</v>
      </c>
      <c r="V169" t="s">
        <v>2639</v>
      </c>
      <c r="W169" t="s">
        <v>2518</v>
      </c>
      <c r="X169" s="51" t="str">
        <f t="shared" si="2"/>
        <v>3</v>
      </c>
      <c r="Y169" s="51" t="str">
        <f>IF(T169="","",IF(AND(T169&lt;&gt;'Tabelas auxiliares'!$B$236,T169&lt;&gt;'Tabelas auxiliares'!$B$237),"FOLHA DE PESSOAL",IF(X169='Tabelas auxiliares'!$A$237,"CUSTEIO",IF(X169='Tabelas auxiliares'!$A$236,"INVESTIMENTO","ERRO - VERIFICAR"))))</f>
        <v>CUSTEIO</v>
      </c>
      <c r="Z169" s="44">
        <v>2582.71</v>
      </c>
      <c r="AA169" s="44">
        <v>2293.71</v>
      </c>
      <c r="AC169" s="44">
        <v>289</v>
      </c>
    </row>
    <row r="170" spans="1:29" x14ac:dyDescent="0.25">
      <c r="A170" t="s">
        <v>2314</v>
      </c>
      <c r="B170" s="75" t="s">
        <v>2232</v>
      </c>
      <c r="C170" s="75" t="s">
        <v>2317</v>
      </c>
      <c r="D170" t="s">
        <v>35</v>
      </c>
      <c r="E170" t="s">
        <v>118</v>
      </c>
      <c r="F170" s="51" t="str">
        <f>IFERROR(VLOOKUP(D170,'Tabelas auxiliares'!$A$3:$B$61,2,FALSE),"")</f>
        <v>PU - PREFEITURA UNIVERSITÁRIA</v>
      </c>
      <c r="G170" s="51" t="str">
        <f>IFERROR(VLOOKUP($B170,'Tabelas auxiliares'!$A$65:$C$102,2,FALSE),"")</f>
        <v>Eventos institucionais</v>
      </c>
      <c r="H170" s="51" t="str">
        <f>IFERROR(VLOOKUP($B170,'Tabelas auxiliares'!$A$65:$C$102,3,FALSE),"")</f>
        <v>BUFFET / ESTANDES / AQUISICAO DE PLACAS COMEMORATIVAS E AFINS / SERVIÇOS DE SOM, IMAGEM E PALCO / SERVIÇOS DE LAVANDERIA EVENTOS / SERVIÇOS DE TRADUÇÃO</v>
      </c>
      <c r="I170" t="s">
        <v>1112</v>
      </c>
      <c r="J170" t="s">
        <v>1113</v>
      </c>
      <c r="K170" t="s">
        <v>1114</v>
      </c>
      <c r="L170" t="s">
        <v>1115</v>
      </c>
      <c r="M170" t="s">
        <v>1111</v>
      </c>
      <c r="N170" t="s">
        <v>221</v>
      </c>
      <c r="O170" t="s">
        <v>222</v>
      </c>
      <c r="P170" t="s">
        <v>223</v>
      </c>
      <c r="Q170" t="s">
        <v>224</v>
      </c>
      <c r="R170" t="s">
        <v>220</v>
      </c>
      <c r="S170" t="s">
        <v>124</v>
      </c>
      <c r="T170" t="s">
        <v>216</v>
      </c>
      <c r="U170" t="s">
        <v>123</v>
      </c>
      <c r="V170" t="s">
        <v>2639</v>
      </c>
      <c r="W170" t="s">
        <v>2518</v>
      </c>
      <c r="X170" s="51" t="str">
        <f t="shared" si="2"/>
        <v>3</v>
      </c>
      <c r="Y170" s="51" t="str">
        <f>IF(T170="","",IF(AND(T170&lt;&gt;'Tabelas auxiliares'!$B$236,T170&lt;&gt;'Tabelas auxiliares'!$B$237),"FOLHA DE PESSOAL",IF(X170='Tabelas auxiliares'!$A$237,"CUSTEIO",IF(X170='Tabelas auxiliares'!$A$236,"INVESTIMENTO","ERRO - VERIFICAR"))))</f>
        <v>CUSTEIO</v>
      </c>
      <c r="Z170" s="44">
        <v>3401.77</v>
      </c>
      <c r="AA170" s="44">
        <v>3401.77</v>
      </c>
    </row>
    <row r="171" spans="1:29" x14ac:dyDescent="0.25">
      <c r="A171" t="s">
        <v>2314</v>
      </c>
      <c r="B171" s="75" t="s">
        <v>2232</v>
      </c>
      <c r="C171" s="75" t="s">
        <v>2317</v>
      </c>
      <c r="D171" t="s">
        <v>35</v>
      </c>
      <c r="E171" t="s">
        <v>118</v>
      </c>
      <c r="F171" s="51" t="str">
        <f>IFERROR(VLOOKUP(D171,'Tabelas auxiliares'!$A$3:$B$61,2,FALSE),"")</f>
        <v>PU - PREFEITURA UNIVERSITÁRIA</v>
      </c>
      <c r="G171" s="51" t="str">
        <f>IFERROR(VLOOKUP($B171,'Tabelas auxiliares'!$A$65:$C$102,2,FALSE),"")</f>
        <v>Eventos institucionais</v>
      </c>
      <c r="H171" s="51" t="str">
        <f>IFERROR(VLOOKUP($B171,'Tabelas auxiliares'!$A$65:$C$102,3,FALSE),"")</f>
        <v>BUFFET / ESTANDES / AQUISICAO DE PLACAS COMEMORATIVAS E AFINS / SERVIÇOS DE SOM, IMAGEM E PALCO / SERVIÇOS DE LAVANDERIA EVENTOS / SERVIÇOS DE TRADUÇÃO</v>
      </c>
      <c r="I171" t="s">
        <v>1116</v>
      </c>
      <c r="J171" t="s">
        <v>1113</v>
      </c>
      <c r="K171" t="s">
        <v>1117</v>
      </c>
      <c r="L171" t="s">
        <v>1115</v>
      </c>
      <c r="M171" t="s">
        <v>1111</v>
      </c>
      <c r="N171" t="s">
        <v>221</v>
      </c>
      <c r="O171" t="s">
        <v>222</v>
      </c>
      <c r="P171" t="s">
        <v>223</v>
      </c>
      <c r="Q171" t="s">
        <v>224</v>
      </c>
      <c r="R171" t="s">
        <v>220</v>
      </c>
      <c r="S171" t="s">
        <v>124</v>
      </c>
      <c r="T171" t="s">
        <v>216</v>
      </c>
      <c r="U171" t="s">
        <v>123</v>
      </c>
      <c r="V171" t="s">
        <v>2639</v>
      </c>
      <c r="W171" t="s">
        <v>2518</v>
      </c>
      <c r="X171" s="51" t="str">
        <f t="shared" si="2"/>
        <v>3</v>
      </c>
      <c r="Y171" s="51" t="str">
        <f>IF(T171="","",IF(AND(T171&lt;&gt;'Tabelas auxiliares'!$B$236,T171&lt;&gt;'Tabelas auxiliares'!$B$237),"FOLHA DE PESSOAL",IF(X171='Tabelas auxiliares'!$A$237,"CUSTEIO",IF(X171='Tabelas auxiliares'!$A$236,"INVESTIMENTO","ERRO - VERIFICAR"))))</f>
        <v>CUSTEIO</v>
      </c>
      <c r="Z171" s="44">
        <v>283.48</v>
      </c>
      <c r="AA171" s="44">
        <v>283.48</v>
      </c>
    </row>
    <row r="172" spans="1:29" x14ac:dyDescent="0.25">
      <c r="A172" t="s">
        <v>2314</v>
      </c>
      <c r="B172" s="75" t="s">
        <v>2232</v>
      </c>
      <c r="C172" s="75" t="s">
        <v>2317</v>
      </c>
      <c r="D172" t="s">
        <v>55</v>
      </c>
      <c r="E172" t="s">
        <v>118</v>
      </c>
      <c r="F172" s="51" t="str">
        <f>IFERROR(VLOOKUP(D172,'Tabelas auxiliares'!$A$3:$B$61,2,FALSE),"")</f>
        <v>PROEC - PRÓ-REITORIA DE EXTENSÃO E CULTURA</v>
      </c>
      <c r="G172" s="51" t="str">
        <f>IFERROR(VLOOKUP($B172,'Tabelas auxiliares'!$A$65:$C$102,2,FALSE),"")</f>
        <v>Eventos institucionais</v>
      </c>
      <c r="H172" s="51" t="str">
        <f>IFERROR(VLOOKUP($B172,'Tabelas auxiliares'!$A$65:$C$102,3,FALSE),"")</f>
        <v>BUFFET / ESTANDES / AQUISICAO DE PLACAS COMEMORATIVAS E AFINS / SERVIÇOS DE SOM, IMAGEM E PALCO / SERVIÇOS DE LAVANDERIA EVENTOS / SERVIÇOS DE TRADUÇÃO</v>
      </c>
      <c r="I172" t="s">
        <v>1079</v>
      </c>
      <c r="J172" t="s">
        <v>1118</v>
      </c>
      <c r="K172" t="s">
        <v>1119</v>
      </c>
      <c r="L172" t="s">
        <v>1120</v>
      </c>
      <c r="M172" t="s">
        <v>1121</v>
      </c>
      <c r="N172" t="s">
        <v>221</v>
      </c>
      <c r="O172" t="s">
        <v>222</v>
      </c>
      <c r="P172" t="s">
        <v>223</v>
      </c>
      <c r="Q172" t="s">
        <v>224</v>
      </c>
      <c r="R172" t="s">
        <v>220</v>
      </c>
      <c r="S172" t="s">
        <v>124</v>
      </c>
      <c r="T172" t="s">
        <v>216</v>
      </c>
      <c r="U172" t="s">
        <v>123</v>
      </c>
      <c r="V172" t="s">
        <v>2615</v>
      </c>
      <c r="W172" t="s">
        <v>2503</v>
      </c>
      <c r="X172" s="51" t="str">
        <f t="shared" si="2"/>
        <v>3</v>
      </c>
      <c r="Y172" s="51" t="str">
        <f>IF(T172="","",IF(AND(T172&lt;&gt;'Tabelas auxiliares'!$B$236,T172&lt;&gt;'Tabelas auxiliares'!$B$237),"FOLHA DE PESSOAL",IF(X172='Tabelas auxiliares'!$A$237,"CUSTEIO",IF(X172='Tabelas auxiliares'!$A$236,"INVESTIMENTO","ERRO - VERIFICAR"))))</f>
        <v>CUSTEIO</v>
      </c>
      <c r="Z172" s="44">
        <v>2053.8000000000002</v>
      </c>
      <c r="AA172" s="44">
        <v>880.2</v>
      </c>
      <c r="AC172" s="44">
        <v>1173.5999999999999</v>
      </c>
    </row>
    <row r="173" spans="1:29" x14ac:dyDescent="0.25">
      <c r="A173" t="s">
        <v>2314</v>
      </c>
      <c r="B173" s="75" t="s">
        <v>2232</v>
      </c>
      <c r="C173" s="75" t="s">
        <v>2317</v>
      </c>
      <c r="D173" t="s">
        <v>55</v>
      </c>
      <c r="E173" t="s">
        <v>118</v>
      </c>
      <c r="F173" s="51" t="str">
        <f>IFERROR(VLOOKUP(D173,'Tabelas auxiliares'!$A$3:$B$61,2,FALSE),"")</f>
        <v>PROEC - PRÓ-REITORIA DE EXTENSÃO E CULTURA</v>
      </c>
      <c r="G173" s="51" t="str">
        <f>IFERROR(VLOOKUP($B173,'Tabelas auxiliares'!$A$65:$C$102,2,FALSE),"")</f>
        <v>Eventos institucionais</v>
      </c>
      <c r="H173" s="51" t="str">
        <f>IFERROR(VLOOKUP($B173,'Tabelas auxiliares'!$A$65:$C$102,3,FALSE),"")</f>
        <v>BUFFET / ESTANDES / AQUISICAO DE PLACAS COMEMORATIVAS E AFINS / SERVIÇOS DE SOM, IMAGEM E PALCO / SERVIÇOS DE LAVANDERIA EVENTOS / SERVIÇOS DE TRADUÇÃO</v>
      </c>
      <c r="I173" t="s">
        <v>1122</v>
      </c>
      <c r="J173" t="s">
        <v>1123</v>
      </c>
      <c r="K173" t="s">
        <v>1124</v>
      </c>
      <c r="L173" t="s">
        <v>1125</v>
      </c>
      <c r="M173" t="s">
        <v>1126</v>
      </c>
      <c r="N173" t="s">
        <v>221</v>
      </c>
      <c r="O173" t="s">
        <v>222</v>
      </c>
      <c r="P173" t="s">
        <v>223</v>
      </c>
      <c r="Q173" t="s">
        <v>224</v>
      </c>
      <c r="R173" t="s">
        <v>220</v>
      </c>
      <c r="S173" t="s">
        <v>124</v>
      </c>
      <c r="T173" t="s">
        <v>216</v>
      </c>
      <c r="U173" t="s">
        <v>123</v>
      </c>
      <c r="V173" t="s">
        <v>2640</v>
      </c>
      <c r="W173" t="s">
        <v>2519</v>
      </c>
      <c r="X173" s="51" t="str">
        <f t="shared" si="2"/>
        <v>3</v>
      </c>
      <c r="Y173" s="51" t="str">
        <f>IF(T173="","",IF(AND(T173&lt;&gt;'Tabelas auxiliares'!$B$236,T173&lt;&gt;'Tabelas auxiliares'!$B$237),"FOLHA DE PESSOAL",IF(X173='Tabelas auxiliares'!$A$237,"CUSTEIO",IF(X173='Tabelas auxiliares'!$A$236,"INVESTIMENTO","ERRO - VERIFICAR"))))</f>
        <v>CUSTEIO</v>
      </c>
      <c r="Z173" s="44">
        <v>1690</v>
      </c>
      <c r="AA173" s="44">
        <v>1690</v>
      </c>
    </row>
    <row r="174" spans="1:29" x14ac:dyDescent="0.25">
      <c r="A174" t="s">
        <v>2314</v>
      </c>
      <c r="B174" s="75" t="s">
        <v>2232</v>
      </c>
      <c r="C174" s="75" t="s">
        <v>2317</v>
      </c>
      <c r="D174" t="s">
        <v>59</v>
      </c>
      <c r="E174" t="s">
        <v>118</v>
      </c>
      <c r="F174" s="51" t="str">
        <f>IFERROR(VLOOKUP(D174,'Tabelas auxiliares'!$A$3:$B$61,2,FALSE),"")</f>
        <v>PROEC - REALIZAÇÃO DE EVENTOS * D.U.C</v>
      </c>
      <c r="G174" s="51" t="str">
        <f>IFERROR(VLOOKUP($B174,'Tabelas auxiliares'!$A$65:$C$102,2,FALSE),"")</f>
        <v>Eventos institucionais</v>
      </c>
      <c r="H174" s="51" t="str">
        <f>IFERROR(VLOOKUP($B174,'Tabelas auxiliares'!$A$65:$C$102,3,FALSE),"")</f>
        <v>BUFFET / ESTANDES / AQUISICAO DE PLACAS COMEMORATIVAS E AFINS / SERVIÇOS DE SOM, IMAGEM E PALCO / SERVIÇOS DE LAVANDERIA EVENTOS / SERVIÇOS DE TRADUÇÃO</v>
      </c>
      <c r="I174" t="s">
        <v>1127</v>
      </c>
      <c r="J174" t="s">
        <v>1128</v>
      </c>
      <c r="K174" t="s">
        <v>1129</v>
      </c>
      <c r="L174" t="s">
        <v>1130</v>
      </c>
      <c r="M174" t="s">
        <v>1131</v>
      </c>
      <c r="N174" t="s">
        <v>221</v>
      </c>
      <c r="O174" t="s">
        <v>222</v>
      </c>
      <c r="P174" t="s">
        <v>223</v>
      </c>
      <c r="Q174" t="s">
        <v>224</v>
      </c>
      <c r="R174" t="s">
        <v>220</v>
      </c>
      <c r="S174" t="s">
        <v>124</v>
      </c>
      <c r="T174" t="s">
        <v>216</v>
      </c>
      <c r="U174" t="s">
        <v>123</v>
      </c>
      <c r="V174" t="s">
        <v>2641</v>
      </c>
      <c r="W174" t="s">
        <v>2520</v>
      </c>
      <c r="X174" s="51" t="str">
        <f t="shared" si="2"/>
        <v>3</v>
      </c>
      <c r="Y174" s="51" t="str">
        <f>IF(T174="","",IF(AND(T174&lt;&gt;'Tabelas auxiliares'!$B$236,T174&lt;&gt;'Tabelas auxiliares'!$B$237),"FOLHA DE PESSOAL",IF(X174='Tabelas auxiliares'!$A$237,"CUSTEIO",IF(X174='Tabelas auxiliares'!$A$236,"INVESTIMENTO","ERRO - VERIFICAR"))))</f>
        <v>CUSTEIO</v>
      </c>
      <c r="Z174" s="44">
        <v>0.1</v>
      </c>
      <c r="AA174" s="44">
        <v>0.1</v>
      </c>
    </row>
    <row r="175" spans="1:29" x14ac:dyDescent="0.25">
      <c r="A175" t="s">
        <v>2314</v>
      </c>
      <c r="B175" s="75" t="s">
        <v>2232</v>
      </c>
      <c r="C175" s="75" t="s">
        <v>2317</v>
      </c>
      <c r="D175" t="s">
        <v>59</v>
      </c>
      <c r="E175" t="s">
        <v>118</v>
      </c>
      <c r="F175" s="51" t="str">
        <f>IFERROR(VLOOKUP(D175,'Tabelas auxiliares'!$A$3:$B$61,2,FALSE),"")</f>
        <v>PROEC - REALIZAÇÃO DE EVENTOS * D.U.C</v>
      </c>
      <c r="G175" s="51" t="str">
        <f>IFERROR(VLOOKUP($B175,'Tabelas auxiliares'!$A$65:$C$102,2,FALSE),"")</f>
        <v>Eventos institucionais</v>
      </c>
      <c r="H175" s="51" t="str">
        <f>IFERROR(VLOOKUP($B175,'Tabelas auxiliares'!$A$65:$C$102,3,FALSE),"")</f>
        <v>BUFFET / ESTANDES / AQUISICAO DE PLACAS COMEMORATIVAS E AFINS / SERVIÇOS DE SOM, IMAGEM E PALCO / SERVIÇOS DE LAVANDERIA EVENTOS / SERVIÇOS DE TRADUÇÃO</v>
      </c>
      <c r="I175" t="s">
        <v>981</v>
      </c>
      <c r="J175" t="s">
        <v>1128</v>
      </c>
      <c r="K175" t="s">
        <v>1132</v>
      </c>
      <c r="L175" t="s">
        <v>1130</v>
      </c>
      <c r="M175" t="s">
        <v>1133</v>
      </c>
      <c r="N175" t="s">
        <v>221</v>
      </c>
      <c r="O175" t="s">
        <v>222</v>
      </c>
      <c r="P175" t="s">
        <v>223</v>
      </c>
      <c r="Q175" t="s">
        <v>224</v>
      </c>
      <c r="R175" t="s">
        <v>220</v>
      </c>
      <c r="S175" t="s">
        <v>124</v>
      </c>
      <c r="T175" t="s">
        <v>216</v>
      </c>
      <c r="U175" t="s">
        <v>123</v>
      </c>
      <c r="V175" t="s">
        <v>2641</v>
      </c>
      <c r="W175" t="s">
        <v>2520</v>
      </c>
      <c r="X175" s="51" t="str">
        <f t="shared" si="2"/>
        <v>3</v>
      </c>
      <c r="Y175" s="51" t="str">
        <f>IF(T175="","",IF(AND(T175&lt;&gt;'Tabelas auxiliares'!$B$236,T175&lt;&gt;'Tabelas auxiliares'!$B$237),"FOLHA DE PESSOAL",IF(X175='Tabelas auxiliares'!$A$237,"CUSTEIO",IF(X175='Tabelas auxiliares'!$A$236,"INVESTIMENTO","ERRO - VERIFICAR"))))</f>
        <v>CUSTEIO</v>
      </c>
      <c r="Z175" s="44">
        <v>1380</v>
      </c>
      <c r="AA175" s="44">
        <v>1380</v>
      </c>
    </row>
    <row r="176" spans="1:29" x14ac:dyDescent="0.25">
      <c r="A176" t="s">
        <v>2314</v>
      </c>
      <c r="B176" s="75" t="s">
        <v>2232</v>
      </c>
      <c r="C176" s="75" t="s">
        <v>2317</v>
      </c>
      <c r="D176" t="s">
        <v>59</v>
      </c>
      <c r="E176" t="s">
        <v>118</v>
      </c>
      <c r="F176" s="51" t="str">
        <f>IFERROR(VLOOKUP(D176,'Tabelas auxiliares'!$A$3:$B$61,2,FALSE),"")</f>
        <v>PROEC - REALIZAÇÃO DE EVENTOS * D.U.C</v>
      </c>
      <c r="G176" s="51" t="str">
        <f>IFERROR(VLOOKUP($B176,'Tabelas auxiliares'!$A$65:$C$102,2,FALSE),"")</f>
        <v>Eventos institucionais</v>
      </c>
      <c r="H176" s="51" t="str">
        <f>IFERROR(VLOOKUP($B176,'Tabelas auxiliares'!$A$65:$C$102,3,FALSE),"")</f>
        <v>BUFFET / ESTANDES / AQUISICAO DE PLACAS COMEMORATIVAS E AFINS / SERVIÇOS DE SOM, IMAGEM E PALCO / SERVIÇOS DE LAVANDERIA EVENTOS / SERVIÇOS DE TRADUÇÃO</v>
      </c>
      <c r="I176" t="s">
        <v>981</v>
      </c>
      <c r="J176" t="s">
        <v>1128</v>
      </c>
      <c r="K176" t="s">
        <v>1134</v>
      </c>
      <c r="L176" t="s">
        <v>1130</v>
      </c>
      <c r="M176" t="s">
        <v>1135</v>
      </c>
      <c r="N176" t="s">
        <v>221</v>
      </c>
      <c r="O176" t="s">
        <v>222</v>
      </c>
      <c r="P176" t="s">
        <v>223</v>
      </c>
      <c r="Q176" t="s">
        <v>224</v>
      </c>
      <c r="R176" t="s">
        <v>220</v>
      </c>
      <c r="S176" t="s">
        <v>124</v>
      </c>
      <c r="T176" t="s">
        <v>216</v>
      </c>
      <c r="U176" t="s">
        <v>123</v>
      </c>
      <c r="V176" t="s">
        <v>2641</v>
      </c>
      <c r="W176" t="s">
        <v>2520</v>
      </c>
      <c r="X176" s="51" t="str">
        <f t="shared" si="2"/>
        <v>3</v>
      </c>
      <c r="Y176" s="51" t="str">
        <f>IF(T176="","",IF(AND(T176&lt;&gt;'Tabelas auxiliares'!$B$236,T176&lt;&gt;'Tabelas auxiliares'!$B$237),"FOLHA DE PESSOAL",IF(X176='Tabelas auxiliares'!$A$237,"CUSTEIO",IF(X176='Tabelas auxiliares'!$A$236,"INVESTIMENTO","ERRO - VERIFICAR"))))</f>
        <v>CUSTEIO</v>
      </c>
      <c r="Z176" s="44">
        <v>1780</v>
      </c>
      <c r="AA176" s="44">
        <v>1780</v>
      </c>
    </row>
    <row r="177" spans="1:29" x14ac:dyDescent="0.25">
      <c r="A177" t="s">
        <v>2314</v>
      </c>
      <c r="B177" s="75" t="s">
        <v>2232</v>
      </c>
      <c r="C177" s="75" t="s">
        <v>2317</v>
      </c>
      <c r="D177" t="s">
        <v>69</v>
      </c>
      <c r="E177" t="s">
        <v>509</v>
      </c>
      <c r="F177" s="51" t="str">
        <f>IFERROR(VLOOKUP(D177,'Tabelas auxiliares'!$A$3:$B$61,2,FALSE),"")</f>
        <v>PROAP - PNAES</v>
      </c>
      <c r="G177" s="51" t="str">
        <f>IFERROR(VLOOKUP($B177,'Tabelas auxiliares'!$A$65:$C$102,2,FALSE),"")</f>
        <v>Eventos institucionais</v>
      </c>
      <c r="H177" s="51" t="str">
        <f>IFERROR(VLOOKUP($B177,'Tabelas auxiliares'!$A$65:$C$102,3,FALSE),"")</f>
        <v>BUFFET / ESTANDES / AQUISICAO DE PLACAS COMEMORATIVAS E AFINS / SERVIÇOS DE SOM, IMAGEM E PALCO / SERVIÇOS DE LAVANDERIA EVENTOS / SERVIÇOS DE TRADUÇÃO</v>
      </c>
      <c r="I177" t="s">
        <v>1136</v>
      </c>
      <c r="J177" t="s">
        <v>1137</v>
      </c>
      <c r="K177" t="s">
        <v>1138</v>
      </c>
      <c r="L177" t="s">
        <v>1139</v>
      </c>
      <c r="M177" t="s">
        <v>1140</v>
      </c>
      <c r="N177" t="s">
        <v>229</v>
      </c>
      <c r="O177" t="s">
        <v>222</v>
      </c>
      <c r="P177" t="s">
        <v>561</v>
      </c>
      <c r="Q177" t="s">
        <v>224</v>
      </c>
      <c r="R177" t="s">
        <v>220</v>
      </c>
      <c r="S177" t="s">
        <v>124</v>
      </c>
      <c r="T177" t="s">
        <v>562</v>
      </c>
      <c r="U177" t="s">
        <v>2642</v>
      </c>
      <c r="V177" t="s">
        <v>2614</v>
      </c>
      <c r="W177" t="s">
        <v>2502</v>
      </c>
      <c r="X177" s="51" t="str">
        <f t="shared" si="2"/>
        <v>3</v>
      </c>
      <c r="Y177" s="51" t="str">
        <f>IF(T177="","",IF(AND(T177&lt;&gt;'Tabelas auxiliares'!$B$236,T177&lt;&gt;'Tabelas auxiliares'!$B$237),"FOLHA DE PESSOAL",IF(X177='Tabelas auxiliares'!$A$237,"CUSTEIO",IF(X177='Tabelas auxiliares'!$A$236,"INVESTIMENTO","ERRO - VERIFICAR"))))</f>
        <v>CUSTEIO</v>
      </c>
      <c r="Z177" s="44">
        <v>154080</v>
      </c>
      <c r="AA177" s="44">
        <v>122408</v>
      </c>
      <c r="AB177" s="44">
        <v>25680</v>
      </c>
      <c r="AC177" s="44">
        <v>5992</v>
      </c>
    </row>
    <row r="178" spans="1:29" x14ac:dyDescent="0.25">
      <c r="A178" t="s">
        <v>2314</v>
      </c>
      <c r="B178" s="75" t="s">
        <v>2235</v>
      </c>
      <c r="C178" s="75" t="s">
        <v>2317</v>
      </c>
      <c r="D178" t="s">
        <v>61</v>
      </c>
      <c r="E178" t="s">
        <v>118</v>
      </c>
      <c r="F178" s="51" t="str">
        <f>IFERROR(VLOOKUP(D178,'Tabelas auxiliares'!$A$3:$B$61,2,FALSE),"")</f>
        <v>PROAD - PRÓ-REITORIA DE ADMINISTRAÇÃO</v>
      </c>
      <c r="G178" s="51" t="str">
        <f>IFERROR(VLOOKUP($B178,'Tabelas auxiliares'!$A$65:$C$102,2,FALSE),"")</f>
        <v>Folha de pagamento - Ativos, Previdência, PASEP</v>
      </c>
      <c r="H178" s="51" t="str">
        <f>IFERROR(VLOOKUP($B178,'Tabelas auxiliares'!$A$65:$C$102,3,FALSE),"")</f>
        <v>FOLHA DE PAGAMENTO / CONTRIBUICAO PARA O PSS / SUBSTITUICOES / INSS PATRONAL / PASEP</v>
      </c>
      <c r="I178" t="s">
        <v>1141</v>
      </c>
      <c r="J178" t="s">
        <v>1142</v>
      </c>
      <c r="K178" t="s">
        <v>1143</v>
      </c>
      <c r="L178" t="s">
        <v>1144</v>
      </c>
      <c r="M178" t="s">
        <v>269</v>
      </c>
      <c r="N178" t="s">
        <v>221</v>
      </c>
      <c r="O178" t="s">
        <v>222</v>
      </c>
      <c r="P178" t="s">
        <v>223</v>
      </c>
      <c r="Q178" t="s">
        <v>224</v>
      </c>
      <c r="R178" t="s">
        <v>220</v>
      </c>
      <c r="S178" t="s">
        <v>124</v>
      </c>
      <c r="T178" t="s">
        <v>216</v>
      </c>
      <c r="U178" t="s">
        <v>123</v>
      </c>
      <c r="V178" t="s">
        <v>2559</v>
      </c>
      <c r="W178" t="s">
        <v>2439</v>
      </c>
      <c r="X178" s="51" t="str">
        <f t="shared" si="2"/>
        <v>3</v>
      </c>
      <c r="Y178" s="51" t="str">
        <f>IF(T178="","",IF(AND(T178&lt;&gt;'Tabelas auxiliares'!$B$236,T178&lt;&gt;'Tabelas auxiliares'!$B$237),"FOLHA DE PESSOAL",IF(X178='Tabelas auxiliares'!$A$237,"CUSTEIO",IF(X178='Tabelas auxiliares'!$A$236,"INVESTIMENTO","ERRO - VERIFICAR"))))</f>
        <v>CUSTEIO</v>
      </c>
      <c r="Z178" s="44">
        <v>9606.6200000000008</v>
      </c>
      <c r="AA178" s="44">
        <v>9606.6200000000008</v>
      </c>
    </row>
    <row r="179" spans="1:29" x14ac:dyDescent="0.25">
      <c r="A179" t="s">
        <v>2314</v>
      </c>
      <c r="B179" s="75" t="s">
        <v>2235</v>
      </c>
      <c r="C179" s="75" t="s">
        <v>2317</v>
      </c>
      <c r="D179" t="s">
        <v>90</v>
      </c>
      <c r="E179" t="s">
        <v>118</v>
      </c>
      <c r="F179" s="51" t="str">
        <f>IFERROR(VLOOKUP(D179,'Tabelas auxiliares'!$A$3:$B$61,2,FALSE),"")</f>
        <v>SUGEPE-FOLHA - PASEP + AUX. MORADIA</v>
      </c>
      <c r="G179" s="51" t="str">
        <f>IFERROR(VLOOKUP($B179,'Tabelas auxiliares'!$A$65:$C$102,2,FALSE),"")</f>
        <v>Folha de pagamento - Ativos, Previdência, PASEP</v>
      </c>
      <c r="H179" s="51" t="str">
        <f>IFERROR(VLOOKUP($B179,'Tabelas auxiliares'!$A$65:$C$102,3,FALSE),"")</f>
        <v>FOLHA DE PAGAMENTO / CONTRIBUICAO PARA O PSS / SUBSTITUICOES / INSS PATRONAL / PASEP</v>
      </c>
      <c r="I179" t="s">
        <v>1145</v>
      </c>
      <c r="J179" t="s">
        <v>1146</v>
      </c>
      <c r="K179" t="s">
        <v>1147</v>
      </c>
      <c r="L179" t="s">
        <v>1148</v>
      </c>
      <c r="M179" t="s">
        <v>1149</v>
      </c>
      <c r="N179" t="s">
        <v>178</v>
      </c>
      <c r="O179" t="s">
        <v>345</v>
      </c>
      <c r="P179" t="s">
        <v>346</v>
      </c>
      <c r="Q179" t="s">
        <v>224</v>
      </c>
      <c r="R179" t="s">
        <v>220</v>
      </c>
      <c r="S179" t="s">
        <v>124</v>
      </c>
      <c r="T179" t="s">
        <v>215</v>
      </c>
      <c r="U179" t="s">
        <v>188</v>
      </c>
      <c r="V179" t="s">
        <v>2643</v>
      </c>
      <c r="W179" t="s">
        <v>2460</v>
      </c>
      <c r="X179" s="51" t="str">
        <f t="shared" si="2"/>
        <v>3</v>
      </c>
      <c r="Y179" s="51" t="str">
        <f>IF(T179="","",IF(AND(T179&lt;&gt;'Tabelas auxiliares'!$B$236,T179&lt;&gt;'Tabelas auxiliares'!$B$237),"FOLHA DE PESSOAL",IF(X179='Tabelas auxiliares'!$A$237,"CUSTEIO",IF(X179='Tabelas auxiliares'!$A$236,"INVESTIMENTO","ERRO - VERIFICAR"))))</f>
        <v>FOLHA DE PESSOAL</v>
      </c>
      <c r="Z179" s="44">
        <v>145.72999999999999</v>
      </c>
      <c r="AA179" s="44">
        <v>145.72999999999999</v>
      </c>
    </row>
    <row r="180" spans="1:29" x14ac:dyDescent="0.25">
      <c r="A180" t="s">
        <v>2314</v>
      </c>
      <c r="B180" s="75" t="s">
        <v>2235</v>
      </c>
      <c r="C180" s="75" t="s">
        <v>2317</v>
      </c>
      <c r="D180" t="s">
        <v>90</v>
      </c>
      <c r="E180" t="s">
        <v>118</v>
      </c>
      <c r="F180" s="51" t="str">
        <f>IFERROR(VLOOKUP(D180,'Tabelas auxiliares'!$A$3:$B$61,2,FALSE),"")</f>
        <v>SUGEPE-FOLHA - PASEP + AUX. MORADIA</v>
      </c>
      <c r="G180" s="51" t="str">
        <f>IFERROR(VLOOKUP($B180,'Tabelas auxiliares'!$A$65:$C$102,2,FALSE),"")</f>
        <v>Folha de pagamento - Ativos, Previdência, PASEP</v>
      </c>
      <c r="H180" s="51" t="str">
        <f>IFERROR(VLOOKUP($B180,'Tabelas auxiliares'!$A$65:$C$102,3,FALSE),"")</f>
        <v>FOLHA DE PAGAMENTO / CONTRIBUICAO PARA O PSS / SUBSTITUICOES / INSS PATRONAL / PASEP</v>
      </c>
      <c r="I180" t="s">
        <v>1145</v>
      </c>
      <c r="J180" t="s">
        <v>1146</v>
      </c>
      <c r="K180" t="s">
        <v>1150</v>
      </c>
      <c r="L180" t="s">
        <v>1148</v>
      </c>
      <c r="M180" t="s">
        <v>1149</v>
      </c>
      <c r="N180" t="s">
        <v>178</v>
      </c>
      <c r="O180" t="s">
        <v>350</v>
      </c>
      <c r="P180" t="s">
        <v>351</v>
      </c>
      <c r="Q180" t="s">
        <v>224</v>
      </c>
      <c r="R180" t="s">
        <v>220</v>
      </c>
      <c r="S180" t="s">
        <v>124</v>
      </c>
      <c r="T180" t="s">
        <v>215</v>
      </c>
      <c r="U180" t="s">
        <v>187</v>
      </c>
      <c r="V180" t="s">
        <v>2644</v>
      </c>
      <c r="W180" t="s">
        <v>2521</v>
      </c>
      <c r="X180" s="51" t="str">
        <f t="shared" si="2"/>
        <v>3</v>
      </c>
      <c r="Y180" s="51" t="str">
        <f>IF(T180="","",IF(AND(T180&lt;&gt;'Tabelas auxiliares'!$B$236,T180&lt;&gt;'Tabelas auxiliares'!$B$237),"FOLHA DE PESSOAL",IF(X180='Tabelas auxiliares'!$A$237,"CUSTEIO",IF(X180='Tabelas auxiliares'!$A$236,"INVESTIMENTO","ERRO - VERIFICAR"))))</f>
        <v>FOLHA DE PESSOAL</v>
      </c>
      <c r="Z180" s="44">
        <v>94.11</v>
      </c>
      <c r="AA180" s="44">
        <v>94.11</v>
      </c>
    </row>
    <row r="181" spans="1:29" x14ac:dyDescent="0.25">
      <c r="A181" t="s">
        <v>2314</v>
      </c>
      <c r="B181" s="75" t="s">
        <v>2235</v>
      </c>
      <c r="C181" s="75" t="s">
        <v>2317</v>
      </c>
      <c r="D181" t="s">
        <v>90</v>
      </c>
      <c r="E181" t="s">
        <v>118</v>
      </c>
      <c r="F181" s="51" t="str">
        <f>IFERROR(VLOOKUP(D181,'Tabelas auxiliares'!$A$3:$B$61,2,FALSE),"")</f>
        <v>SUGEPE-FOLHA - PASEP + AUX. MORADIA</v>
      </c>
      <c r="G181" s="51" t="str">
        <f>IFERROR(VLOOKUP($B181,'Tabelas auxiliares'!$A$65:$C$102,2,FALSE),"")</f>
        <v>Folha de pagamento - Ativos, Previdência, PASEP</v>
      </c>
      <c r="H181" s="51" t="str">
        <f>IFERROR(VLOOKUP($B181,'Tabelas auxiliares'!$A$65:$C$102,3,FALSE),"")</f>
        <v>FOLHA DE PAGAMENTO / CONTRIBUICAO PARA O PSS / SUBSTITUICOES / INSS PATRONAL / PASEP</v>
      </c>
      <c r="I181" t="s">
        <v>1151</v>
      </c>
      <c r="J181" t="s">
        <v>1152</v>
      </c>
      <c r="K181" t="s">
        <v>1153</v>
      </c>
      <c r="L181" t="s">
        <v>1154</v>
      </c>
      <c r="M181" t="s">
        <v>248</v>
      </c>
      <c r="N181" t="s">
        <v>176</v>
      </c>
      <c r="O181" t="s">
        <v>222</v>
      </c>
      <c r="P181" t="s">
        <v>297</v>
      </c>
      <c r="Q181" t="s">
        <v>224</v>
      </c>
      <c r="R181" t="s">
        <v>220</v>
      </c>
      <c r="S181" t="s">
        <v>124</v>
      </c>
      <c r="T181" t="s">
        <v>214</v>
      </c>
      <c r="U181" t="s">
        <v>142</v>
      </c>
      <c r="V181" t="s">
        <v>2563</v>
      </c>
      <c r="W181" t="s">
        <v>2443</v>
      </c>
      <c r="X181" s="51" t="str">
        <f t="shared" si="2"/>
        <v>3</v>
      </c>
      <c r="Y181" s="51" t="str">
        <f>IF(T181="","",IF(AND(T181&lt;&gt;'Tabelas auxiliares'!$B$236,T181&lt;&gt;'Tabelas auxiliares'!$B$237),"FOLHA DE PESSOAL",IF(X181='Tabelas auxiliares'!$A$237,"CUSTEIO",IF(X181='Tabelas auxiliares'!$A$236,"INVESTIMENTO","ERRO - VERIFICAR"))))</f>
        <v>FOLHA DE PESSOAL</v>
      </c>
      <c r="Z181" s="44">
        <v>1503.94</v>
      </c>
      <c r="AA181" s="44">
        <v>1503.94</v>
      </c>
    </row>
    <row r="182" spans="1:29" x14ac:dyDescent="0.25">
      <c r="A182" t="s">
        <v>2314</v>
      </c>
      <c r="B182" s="75" t="s">
        <v>2235</v>
      </c>
      <c r="C182" s="75" t="s">
        <v>2317</v>
      </c>
      <c r="D182" t="s">
        <v>90</v>
      </c>
      <c r="E182" t="s">
        <v>118</v>
      </c>
      <c r="F182" s="51" t="str">
        <f>IFERROR(VLOOKUP(D182,'Tabelas auxiliares'!$A$3:$B$61,2,FALSE),"")</f>
        <v>SUGEPE-FOLHA - PASEP + AUX. MORADIA</v>
      </c>
      <c r="G182" s="51" t="str">
        <f>IFERROR(VLOOKUP($B182,'Tabelas auxiliares'!$A$65:$C$102,2,FALSE),"")</f>
        <v>Folha de pagamento - Ativos, Previdência, PASEP</v>
      </c>
      <c r="H182" s="51" t="str">
        <f>IFERROR(VLOOKUP($B182,'Tabelas auxiliares'!$A$65:$C$102,3,FALSE),"")</f>
        <v>FOLHA DE PAGAMENTO / CONTRIBUICAO PARA O PSS / SUBSTITUICOES / INSS PATRONAL / PASEP</v>
      </c>
      <c r="I182" t="s">
        <v>1155</v>
      </c>
      <c r="J182" t="s">
        <v>316</v>
      </c>
      <c r="K182" t="s">
        <v>1156</v>
      </c>
      <c r="L182" t="s">
        <v>1157</v>
      </c>
      <c r="M182" t="s">
        <v>248</v>
      </c>
      <c r="N182" t="s">
        <v>176</v>
      </c>
      <c r="O182" t="s">
        <v>222</v>
      </c>
      <c r="P182" t="s">
        <v>297</v>
      </c>
      <c r="Q182" t="s">
        <v>224</v>
      </c>
      <c r="R182" t="s">
        <v>220</v>
      </c>
      <c r="S182" t="s">
        <v>124</v>
      </c>
      <c r="T182" t="s">
        <v>214</v>
      </c>
      <c r="U182" t="s">
        <v>142</v>
      </c>
      <c r="V182" t="s">
        <v>2563</v>
      </c>
      <c r="W182" t="s">
        <v>2443</v>
      </c>
      <c r="X182" s="51" t="str">
        <f t="shared" si="2"/>
        <v>3</v>
      </c>
      <c r="Y182" s="51" t="str">
        <f>IF(T182="","",IF(AND(T182&lt;&gt;'Tabelas auxiliares'!$B$236,T182&lt;&gt;'Tabelas auxiliares'!$B$237),"FOLHA DE PESSOAL",IF(X182='Tabelas auxiliares'!$A$237,"CUSTEIO",IF(X182='Tabelas auxiliares'!$A$236,"INVESTIMENTO","ERRO - VERIFICAR"))))</f>
        <v>FOLHA DE PESSOAL</v>
      </c>
      <c r="Z182" s="44">
        <v>1656.76</v>
      </c>
      <c r="AA182" s="44">
        <v>1656.76</v>
      </c>
    </row>
    <row r="183" spans="1:29" x14ac:dyDescent="0.25">
      <c r="A183" t="s">
        <v>2314</v>
      </c>
      <c r="B183" s="75" t="s">
        <v>2235</v>
      </c>
      <c r="C183" s="75" t="s">
        <v>2317</v>
      </c>
      <c r="D183" t="s">
        <v>90</v>
      </c>
      <c r="E183" t="s">
        <v>118</v>
      </c>
      <c r="F183" s="51" t="str">
        <f>IFERROR(VLOOKUP(D183,'Tabelas auxiliares'!$A$3:$B$61,2,FALSE),"")</f>
        <v>SUGEPE-FOLHA - PASEP + AUX. MORADIA</v>
      </c>
      <c r="G183" s="51" t="str">
        <f>IFERROR(VLOOKUP($B183,'Tabelas auxiliares'!$A$65:$C$102,2,FALSE),"")</f>
        <v>Folha de pagamento - Ativos, Previdência, PASEP</v>
      </c>
      <c r="H183" s="51" t="str">
        <f>IFERROR(VLOOKUP($B183,'Tabelas auxiliares'!$A$65:$C$102,3,FALSE),"")</f>
        <v>FOLHA DE PAGAMENTO / CONTRIBUICAO PARA O PSS / SUBSTITUICOES / INSS PATRONAL / PASEP</v>
      </c>
      <c r="I183" t="s">
        <v>1155</v>
      </c>
      <c r="J183" t="s">
        <v>322</v>
      </c>
      <c r="K183" t="s">
        <v>1158</v>
      </c>
      <c r="L183" t="s">
        <v>1159</v>
      </c>
      <c r="M183" t="s">
        <v>248</v>
      </c>
      <c r="N183" t="s">
        <v>176</v>
      </c>
      <c r="O183" t="s">
        <v>222</v>
      </c>
      <c r="P183" t="s">
        <v>297</v>
      </c>
      <c r="Q183" t="s">
        <v>224</v>
      </c>
      <c r="R183" t="s">
        <v>220</v>
      </c>
      <c r="S183" t="s">
        <v>124</v>
      </c>
      <c r="T183" t="s">
        <v>214</v>
      </c>
      <c r="U183" t="s">
        <v>142</v>
      </c>
      <c r="V183" t="s">
        <v>2563</v>
      </c>
      <c r="W183" t="s">
        <v>2443</v>
      </c>
      <c r="X183" s="51" t="str">
        <f t="shared" si="2"/>
        <v>3</v>
      </c>
      <c r="Y183" s="51" t="str">
        <f>IF(T183="","",IF(AND(T183&lt;&gt;'Tabelas auxiliares'!$B$236,T183&lt;&gt;'Tabelas auxiliares'!$B$237),"FOLHA DE PESSOAL",IF(X183='Tabelas auxiliares'!$A$237,"CUSTEIO",IF(X183='Tabelas auxiliares'!$A$236,"INVESTIMENTO","ERRO - VERIFICAR"))))</f>
        <v>FOLHA DE PESSOAL</v>
      </c>
      <c r="Z183" s="44">
        <v>4591.3</v>
      </c>
      <c r="AC183" s="44">
        <v>4591.3</v>
      </c>
    </row>
    <row r="184" spans="1:29" x14ac:dyDescent="0.25">
      <c r="A184" t="s">
        <v>2314</v>
      </c>
      <c r="B184" s="75" t="s">
        <v>2235</v>
      </c>
      <c r="C184" s="75" t="s">
        <v>2317</v>
      </c>
      <c r="D184" t="s">
        <v>90</v>
      </c>
      <c r="E184" t="s">
        <v>118</v>
      </c>
      <c r="F184" s="51" t="str">
        <f>IFERROR(VLOOKUP(D184,'Tabelas auxiliares'!$A$3:$B$61,2,FALSE),"")</f>
        <v>SUGEPE-FOLHA - PASEP + AUX. MORADIA</v>
      </c>
      <c r="G184" s="51" t="str">
        <f>IFERROR(VLOOKUP($B184,'Tabelas auxiliares'!$A$65:$C$102,2,FALSE),"")</f>
        <v>Folha de pagamento - Ativos, Previdência, PASEP</v>
      </c>
      <c r="H184" s="51" t="str">
        <f>IFERROR(VLOOKUP($B184,'Tabelas auxiliares'!$A$65:$C$102,3,FALSE),"")</f>
        <v>FOLHA DE PAGAMENTO / CONTRIBUICAO PARA O PSS / SUBSTITUICOES / INSS PATRONAL / PASEP</v>
      </c>
      <c r="I184" t="s">
        <v>1160</v>
      </c>
      <c r="J184" t="s">
        <v>141</v>
      </c>
      <c r="K184" t="s">
        <v>1161</v>
      </c>
      <c r="L184" t="s">
        <v>1162</v>
      </c>
      <c r="M184" t="s">
        <v>248</v>
      </c>
      <c r="N184" t="s">
        <v>176</v>
      </c>
      <c r="O184" t="s">
        <v>222</v>
      </c>
      <c r="P184" t="s">
        <v>297</v>
      </c>
      <c r="Q184" t="s">
        <v>224</v>
      </c>
      <c r="R184" t="s">
        <v>220</v>
      </c>
      <c r="S184" t="s">
        <v>124</v>
      </c>
      <c r="T184" t="s">
        <v>214</v>
      </c>
      <c r="U184" t="s">
        <v>142</v>
      </c>
      <c r="V184" t="s">
        <v>2563</v>
      </c>
      <c r="W184" t="s">
        <v>2443</v>
      </c>
      <c r="X184" s="51" t="str">
        <f t="shared" si="2"/>
        <v>3</v>
      </c>
      <c r="Y184" s="51" t="str">
        <f>IF(T184="","",IF(AND(T184&lt;&gt;'Tabelas auxiliares'!$B$236,T184&lt;&gt;'Tabelas auxiliares'!$B$237),"FOLHA DE PESSOAL",IF(X184='Tabelas auxiliares'!$A$237,"CUSTEIO",IF(X184='Tabelas auxiliares'!$A$236,"INVESTIMENTO","ERRO - VERIFICAR"))))</f>
        <v>FOLHA DE PESSOAL</v>
      </c>
      <c r="Z184" s="44">
        <v>1656.76</v>
      </c>
      <c r="AC184" s="44">
        <v>1656.76</v>
      </c>
    </row>
    <row r="185" spans="1:29" x14ac:dyDescent="0.25">
      <c r="A185" t="s">
        <v>2314</v>
      </c>
      <c r="B185" s="75" t="s">
        <v>2235</v>
      </c>
      <c r="C185" s="75" t="s">
        <v>2317</v>
      </c>
      <c r="D185" t="s">
        <v>90</v>
      </c>
      <c r="E185" t="s">
        <v>118</v>
      </c>
      <c r="F185" s="51" t="str">
        <f>IFERROR(VLOOKUP(D185,'Tabelas auxiliares'!$A$3:$B$61,2,FALSE),"")</f>
        <v>SUGEPE-FOLHA - PASEP + AUX. MORADIA</v>
      </c>
      <c r="G185" s="51" t="str">
        <f>IFERROR(VLOOKUP($B185,'Tabelas auxiliares'!$A$65:$C$102,2,FALSE),"")</f>
        <v>Folha de pagamento - Ativos, Previdência, PASEP</v>
      </c>
      <c r="H185" s="51" t="str">
        <f>IFERROR(VLOOKUP($B185,'Tabelas auxiliares'!$A$65:$C$102,3,FALSE),"")</f>
        <v>FOLHA DE PAGAMENTO / CONTRIBUICAO PARA O PSS / SUBSTITUICOES / INSS PATRONAL / PASEP</v>
      </c>
      <c r="I185" t="s">
        <v>632</v>
      </c>
      <c r="J185" t="s">
        <v>146</v>
      </c>
      <c r="K185" t="s">
        <v>1163</v>
      </c>
      <c r="L185" t="s">
        <v>1164</v>
      </c>
      <c r="M185" t="s">
        <v>248</v>
      </c>
      <c r="N185" t="s">
        <v>176</v>
      </c>
      <c r="O185" t="s">
        <v>222</v>
      </c>
      <c r="P185" t="s">
        <v>297</v>
      </c>
      <c r="Q185" t="s">
        <v>224</v>
      </c>
      <c r="R185" t="s">
        <v>220</v>
      </c>
      <c r="S185" t="s">
        <v>124</v>
      </c>
      <c r="T185" t="s">
        <v>214</v>
      </c>
      <c r="U185" t="s">
        <v>142</v>
      </c>
      <c r="V185" t="s">
        <v>2563</v>
      </c>
      <c r="W185" t="s">
        <v>2443</v>
      </c>
      <c r="X185" s="51" t="str">
        <f t="shared" si="2"/>
        <v>3</v>
      </c>
      <c r="Y185" s="51" t="str">
        <f>IF(T185="","",IF(AND(T185&lt;&gt;'Tabelas auxiliares'!$B$236,T185&lt;&gt;'Tabelas auxiliares'!$B$237),"FOLHA DE PESSOAL",IF(X185='Tabelas auxiliares'!$A$237,"CUSTEIO",IF(X185='Tabelas auxiliares'!$A$236,"INVESTIMENTO","ERRO - VERIFICAR"))))</f>
        <v>FOLHA DE PESSOAL</v>
      </c>
      <c r="Z185" s="44">
        <v>749.78</v>
      </c>
      <c r="AA185" s="44">
        <v>749.78</v>
      </c>
    </row>
    <row r="186" spans="1:29" x14ac:dyDescent="0.25">
      <c r="A186" t="s">
        <v>2314</v>
      </c>
      <c r="B186" s="75" t="s">
        <v>2235</v>
      </c>
      <c r="C186" s="75" t="s">
        <v>2317</v>
      </c>
      <c r="D186" t="s">
        <v>90</v>
      </c>
      <c r="E186" t="s">
        <v>118</v>
      </c>
      <c r="F186" s="51" t="str">
        <f>IFERROR(VLOOKUP(D186,'Tabelas auxiliares'!$A$3:$B$61,2,FALSE),"")</f>
        <v>SUGEPE-FOLHA - PASEP + AUX. MORADIA</v>
      </c>
      <c r="G186" s="51" t="str">
        <f>IFERROR(VLOOKUP($B186,'Tabelas auxiliares'!$A$65:$C$102,2,FALSE),"")</f>
        <v>Folha de pagamento - Ativos, Previdência, PASEP</v>
      </c>
      <c r="H186" s="51" t="str">
        <f>IFERROR(VLOOKUP($B186,'Tabelas auxiliares'!$A$65:$C$102,3,FALSE),"")</f>
        <v>FOLHA DE PAGAMENTO / CONTRIBUICAO PARA O PSS / SUBSTITUICOES / INSS PATRONAL / PASEP</v>
      </c>
      <c r="I186" t="s">
        <v>1050</v>
      </c>
      <c r="J186" t="s">
        <v>1165</v>
      </c>
      <c r="K186" t="s">
        <v>1166</v>
      </c>
      <c r="L186" t="s">
        <v>1167</v>
      </c>
      <c r="M186" t="s">
        <v>248</v>
      </c>
      <c r="N186" t="s">
        <v>176</v>
      </c>
      <c r="O186" t="s">
        <v>222</v>
      </c>
      <c r="P186" t="s">
        <v>297</v>
      </c>
      <c r="Q186" t="s">
        <v>224</v>
      </c>
      <c r="R186" t="s">
        <v>220</v>
      </c>
      <c r="S186" t="s">
        <v>124</v>
      </c>
      <c r="T186" t="s">
        <v>214</v>
      </c>
      <c r="U186" t="s">
        <v>142</v>
      </c>
      <c r="V186" t="s">
        <v>2563</v>
      </c>
      <c r="W186" t="s">
        <v>2443</v>
      </c>
      <c r="X186" s="51" t="str">
        <f t="shared" si="2"/>
        <v>3</v>
      </c>
      <c r="Y186" s="51" t="str">
        <f>IF(T186="","",IF(AND(T186&lt;&gt;'Tabelas auxiliares'!$B$236,T186&lt;&gt;'Tabelas auxiliares'!$B$237),"FOLHA DE PESSOAL",IF(X186='Tabelas auxiliares'!$A$237,"CUSTEIO",IF(X186='Tabelas auxiliares'!$A$236,"INVESTIMENTO","ERRO - VERIFICAR"))))</f>
        <v>FOLHA DE PESSOAL</v>
      </c>
      <c r="Z186" s="44">
        <v>880.82</v>
      </c>
      <c r="AC186" s="44">
        <v>880.82</v>
      </c>
    </row>
    <row r="187" spans="1:29" x14ac:dyDescent="0.25">
      <c r="A187" t="s">
        <v>2314</v>
      </c>
      <c r="B187" s="75" t="s">
        <v>2235</v>
      </c>
      <c r="C187" s="75" t="s">
        <v>2317</v>
      </c>
      <c r="D187" t="s">
        <v>90</v>
      </c>
      <c r="E187" t="s">
        <v>118</v>
      </c>
      <c r="F187" s="51" t="str">
        <f>IFERROR(VLOOKUP(D187,'Tabelas auxiliares'!$A$3:$B$61,2,FALSE),"")</f>
        <v>SUGEPE-FOLHA - PASEP + AUX. MORADIA</v>
      </c>
      <c r="G187" s="51" t="str">
        <f>IFERROR(VLOOKUP($B187,'Tabelas auxiliares'!$A$65:$C$102,2,FALSE),"")</f>
        <v>Folha de pagamento - Ativos, Previdência, PASEP</v>
      </c>
      <c r="H187" s="51" t="str">
        <f>IFERROR(VLOOKUP($B187,'Tabelas auxiliares'!$A$65:$C$102,3,FALSE),"")</f>
        <v>FOLHA DE PAGAMENTO / CONTRIBUICAO PARA O PSS / SUBSTITUICOES / INSS PATRONAL / PASEP</v>
      </c>
      <c r="I187" t="s">
        <v>1168</v>
      </c>
      <c r="J187" t="s">
        <v>286</v>
      </c>
      <c r="K187" t="s">
        <v>1169</v>
      </c>
      <c r="L187" t="s">
        <v>1170</v>
      </c>
      <c r="M187" t="s">
        <v>220</v>
      </c>
      <c r="N187" t="s">
        <v>175</v>
      </c>
      <c r="O187" t="s">
        <v>222</v>
      </c>
      <c r="P187" t="s">
        <v>302</v>
      </c>
      <c r="Q187" t="s">
        <v>224</v>
      </c>
      <c r="R187" t="s">
        <v>220</v>
      </c>
      <c r="S187" t="s">
        <v>1171</v>
      </c>
      <c r="T187" t="s">
        <v>215</v>
      </c>
      <c r="U187" t="s">
        <v>185</v>
      </c>
      <c r="V187" t="s">
        <v>2564</v>
      </c>
      <c r="W187" t="s">
        <v>2444</v>
      </c>
      <c r="X187" s="51" t="str">
        <f t="shared" si="2"/>
        <v>3</v>
      </c>
      <c r="Y187" s="51" t="str">
        <f>IF(T187="","",IF(AND(T187&lt;&gt;'Tabelas auxiliares'!$B$236,T187&lt;&gt;'Tabelas auxiliares'!$B$237),"FOLHA DE PESSOAL",IF(X187='Tabelas auxiliares'!$A$237,"CUSTEIO",IF(X187='Tabelas auxiliares'!$A$236,"INVESTIMENTO","ERRO - VERIFICAR"))))</f>
        <v>FOLHA DE PESSOAL</v>
      </c>
      <c r="Z187" s="44">
        <v>961.88</v>
      </c>
      <c r="AA187" s="44">
        <v>961.88</v>
      </c>
    </row>
    <row r="188" spans="1:29" x14ac:dyDescent="0.25">
      <c r="A188" t="s">
        <v>2314</v>
      </c>
      <c r="B188" s="75" t="s">
        <v>2235</v>
      </c>
      <c r="C188" s="75" t="s">
        <v>2317</v>
      </c>
      <c r="D188" t="s">
        <v>90</v>
      </c>
      <c r="E188" t="s">
        <v>118</v>
      </c>
      <c r="F188" s="51" t="str">
        <f>IFERROR(VLOOKUP(D188,'Tabelas auxiliares'!$A$3:$B$61,2,FALSE),"")</f>
        <v>SUGEPE-FOLHA - PASEP + AUX. MORADIA</v>
      </c>
      <c r="G188" s="51" t="str">
        <f>IFERROR(VLOOKUP($B188,'Tabelas auxiliares'!$A$65:$C$102,2,FALSE),"")</f>
        <v>Folha de pagamento - Ativos, Previdência, PASEP</v>
      </c>
      <c r="H188" s="51" t="str">
        <f>IFERROR(VLOOKUP($B188,'Tabelas auxiliares'!$A$65:$C$102,3,FALSE),"")</f>
        <v>FOLHA DE PAGAMENTO / CONTRIBUICAO PARA O PSS / SUBSTITUICOES / INSS PATRONAL / PASEP</v>
      </c>
      <c r="I188" t="s">
        <v>1168</v>
      </c>
      <c r="J188" t="s">
        <v>286</v>
      </c>
      <c r="K188" t="s">
        <v>1169</v>
      </c>
      <c r="L188" t="s">
        <v>1170</v>
      </c>
      <c r="M188" t="s">
        <v>220</v>
      </c>
      <c r="N188" t="s">
        <v>175</v>
      </c>
      <c r="O188" t="s">
        <v>222</v>
      </c>
      <c r="P188" t="s">
        <v>302</v>
      </c>
      <c r="Q188" t="s">
        <v>224</v>
      </c>
      <c r="R188" t="s">
        <v>220</v>
      </c>
      <c r="S188" t="s">
        <v>1171</v>
      </c>
      <c r="T188" t="s">
        <v>215</v>
      </c>
      <c r="U188" t="s">
        <v>185</v>
      </c>
      <c r="V188" t="s">
        <v>2645</v>
      </c>
      <c r="W188" t="s">
        <v>2522</v>
      </c>
      <c r="X188" s="51" t="str">
        <f t="shared" si="2"/>
        <v>3</v>
      </c>
      <c r="Y188" s="51" t="str">
        <f>IF(T188="","",IF(AND(T188&lt;&gt;'Tabelas auxiliares'!$B$236,T188&lt;&gt;'Tabelas auxiliares'!$B$237),"FOLHA DE PESSOAL",IF(X188='Tabelas auxiliares'!$A$237,"CUSTEIO",IF(X188='Tabelas auxiliares'!$A$236,"INVESTIMENTO","ERRO - VERIFICAR"))))</f>
        <v>FOLHA DE PESSOAL</v>
      </c>
      <c r="Z188" s="44">
        <v>418.21</v>
      </c>
      <c r="AA188" s="44">
        <v>418.21</v>
      </c>
    </row>
    <row r="189" spans="1:29" x14ac:dyDescent="0.25">
      <c r="A189" t="s">
        <v>2314</v>
      </c>
      <c r="B189" s="75" t="s">
        <v>2235</v>
      </c>
      <c r="C189" s="75" t="s">
        <v>2317</v>
      </c>
      <c r="D189" t="s">
        <v>90</v>
      </c>
      <c r="E189" t="s">
        <v>118</v>
      </c>
      <c r="F189" s="51" t="str">
        <f>IFERROR(VLOOKUP(D189,'Tabelas auxiliares'!$A$3:$B$61,2,FALSE),"")</f>
        <v>SUGEPE-FOLHA - PASEP + AUX. MORADIA</v>
      </c>
      <c r="G189" s="51" t="str">
        <f>IFERROR(VLOOKUP($B189,'Tabelas auxiliares'!$A$65:$C$102,2,FALSE),"")</f>
        <v>Folha de pagamento - Ativos, Previdência, PASEP</v>
      </c>
      <c r="H189" s="51" t="str">
        <f>IFERROR(VLOOKUP($B189,'Tabelas auxiliares'!$A$65:$C$102,3,FALSE),"")</f>
        <v>FOLHA DE PAGAMENTO / CONTRIBUICAO PARA O PSS / SUBSTITUICOES / INSS PATRONAL / PASEP</v>
      </c>
      <c r="I189" t="s">
        <v>1168</v>
      </c>
      <c r="J189" t="s">
        <v>286</v>
      </c>
      <c r="K189" t="s">
        <v>1172</v>
      </c>
      <c r="L189" t="s">
        <v>1170</v>
      </c>
      <c r="M189" t="s">
        <v>220</v>
      </c>
      <c r="N189" t="s">
        <v>177</v>
      </c>
      <c r="O189" t="s">
        <v>222</v>
      </c>
      <c r="P189" t="s">
        <v>289</v>
      </c>
      <c r="Q189" t="s">
        <v>224</v>
      </c>
      <c r="R189" t="s">
        <v>220</v>
      </c>
      <c r="S189" t="s">
        <v>124</v>
      </c>
      <c r="T189" t="s">
        <v>215</v>
      </c>
      <c r="U189" t="s">
        <v>186</v>
      </c>
      <c r="V189" t="s">
        <v>2565</v>
      </c>
      <c r="W189" t="s">
        <v>2445</v>
      </c>
      <c r="X189" s="51" t="str">
        <f t="shared" si="2"/>
        <v>3</v>
      </c>
      <c r="Y189" s="51" t="str">
        <f>IF(T189="","",IF(AND(T189&lt;&gt;'Tabelas auxiliares'!$B$236,T189&lt;&gt;'Tabelas auxiliares'!$B$237),"FOLHA DE PESSOAL",IF(X189='Tabelas auxiliares'!$A$237,"CUSTEIO",IF(X189='Tabelas auxiliares'!$A$236,"INVESTIMENTO","ERRO - VERIFICAR"))))</f>
        <v>FOLHA DE PESSOAL</v>
      </c>
      <c r="Z189" s="44">
        <v>7191.23</v>
      </c>
      <c r="AA189" s="44">
        <v>7191.23</v>
      </c>
    </row>
    <row r="190" spans="1:29" x14ac:dyDescent="0.25">
      <c r="A190" t="s">
        <v>2314</v>
      </c>
      <c r="B190" s="75" t="s">
        <v>2235</v>
      </c>
      <c r="C190" s="75" t="s">
        <v>2317</v>
      </c>
      <c r="D190" t="s">
        <v>90</v>
      </c>
      <c r="E190" t="s">
        <v>118</v>
      </c>
      <c r="F190" s="51" t="str">
        <f>IFERROR(VLOOKUP(D190,'Tabelas auxiliares'!$A$3:$B$61,2,FALSE),"")</f>
        <v>SUGEPE-FOLHA - PASEP + AUX. MORADIA</v>
      </c>
      <c r="G190" s="51" t="str">
        <f>IFERROR(VLOOKUP($B190,'Tabelas auxiliares'!$A$65:$C$102,2,FALSE),"")</f>
        <v>Folha de pagamento - Ativos, Previdência, PASEP</v>
      </c>
      <c r="H190" s="51" t="str">
        <f>IFERROR(VLOOKUP($B190,'Tabelas auxiliares'!$A$65:$C$102,3,FALSE),"")</f>
        <v>FOLHA DE PAGAMENTO / CONTRIBUICAO PARA O PSS / SUBSTITUICOES / INSS PATRONAL / PASEP</v>
      </c>
      <c r="I190" t="s">
        <v>1168</v>
      </c>
      <c r="J190" t="s">
        <v>286</v>
      </c>
      <c r="K190" t="s">
        <v>1173</v>
      </c>
      <c r="L190" t="s">
        <v>1170</v>
      </c>
      <c r="M190" t="s">
        <v>220</v>
      </c>
      <c r="N190" t="s">
        <v>177</v>
      </c>
      <c r="O190" t="s">
        <v>222</v>
      </c>
      <c r="P190" t="s">
        <v>289</v>
      </c>
      <c r="Q190" t="s">
        <v>224</v>
      </c>
      <c r="R190" t="s">
        <v>220</v>
      </c>
      <c r="S190" t="s">
        <v>124</v>
      </c>
      <c r="T190" t="s">
        <v>215</v>
      </c>
      <c r="U190" t="s">
        <v>186</v>
      </c>
      <c r="V190" t="s">
        <v>2566</v>
      </c>
      <c r="W190" t="s">
        <v>2446</v>
      </c>
      <c r="X190" s="51" t="str">
        <f t="shared" si="2"/>
        <v>3</v>
      </c>
      <c r="Y190" s="51" t="str">
        <f>IF(T190="","",IF(AND(T190&lt;&gt;'Tabelas auxiliares'!$B$236,T190&lt;&gt;'Tabelas auxiliares'!$B$237),"FOLHA DE PESSOAL",IF(X190='Tabelas auxiliares'!$A$237,"CUSTEIO",IF(X190='Tabelas auxiliares'!$A$236,"INVESTIMENTO","ERRO - VERIFICAR"))))</f>
        <v>FOLHA DE PESSOAL</v>
      </c>
      <c r="Z190" s="44">
        <v>19001.53</v>
      </c>
      <c r="AA190" s="44">
        <v>19001.53</v>
      </c>
    </row>
    <row r="191" spans="1:29" x14ac:dyDescent="0.25">
      <c r="A191" t="s">
        <v>2314</v>
      </c>
      <c r="B191" s="75" t="s">
        <v>2235</v>
      </c>
      <c r="C191" s="75" t="s">
        <v>2317</v>
      </c>
      <c r="D191" t="s">
        <v>90</v>
      </c>
      <c r="E191" t="s">
        <v>118</v>
      </c>
      <c r="F191" s="51" t="str">
        <f>IFERROR(VLOOKUP(D191,'Tabelas auxiliares'!$A$3:$B$61,2,FALSE),"")</f>
        <v>SUGEPE-FOLHA - PASEP + AUX. MORADIA</v>
      </c>
      <c r="G191" s="51" t="str">
        <f>IFERROR(VLOOKUP($B191,'Tabelas auxiliares'!$A$65:$C$102,2,FALSE),"")</f>
        <v>Folha de pagamento - Ativos, Previdência, PASEP</v>
      </c>
      <c r="H191" s="51" t="str">
        <f>IFERROR(VLOOKUP($B191,'Tabelas auxiliares'!$A$65:$C$102,3,FALSE),"")</f>
        <v>FOLHA DE PAGAMENTO / CONTRIBUICAO PARA O PSS / SUBSTITUICOES / INSS PATRONAL / PASEP</v>
      </c>
      <c r="I191" t="s">
        <v>1168</v>
      </c>
      <c r="J191" t="s">
        <v>286</v>
      </c>
      <c r="K191" t="s">
        <v>1173</v>
      </c>
      <c r="L191" t="s">
        <v>1170</v>
      </c>
      <c r="M191" t="s">
        <v>220</v>
      </c>
      <c r="N191" t="s">
        <v>177</v>
      </c>
      <c r="O191" t="s">
        <v>222</v>
      </c>
      <c r="P191" t="s">
        <v>289</v>
      </c>
      <c r="Q191" t="s">
        <v>224</v>
      </c>
      <c r="R191" t="s">
        <v>220</v>
      </c>
      <c r="S191" t="s">
        <v>124</v>
      </c>
      <c r="T191" t="s">
        <v>215</v>
      </c>
      <c r="U191" t="s">
        <v>186</v>
      </c>
      <c r="V191" t="s">
        <v>2567</v>
      </c>
      <c r="W191" t="s">
        <v>2447</v>
      </c>
      <c r="X191" s="51" t="str">
        <f t="shared" si="2"/>
        <v>3</v>
      </c>
      <c r="Y191" s="51" t="str">
        <f>IF(T191="","",IF(AND(T191&lt;&gt;'Tabelas auxiliares'!$B$236,T191&lt;&gt;'Tabelas auxiliares'!$B$237),"FOLHA DE PESSOAL",IF(X191='Tabelas auxiliares'!$A$237,"CUSTEIO",IF(X191='Tabelas auxiliares'!$A$236,"INVESTIMENTO","ERRO - VERIFICAR"))))</f>
        <v>FOLHA DE PESSOAL</v>
      </c>
      <c r="Z191" s="44">
        <v>5854.75</v>
      </c>
      <c r="AA191" s="44">
        <v>5854.75</v>
      </c>
    </row>
    <row r="192" spans="1:29" x14ac:dyDescent="0.25">
      <c r="A192" t="s">
        <v>2314</v>
      </c>
      <c r="B192" s="75" t="s">
        <v>2235</v>
      </c>
      <c r="C192" s="75" t="s">
        <v>2317</v>
      </c>
      <c r="D192" t="s">
        <v>90</v>
      </c>
      <c r="E192" t="s">
        <v>118</v>
      </c>
      <c r="F192" s="51" t="str">
        <f>IFERROR(VLOOKUP(D192,'Tabelas auxiliares'!$A$3:$B$61,2,FALSE),"")</f>
        <v>SUGEPE-FOLHA - PASEP + AUX. MORADIA</v>
      </c>
      <c r="G192" s="51" t="str">
        <f>IFERROR(VLOOKUP($B192,'Tabelas auxiliares'!$A$65:$C$102,2,FALSE),"")</f>
        <v>Folha de pagamento - Ativos, Previdência, PASEP</v>
      </c>
      <c r="H192" s="51" t="str">
        <f>IFERROR(VLOOKUP($B192,'Tabelas auxiliares'!$A$65:$C$102,3,FALSE),"")</f>
        <v>FOLHA DE PAGAMENTO / CONTRIBUICAO PARA O PSS / SUBSTITUICOES / INSS PATRONAL / PASEP</v>
      </c>
      <c r="I192" t="s">
        <v>1168</v>
      </c>
      <c r="J192" t="s">
        <v>286</v>
      </c>
      <c r="K192" t="s">
        <v>1173</v>
      </c>
      <c r="L192" t="s">
        <v>1170</v>
      </c>
      <c r="M192" t="s">
        <v>220</v>
      </c>
      <c r="N192" t="s">
        <v>177</v>
      </c>
      <c r="O192" t="s">
        <v>222</v>
      </c>
      <c r="P192" t="s">
        <v>289</v>
      </c>
      <c r="Q192" t="s">
        <v>224</v>
      </c>
      <c r="R192" t="s">
        <v>220</v>
      </c>
      <c r="S192" t="s">
        <v>124</v>
      </c>
      <c r="T192" t="s">
        <v>215</v>
      </c>
      <c r="U192" t="s">
        <v>186</v>
      </c>
      <c r="V192" t="s">
        <v>2568</v>
      </c>
      <c r="W192" t="s">
        <v>2448</v>
      </c>
      <c r="X192" s="51" t="str">
        <f t="shared" si="2"/>
        <v>3</v>
      </c>
      <c r="Y192" s="51" t="str">
        <f>IF(T192="","",IF(AND(T192&lt;&gt;'Tabelas auxiliares'!$B$236,T192&lt;&gt;'Tabelas auxiliares'!$B$237),"FOLHA DE PESSOAL",IF(X192='Tabelas auxiliares'!$A$237,"CUSTEIO",IF(X192='Tabelas auxiliares'!$A$236,"INVESTIMENTO","ERRO - VERIFICAR"))))</f>
        <v>FOLHA DE PESSOAL</v>
      </c>
      <c r="Z192" s="44">
        <v>948.02</v>
      </c>
      <c r="AA192" s="44">
        <v>948.02</v>
      </c>
    </row>
    <row r="193" spans="1:27" x14ac:dyDescent="0.25">
      <c r="A193" t="s">
        <v>2314</v>
      </c>
      <c r="B193" s="75" t="s">
        <v>2235</v>
      </c>
      <c r="C193" s="75" t="s">
        <v>2317</v>
      </c>
      <c r="D193" t="s">
        <v>90</v>
      </c>
      <c r="E193" t="s">
        <v>118</v>
      </c>
      <c r="F193" s="51" t="str">
        <f>IFERROR(VLOOKUP(D193,'Tabelas auxiliares'!$A$3:$B$61,2,FALSE),"")</f>
        <v>SUGEPE-FOLHA - PASEP + AUX. MORADIA</v>
      </c>
      <c r="G193" s="51" t="str">
        <f>IFERROR(VLOOKUP($B193,'Tabelas auxiliares'!$A$65:$C$102,2,FALSE),"")</f>
        <v>Folha de pagamento - Ativos, Previdência, PASEP</v>
      </c>
      <c r="H193" s="51" t="str">
        <f>IFERROR(VLOOKUP($B193,'Tabelas auxiliares'!$A$65:$C$102,3,FALSE),"")</f>
        <v>FOLHA DE PAGAMENTO / CONTRIBUICAO PARA O PSS / SUBSTITUICOES / INSS PATRONAL / PASEP</v>
      </c>
      <c r="I193" t="s">
        <v>1168</v>
      </c>
      <c r="J193" t="s">
        <v>286</v>
      </c>
      <c r="K193" t="s">
        <v>1173</v>
      </c>
      <c r="L193" t="s">
        <v>1170</v>
      </c>
      <c r="M193" t="s">
        <v>220</v>
      </c>
      <c r="N193" t="s">
        <v>177</v>
      </c>
      <c r="O193" t="s">
        <v>222</v>
      </c>
      <c r="P193" t="s">
        <v>289</v>
      </c>
      <c r="Q193" t="s">
        <v>224</v>
      </c>
      <c r="R193" t="s">
        <v>220</v>
      </c>
      <c r="S193" t="s">
        <v>124</v>
      </c>
      <c r="T193" t="s">
        <v>215</v>
      </c>
      <c r="U193" t="s">
        <v>186</v>
      </c>
      <c r="V193" t="s">
        <v>2569</v>
      </c>
      <c r="W193" t="s">
        <v>2449</v>
      </c>
      <c r="X193" s="51" t="str">
        <f t="shared" si="2"/>
        <v>3</v>
      </c>
      <c r="Y193" s="51" t="str">
        <f>IF(T193="","",IF(AND(T193&lt;&gt;'Tabelas auxiliares'!$B$236,T193&lt;&gt;'Tabelas auxiliares'!$B$237),"FOLHA DE PESSOAL",IF(X193='Tabelas auxiliares'!$A$237,"CUSTEIO",IF(X193='Tabelas auxiliares'!$A$236,"INVESTIMENTO","ERRO - VERIFICAR"))))</f>
        <v>FOLHA DE PESSOAL</v>
      </c>
      <c r="Z193" s="44">
        <v>14698.3</v>
      </c>
      <c r="AA193" s="44">
        <v>14698.3</v>
      </c>
    </row>
    <row r="194" spans="1:27" x14ac:dyDescent="0.25">
      <c r="A194" t="s">
        <v>2314</v>
      </c>
      <c r="B194" s="75" t="s">
        <v>2235</v>
      </c>
      <c r="C194" s="75" t="s">
        <v>2317</v>
      </c>
      <c r="D194" t="s">
        <v>90</v>
      </c>
      <c r="E194" t="s">
        <v>118</v>
      </c>
      <c r="F194" s="51" t="str">
        <f>IFERROR(VLOOKUP(D194,'Tabelas auxiliares'!$A$3:$B$61,2,FALSE),"")</f>
        <v>SUGEPE-FOLHA - PASEP + AUX. MORADIA</v>
      </c>
      <c r="G194" s="51" t="str">
        <f>IFERROR(VLOOKUP($B194,'Tabelas auxiliares'!$A$65:$C$102,2,FALSE),"")</f>
        <v>Folha de pagamento - Ativos, Previdência, PASEP</v>
      </c>
      <c r="H194" s="51" t="str">
        <f>IFERROR(VLOOKUP($B194,'Tabelas auxiliares'!$A$65:$C$102,3,FALSE),"")</f>
        <v>FOLHA DE PAGAMENTO / CONTRIBUICAO PARA O PSS / SUBSTITUICOES / INSS PATRONAL / PASEP</v>
      </c>
      <c r="I194" t="s">
        <v>1168</v>
      </c>
      <c r="J194" t="s">
        <v>286</v>
      </c>
      <c r="K194" t="s">
        <v>1173</v>
      </c>
      <c r="L194" t="s">
        <v>1170</v>
      </c>
      <c r="M194" t="s">
        <v>220</v>
      </c>
      <c r="N194" t="s">
        <v>177</v>
      </c>
      <c r="O194" t="s">
        <v>222</v>
      </c>
      <c r="P194" t="s">
        <v>289</v>
      </c>
      <c r="Q194" t="s">
        <v>224</v>
      </c>
      <c r="R194" t="s">
        <v>220</v>
      </c>
      <c r="S194" t="s">
        <v>124</v>
      </c>
      <c r="T194" t="s">
        <v>215</v>
      </c>
      <c r="U194" t="s">
        <v>186</v>
      </c>
      <c r="V194" t="s">
        <v>2570</v>
      </c>
      <c r="W194" t="s">
        <v>2450</v>
      </c>
      <c r="X194" s="51" t="str">
        <f t="shared" si="2"/>
        <v>3</v>
      </c>
      <c r="Y194" s="51" t="str">
        <f>IF(T194="","",IF(AND(T194&lt;&gt;'Tabelas auxiliares'!$B$236,T194&lt;&gt;'Tabelas auxiliares'!$B$237),"FOLHA DE PESSOAL",IF(X194='Tabelas auxiliares'!$A$237,"CUSTEIO",IF(X194='Tabelas auxiliares'!$A$236,"INVESTIMENTO","ERRO - VERIFICAR"))))</f>
        <v>FOLHA DE PESSOAL</v>
      </c>
      <c r="Z194" s="44">
        <v>2568.61</v>
      </c>
      <c r="AA194" s="44">
        <v>2568.61</v>
      </c>
    </row>
    <row r="195" spans="1:27" x14ac:dyDescent="0.25">
      <c r="A195" t="s">
        <v>2314</v>
      </c>
      <c r="B195" s="75" t="s">
        <v>2235</v>
      </c>
      <c r="C195" s="75" t="s">
        <v>2317</v>
      </c>
      <c r="D195" t="s">
        <v>90</v>
      </c>
      <c r="E195" t="s">
        <v>118</v>
      </c>
      <c r="F195" s="51" t="str">
        <f>IFERROR(VLOOKUP(D195,'Tabelas auxiliares'!$A$3:$B$61,2,FALSE),"")</f>
        <v>SUGEPE-FOLHA - PASEP + AUX. MORADIA</v>
      </c>
      <c r="G195" s="51" t="str">
        <f>IFERROR(VLOOKUP($B195,'Tabelas auxiliares'!$A$65:$C$102,2,FALSE),"")</f>
        <v>Folha de pagamento - Ativos, Previdência, PASEP</v>
      </c>
      <c r="H195" s="51" t="str">
        <f>IFERROR(VLOOKUP($B195,'Tabelas auxiliares'!$A$65:$C$102,3,FALSE),"")</f>
        <v>FOLHA DE PAGAMENTO / CONTRIBUICAO PARA O PSS / SUBSTITUICOES / INSS PATRONAL / PASEP</v>
      </c>
      <c r="I195" t="s">
        <v>1168</v>
      </c>
      <c r="J195" t="s">
        <v>286</v>
      </c>
      <c r="K195" t="s">
        <v>1173</v>
      </c>
      <c r="L195" t="s">
        <v>1170</v>
      </c>
      <c r="M195" t="s">
        <v>220</v>
      </c>
      <c r="N195" t="s">
        <v>177</v>
      </c>
      <c r="O195" t="s">
        <v>222</v>
      </c>
      <c r="P195" t="s">
        <v>289</v>
      </c>
      <c r="Q195" t="s">
        <v>224</v>
      </c>
      <c r="R195" t="s">
        <v>220</v>
      </c>
      <c r="S195" t="s">
        <v>124</v>
      </c>
      <c r="T195" t="s">
        <v>215</v>
      </c>
      <c r="U195" t="s">
        <v>186</v>
      </c>
      <c r="V195" t="s">
        <v>2571</v>
      </c>
      <c r="W195" t="s">
        <v>2451</v>
      </c>
      <c r="X195" s="51" t="str">
        <f t="shared" si="2"/>
        <v>3</v>
      </c>
      <c r="Y195" s="51" t="str">
        <f>IF(T195="","",IF(AND(T195&lt;&gt;'Tabelas auxiliares'!$B$236,T195&lt;&gt;'Tabelas auxiliares'!$B$237),"FOLHA DE PESSOAL",IF(X195='Tabelas auxiliares'!$A$237,"CUSTEIO",IF(X195='Tabelas auxiliares'!$A$236,"INVESTIMENTO","ERRO - VERIFICAR"))))</f>
        <v>FOLHA DE PESSOAL</v>
      </c>
      <c r="Z195" s="44">
        <v>993.07</v>
      </c>
      <c r="AA195" s="44">
        <v>993.07</v>
      </c>
    </row>
    <row r="196" spans="1:27" x14ac:dyDescent="0.25">
      <c r="A196" t="s">
        <v>2314</v>
      </c>
      <c r="B196" s="75" t="s">
        <v>2235</v>
      </c>
      <c r="C196" s="75" t="s">
        <v>2317</v>
      </c>
      <c r="D196" t="s">
        <v>90</v>
      </c>
      <c r="E196" t="s">
        <v>118</v>
      </c>
      <c r="F196" s="51" t="str">
        <f>IFERROR(VLOOKUP(D196,'Tabelas auxiliares'!$A$3:$B$61,2,FALSE),"")</f>
        <v>SUGEPE-FOLHA - PASEP + AUX. MORADIA</v>
      </c>
      <c r="G196" s="51" t="str">
        <f>IFERROR(VLOOKUP($B196,'Tabelas auxiliares'!$A$65:$C$102,2,FALSE),"")</f>
        <v>Folha de pagamento - Ativos, Previdência, PASEP</v>
      </c>
      <c r="H196" s="51" t="str">
        <f>IFERROR(VLOOKUP($B196,'Tabelas auxiliares'!$A$65:$C$102,3,FALSE),"")</f>
        <v>FOLHA DE PAGAMENTO / CONTRIBUICAO PARA O PSS / SUBSTITUICOES / INSS PATRONAL / PASEP</v>
      </c>
      <c r="I196" t="s">
        <v>1168</v>
      </c>
      <c r="J196" t="s">
        <v>286</v>
      </c>
      <c r="K196" t="s">
        <v>1173</v>
      </c>
      <c r="L196" t="s">
        <v>1170</v>
      </c>
      <c r="M196" t="s">
        <v>220</v>
      </c>
      <c r="N196" t="s">
        <v>177</v>
      </c>
      <c r="O196" t="s">
        <v>222</v>
      </c>
      <c r="P196" t="s">
        <v>289</v>
      </c>
      <c r="Q196" t="s">
        <v>224</v>
      </c>
      <c r="R196" t="s">
        <v>220</v>
      </c>
      <c r="S196" t="s">
        <v>124</v>
      </c>
      <c r="T196" t="s">
        <v>215</v>
      </c>
      <c r="U196" t="s">
        <v>186</v>
      </c>
      <c r="V196" t="s">
        <v>2572</v>
      </c>
      <c r="W196" t="s">
        <v>2452</v>
      </c>
      <c r="X196" s="51" t="str">
        <f t="shared" ref="X196:X259" si="3">LEFT(V196,1)</f>
        <v>3</v>
      </c>
      <c r="Y196" s="51" t="str">
        <f>IF(T196="","",IF(AND(T196&lt;&gt;'Tabelas auxiliares'!$B$236,T196&lt;&gt;'Tabelas auxiliares'!$B$237),"FOLHA DE PESSOAL",IF(X196='Tabelas auxiliares'!$A$237,"CUSTEIO",IF(X196='Tabelas auxiliares'!$A$236,"INVESTIMENTO","ERRO - VERIFICAR"))))</f>
        <v>FOLHA DE PESSOAL</v>
      </c>
      <c r="Z196" s="44">
        <v>983.18</v>
      </c>
      <c r="AA196" s="44">
        <v>983.18</v>
      </c>
    </row>
    <row r="197" spans="1:27" x14ac:dyDescent="0.25">
      <c r="A197" t="s">
        <v>2314</v>
      </c>
      <c r="B197" s="75" t="s">
        <v>2235</v>
      </c>
      <c r="C197" s="75" t="s">
        <v>2317</v>
      </c>
      <c r="D197" t="s">
        <v>90</v>
      </c>
      <c r="E197" t="s">
        <v>118</v>
      </c>
      <c r="F197" s="51" t="str">
        <f>IFERROR(VLOOKUP(D197,'Tabelas auxiliares'!$A$3:$B$61,2,FALSE),"")</f>
        <v>SUGEPE-FOLHA - PASEP + AUX. MORADIA</v>
      </c>
      <c r="G197" s="51" t="str">
        <f>IFERROR(VLOOKUP($B197,'Tabelas auxiliares'!$A$65:$C$102,2,FALSE),"")</f>
        <v>Folha de pagamento - Ativos, Previdência, PASEP</v>
      </c>
      <c r="H197" s="51" t="str">
        <f>IFERROR(VLOOKUP($B197,'Tabelas auxiliares'!$A$65:$C$102,3,FALSE),"")</f>
        <v>FOLHA DE PAGAMENTO / CONTRIBUICAO PARA O PSS / SUBSTITUICOES / INSS PATRONAL / PASEP</v>
      </c>
      <c r="I197" t="s">
        <v>1168</v>
      </c>
      <c r="J197" t="s">
        <v>286</v>
      </c>
      <c r="K197" t="s">
        <v>1173</v>
      </c>
      <c r="L197" t="s">
        <v>1170</v>
      </c>
      <c r="M197" t="s">
        <v>220</v>
      </c>
      <c r="N197" t="s">
        <v>177</v>
      </c>
      <c r="O197" t="s">
        <v>222</v>
      </c>
      <c r="P197" t="s">
        <v>289</v>
      </c>
      <c r="Q197" t="s">
        <v>224</v>
      </c>
      <c r="R197" t="s">
        <v>220</v>
      </c>
      <c r="S197" t="s">
        <v>124</v>
      </c>
      <c r="T197" t="s">
        <v>215</v>
      </c>
      <c r="U197" t="s">
        <v>186</v>
      </c>
      <c r="V197" t="s">
        <v>2573</v>
      </c>
      <c r="W197" t="s">
        <v>2453</v>
      </c>
      <c r="X197" s="51" t="str">
        <f t="shared" si="3"/>
        <v>3</v>
      </c>
      <c r="Y197" s="51" t="str">
        <f>IF(T197="","",IF(AND(T197&lt;&gt;'Tabelas auxiliares'!$B$236,T197&lt;&gt;'Tabelas auxiliares'!$B$237),"FOLHA DE PESSOAL",IF(X197='Tabelas auxiliares'!$A$237,"CUSTEIO",IF(X197='Tabelas auxiliares'!$A$236,"INVESTIMENTO","ERRO - VERIFICAR"))))</f>
        <v>FOLHA DE PESSOAL</v>
      </c>
      <c r="Z197" s="44">
        <v>41313.68</v>
      </c>
      <c r="AA197" s="44">
        <v>41313.68</v>
      </c>
    </row>
    <row r="198" spans="1:27" x14ac:dyDescent="0.25">
      <c r="A198" t="s">
        <v>2314</v>
      </c>
      <c r="B198" s="75" t="s">
        <v>2235</v>
      </c>
      <c r="C198" s="75" t="s">
        <v>2317</v>
      </c>
      <c r="D198" t="s">
        <v>90</v>
      </c>
      <c r="E198" t="s">
        <v>118</v>
      </c>
      <c r="F198" s="51" t="str">
        <f>IFERROR(VLOOKUP(D198,'Tabelas auxiliares'!$A$3:$B$61,2,FALSE),"")</f>
        <v>SUGEPE-FOLHA - PASEP + AUX. MORADIA</v>
      </c>
      <c r="G198" s="51" t="str">
        <f>IFERROR(VLOOKUP($B198,'Tabelas auxiliares'!$A$65:$C$102,2,FALSE),"")</f>
        <v>Folha de pagamento - Ativos, Previdência, PASEP</v>
      </c>
      <c r="H198" s="51" t="str">
        <f>IFERROR(VLOOKUP($B198,'Tabelas auxiliares'!$A$65:$C$102,3,FALSE),"")</f>
        <v>FOLHA DE PAGAMENTO / CONTRIBUICAO PARA O PSS / SUBSTITUICOES / INSS PATRONAL / PASEP</v>
      </c>
      <c r="I198" t="s">
        <v>1168</v>
      </c>
      <c r="J198" t="s">
        <v>286</v>
      </c>
      <c r="K198" t="s">
        <v>1173</v>
      </c>
      <c r="L198" t="s">
        <v>1170</v>
      </c>
      <c r="M198" t="s">
        <v>220</v>
      </c>
      <c r="N198" t="s">
        <v>177</v>
      </c>
      <c r="O198" t="s">
        <v>222</v>
      </c>
      <c r="P198" t="s">
        <v>289</v>
      </c>
      <c r="Q198" t="s">
        <v>224</v>
      </c>
      <c r="R198" t="s">
        <v>220</v>
      </c>
      <c r="S198" t="s">
        <v>124</v>
      </c>
      <c r="T198" t="s">
        <v>215</v>
      </c>
      <c r="U198" t="s">
        <v>186</v>
      </c>
      <c r="V198" t="s">
        <v>2574</v>
      </c>
      <c r="W198" t="s">
        <v>2454</v>
      </c>
      <c r="X198" s="51" t="str">
        <f t="shared" si="3"/>
        <v>3</v>
      </c>
      <c r="Y198" s="51" t="str">
        <f>IF(T198="","",IF(AND(T198&lt;&gt;'Tabelas auxiliares'!$B$236,T198&lt;&gt;'Tabelas auxiliares'!$B$237),"FOLHA DE PESSOAL",IF(X198='Tabelas auxiliares'!$A$237,"CUSTEIO",IF(X198='Tabelas auxiliares'!$A$236,"INVESTIMENTO","ERRO - VERIFICAR"))))</f>
        <v>FOLHA DE PESSOAL</v>
      </c>
      <c r="Z198" s="44">
        <v>7632.88</v>
      </c>
      <c r="AA198" s="44">
        <v>7632.88</v>
      </c>
    </row>
    <row r="199" spans="1:27" x14ac:dyDescent="0.25">
      <c r="A199" t="s">
        <v>2314</v>
      </c>
      <c r="B199" s="75" t="s">
        <v>2235</v>
      </c>
      <c r="C199" s="75" t="s">
        <v>2317</v>
      </c>
      <c r="D199" t="s">
        <v>90</v>
      </c>
      <c r="E199" t="s">
        <v>118</v>
      </c>
      <c r="F199" s="51" t="str">
        <f>IFERROR(VLOOKUP(D199,'Tabelas auxiliares'!$A$3:$B$61,2,FALSE),"")</f>
        <v>SUGEPE-FOLHA - PASEP + AUX. MORADIA</v>
      </c>
      <c r="G199" s="51" t="str">
        <f>IFERROR(VLOOKUP($B199,'Tabelas auxiliares'!$A$65:$C$102,2,FALSE),"")</f>
        <v>Folha de pagamento - Ativos, Previdência, PASEP</v>
      </c>
      <c r="H199" s="51" t="str">
        <f>IFERROR(VLOOKUP($B199,'Tabelas auxiliares'!$A$65:$C$102,3,FALSE),"")</f>
        <v>FOLHA DE PAGAMENTO / CONTRIBUICAO PARA O PSS / SUBSTITUICOES / INSS PATRONAL / PASEP</v>
      </c>
      <c r="I199" t="s">
        <v>1168</v>
      </c>
      <c r="J199" t="s">
        <v>286</v>
      </c>
      <c r="K199" t="s">
        <v>1173</v>
      </c>
      <c r="L199" t="s">
        <v>1170</v>
      </c>
      <c r="M199" t="s">
        <v>220</v>
      </c>
      <c r="N199" t="s">
        <v>177</v>
      </c>
      <c r="O199" t="s">
        <v>222</v>
      </c>
      <c r="P199" t="s">
        <v>289</v>
      </c>
      <c r="Q199" t="s">
        <v>224</v>
      </c>
      <c r="R199" t="s">
        <v>220</v>
      </c>
      <c r="S199" t="s">
        <v>124</v>
      </c>
      <c r="T199" t="s">
        <v>215</v>
      </c>
      <c r="U199" t="s">
        <v>186</v>
      </c>
      <c r="V199" t="s">
        <v>2575</v>
      </c>
      <c r="W199" t="s">
        <v>2455</v>
      </c>
      <c r="X199" s="51" t="str">
        <f t="shared" si="3"/>
        <v>3</v>
      </c>
      <c r="Y199" s="51" t="str">
        <f>IF(T199="","",IF(AND(T199&lt;&gt;'Tabelas auxiliares'!$B$236,T199&lt;&gt;'Tabelas auxiliares'!$B$237),"FOLHA DE PESSOAL",IF(X199='Tabelas auxiliares'!$A$237,"CUSTEIO",IF(X199='Tabelas auxiliares'!$A$236,"INVESTIMENTO","ERRO - VERIFICAR"))))</f>
        <v>FOLHA DE PESSOAL</v>
      </c>
      <c r="Z199" s="44">
        <v>36342.730000000003</v>
      </c>
      <c r="AA199" s="44">
        <v>36342.730000000003</v>
      </c>
    </row>
    <row r="200" spans="1:27" x14ac:dyDescent="0.25">
      <c r="A200" t="s">
        <v>2314</v>
      </c>
      <c r="B200" s="75" t="s">
        <v>2235</v>
      </c>
      <c r="C200" s="75" t="s">
        <v>2317</v>
      </c>
      <c r="D200" t="s">
        <v>90</v>
      </c>
      <c r="E200" t="s">
        <v>118</v>
      </c>
      <c r="F200" s="51" t="str">
        <f>IFERROR(VLOOKUP(D200,'Tabelas auxiliares'!$A$3:$B$61,2,FALSE),"")</f>
        <v>SUGEPE-FOLHA - PASEP + AUX. MORADIA</v>
      </c>
      <c r="G200" s="51" t="str">
        <f>IFERROR(VLOOKUP($B200,'Tabelas auxiliares'!$A$65:$C$102,2,FALSE),"")</f>
        <v>Folha de pagamento - Ativos, Previdência, PASEP</v>
      </c>
      <c r="H200" s="51" t="str">
        <f>IFERROR(VLOOKUP($B200,'Tabelas auxiliares'!$A$65:$C$102,3,FALSE),"")</f>
        <v>FOLHA DE PAGAMENTO / CONTRIBUICAO PARA O PSS / SUBSTITUICOES / INSS PATRONAL / PASEP</v>
      </c>
      <c r="I200" t="s">
        <v>1168</v>
      </c>
      <c r="J200" t="s">
        <v>286</v>
      </c>
      <c r="K200" t="s">
        <v>1174</v>
      </c>
      <c r="L200" t="s">
        <v>1170</v>
      </c>
      <c r="M200" t="s">
        <v>220</v>
      </c>
      <c r="N200" t="s">
        <v>177</v>
      </c>
      <c r="O200" t="s">
        <v>222</v>
      </c>
      <c r="P200" t="s">
        <v>289</v>
      </c>
      <c r="Q200" t="s">
        <v>224</v>
      </c>
      <c r="R200" t="s">
        <v>220</v>
      </c>
      <c r="S200" t="s">
        <v>124</v>
      </c>
      <c r="T200" t="s">
        <v>215</v>
      </c>
      <c r="U200" t="s">
        <v>186</v>
      </c>
      <c r="V200" t="s">
        <v>2576</v>
      </c>
      <c r="W200" t="s">
        <v>2456</v>
      </c>
      <c r="X200" s="51" t="str">
        <f t="shared" si="3"/>
        <v>3</v>
      </c>
      <c r="Y200" s="51" t="str">
        <f>IF(T200="","",IF(AND(T200&lt;&gt;'Tabelas auxiliares'!$B$236,T200&lt;&gt;'Tabelas auxiliares'!$B$237),"FOLHA DE PESSOAL",IF(X200='Tabelas auxiliares'!$A$237,"CUSTEIO",IF(X200='Tabelas auxiliares'!$A$236,"INVESTIMENTO","ERRO - VERIFICAR"))))</f>
        <v>FOLHA DE PESSOAL</v>
      </c>
      <c r="Z200" s="44">
        <v>219.75</v>
      </c>
      <c r="AA200" s="44">
        <v>219.75</v>
      </c>
    </row>
    <row r="201" spans="1:27" x14ac:dyDescent="0.25">
      <c r="A201" t="s">
        <v>2314</v>
      </c>
      <c r="B201" s="75" t="s">
        <v>2235</v>
      </c>
      <c r="C201" s="75" t="s">
        <v>2317</v>
      </c>
      <c r="D201" t="s">
        <v>90</v>
      </c>
      <c r="E201" t="s">
        <v>118</v>
      </c>
      <c r="F201" s="51" t="str">
        <f>IFERROR(VLOOKUP(D201,'Tabelas auxiliares'!$A$3:$B$61,2,FALSE),"")</f>
        <v>SUGEPE-FOLHA - PASEP + AUX. MORADIA</v>
      </c>
      <c r="G201" s="51" t="str">
        <f>IFERROR(VLOOKUP($B201,'Tabelas auxiliares'!$A$65:$C$102,2,FALSE),"")</f>
        <v>Folha de pagamento - Ativos, Previdência, PASEP</v>
      </c>
      <c r="H201" s="51" t="str">
        <f>IFERROR(VLOOKUP($B201,'Tabelas auxiliares'!$A$65:$C$102,3,FALSE),"")</f>
        <v>FOLHA DE PAGAMENTO / CONTRIBUICAO PARA O PSS / SUBSTITUICOES / INSS PATRONAL / PASEP</v>
      </c>
      <c r="I201" t="s">
        <v>1168</v>
      </c>
      <c r="J201" t="s">
        <v>286</v>
      </c>
      <c r="K201" t="s">
        <v>1175</v>
      </c>
      <c r="L201" t="s">
        <v>1170</v>
      </c>
      <c r="M201" t="s">
        <v>220</v>
      </c>
      <c r="N201" t="s">
        <v>177</v>
      </c>
      <c r="O201" t="s">
        <v>222</v>
      </c>
      <c r="P201" t="s">
        <v>289</v>
      </c>
      <c r="Q201" t="s">
        <v>224</v>
      </c>
      <c r="R201" t="s">
        <v>220</v>
      </c>
      <c r="S201" t="s">
        <v>124</v>
      </c>
      <c r="T201" t="s">
        <v>215</v>
      </c>
      <c r="U201" t="s">
        <v>186</v>
      </c>
      <c r="V201" t="s">
        <v>2577</v>
      </c>
      <c r="W201" t="s">
        <v>2457</v>
      </c>
      <c r="X201" s="51" t="str">
        <f t="shared" si="3"/>
        <v>3</v>
      </c>
      <c r="Y201" s="51" t="str">
        <f>IF(T201="","",IF(AND(T201&lt;&gt;'Tabelas auxiliares'!$B$236,T201&lt;&gt;'Tabelas auxiliares'!$B$237),"FOLHA DE PESSOAL",IF(X201='Tabelas auxiliares'!$A$237,"CUSTEIO",IF(X201='Tabelas auxiliares'!$A$236,"INVESTIMENTO","ERRO - VERIFICAR"))))</f>
        <v>FOLHA DE PESSOAL</v>
      </c>
      <c r="Z201" s="44">
        <v>3078.37</v>
      </c>
      <c r="AA201" s="44">
        <v>3078.37</v>
      </c>
    </row>
    <row r="202" spans="1:27" x14ac:dyDescent="0.25">
      <c r="A202" t="s">
        <v>2314</v>
      </c>
      <c r="B202" s="75" t="s">
        <v>2237</v>
      </c>
      <c r="C202" s="75" t="s">
        <v>2317</v>
      </c>
      <c r="D202" t="s">
        <v>92</v>
      </c>
      <c r="E202" t="s">
        <v>118</v>
      </c>
      <c r="F202" s="51" t="str">
        <f>IFERROR(VLOOKUP(D202,'Tabelas auxiliares'!$A$3:$B$61,2,FALSE),"")</f>
        <v>SUGEPE - CONTRATAÇÃO DE ESTAGIÁRIOS * D.U.C</v>
      </c>
      <c r="G202" s="51" t="str">
        <f>IFERROR(VLOOKUP($B202,'Tabelas auxiliares'!$A$65:$C$102,2,FALSE),"")</f>
        <v>Folha de pagamento - Estagiários</v>
      </c>
      <c r="H202" s="51" t="str">
        <f>IFERROR(VLOOKUP($B202,'Tabelas auxiliares'!$A$65:$C$102,3,FALSE),"")</f>
        <v>FOLHA DE PAGAMENTO - ESTAGIÁRIOS</v>
      </c>
      <c r="I202" t="s">
        <v>1168</v>
      </c>
      <c r="J202" t="s">
        <v>286</v>
      </c>
      <c r="K202" t="s">
        <v>1176</v>
      </c>
      <c r="L202" t="s">
        <v>1170</v>
      </c>
      <c r="M202" t="s">
        <v>220</v>
      </c>
      <c r="N202" t="s">
        <v>221</v>
      </c>
      <c r="O202" t="s">
        <v>222</v>
      </c>
      <c r="P202" t="s">
        <v>223</v>
      </c>
      <c r="Q202" t="s">
        <v>224</v>
      </c>
      <c r="R202" t="s">
        <v>220</v>
      </c>
      <c r="S202" t="s">
        <v>124</v>
      </c>
      <c r="T202" t="s">
        <v>216</v>
      </c>
      <c r="U202" t="s">
        <v>123</v>
      </c>
      <c r="V202" t="s">
        <v>2578</v>
      </c>
      <c r="W202" t="s">
        <v>2459</v>
      </c>
      <c r="X202" s="51" t="str">
        <f t="shared" si="3"/>
        <v>3</v>
      </c>
      <c r="Y202" s="51" t="str">
        <f>IF(T202="","",IF(AND(T202&lt;&gt;'Tabelas auxiliares'!$B$236,T202&lt;&gt;'Tabelas auxiliares'!$B$237),"FOLHA DE PESSOAL",IF(X202='Tabelas auxiliares'!$A$237,"CUSTEIO",IF(X202='Tabelas auxiliares'!$A$236,"INVESTIMENTO","ERRO - VERIFICAR"))))</f>
        <v>CUSTEIO</v>
      </c>
      <c r="Z202" s="44">
        <v>2110</v>
      </c>
      <c r="AA202" s="44">
        <v>2110</v>
      </c>
    </row>
    <row r="203" spans="1:27" x14ac:dyDescent="0.25">
      <c r="A203" t="s">
        <v>2314</v>
      </c>
      <c r="B203" s="75" t="s">
        <v>2291</v>
      </c>
      <c r="C203" s="75" t="s">
        <v>2317</v>
      </c>
      <c r="D203" t="s">
        <v>90</v>
      </c>
      <c r="E203" t="s">
        <v>118</v>
      </c>
      <c r="F203" s="51" t="str">
        <f>IFERROR(VLOOKUP(D203,'Tabelas auxiliares'!$A$3:$B$61,2,FALSE),"")</f>
        <v>SUGEPE-FOLHA - PASEP + AUX. MORADIA</v>
      </c>
      <c r="G203" s="51" t="str">
        <f>IFERROR(VLOOKUP($B203,'Tabelas auxiliares'!$A$65:$C$102,2,FALSE),"")</f>
        <v>Folha de Pagamento - Benefícios</v>
      </c>
      <c r="H203" s="51" t="str">
        <f>IFERROR(VLOOKUP($B203,'Tabelas auxiliares'!$A$65:$C$102,3,FALSE),"")</f>
        <v xml:space="preserve">AUXILIO FUNERAL / CONTRATACAO POR TEMPO DETERMINADO / BENEF.ASSIST. DO SERVIDOR E DO MILITAR / AUXILIO-ALIMENTACAO / AUXILIO-TRANSPORTE / INDENIZACOES E RESTITUICOES / DESPESAS DE EXERCICIOS ANTERIORES </v>
      </c>
      <c r="I203" t="s">
        <v>1168</v>
      </c>
      <c r="J203" t="s">
        <v>286</v>
      </c>
      <c r="K203" t="s">
        <v>1177</v>
      </c>
      <c r="L203" t="s">
        <v>1170</v>
      </c>
      <c r="M203" t="s">
        <v>220</v>
      </c>
      <c r="N203" t="s">
        <v>178</v>
      </c>
      <c r="O203" t="s">
        <v>345</v>
      </c>
      <c r="P203" t="s">
        <v>346</v>
      </c>
      <c r="Q203" t="s">
        <v>224</v>
      </c>
      <c r="R203" t="s">
        <v>220</v>
      </c>
      <c r="S203" t="s">
        <v>124</v>
      </c>
      <c r="T203" t="s">
        <v>215</v>
      </c>
      <c r="U203" t="s">
        <v>2646</v>
      </c>
      <c r="V203" t="s">
        <v>2579</v>
      </c>
      <c r="W203" t="s">
        <v>2460</v>
      </c>
      <c r="X203" s="51" t="str">
        <f t="shared" si="3"/>
        <v>3</v>
      </c>
      <c r="Y203" s="51" t="str">
        <f>IF(T203="","",IF(AND(T203&lt;&gt;'Tabelas auxiliares'!$B$236,T203&lt;&gt;'Tabelas auxiliares'!$B$237),"FOLHA DE PESSOAL",IF(X203='Tabelas auxiliares'!$A$237,"CUSTEIO",IF(X203='Tabelas auxiliares'!$A$236,"INVESTIMENTO","ERRO - VERIFICAR"))))</f>
        <v>FOLHA DE PESSOAL</v>
      </c>
      <c r="Z203" s="44">
        <v>15.27</v>
      </c>
      <c r="AA203" s="44">
        <v>15.27</v>
      </c>
    </row>
    <row r="204" spans="1:27" x14ac:dyDescent="0.25">
      <c r="A204" t="s">
        <v>2314</v>
      </c>
      <c r="B204" s="75" t="s">
        <v>2291</v>
      </c>
      <c r="C204" s="75" t="s">
        <v>2317</v>
      </c>
      <c r="D204" t="s">
        <v>90</v>
      </c>
      <c r="E204" t="s">
        <v>118</v>
      </c>
      <c r="F204" s="51" t="str">
        <f>IFERROR(VLOOKUP(D204,'Tabelas auxiliares'!$A$3:$B$61,2,FALSE),"")</f>
        <v>SUGEPE-FOLHA - PASEP + AUX. MORADIA</v>
      </c>
      <c r="G204" s="51" t="str">
        <f>IFERROR(VLOOKUP($B204,'Tabelas auxiliares'!$A$65:$C$102,2,FALSE),"")</f>
        <v>Folha de Pagamento - Benefícios</v>
      </c>
      <c r="H204" s="51" t="str">
        <f>IFERROR(VLOOKUP($B204,'Tabelas auxiliares'!$A$65:$C$102,3,FALSE),"")</f>
        <v xml:space="preserve">AUXILIO FUNERAL / CONTRATACAO POR TEMPO DETERMINADO / BENEF.ASSIST. DO SERVIDOR E DO MILITAR / AUXILIO-ALIMENTACAO / AUXILIO-TRANSPORTE / INDENIZACOES E RESTITUICOES / DESPESAS DE EXERCICIOS ANTERIORES </v>
      </c>
      <c r="I204" t="s">
        <v>1168</v>
      </c>
      <c r="J204" t="s">
        <v>286</v>
      </c>
      <c r="K204" t="s">
        <v>1178</v>
      </c>
      <c r="L204" t="s">
        <v>1170</v>
      </c>
      <c r="M204" t="s">
        <v>220</v>
      </c>
      <c r="N204" t="s">
        <v>178</v>
      </c>
      <c r="O204" t="s">
        <v>230</v>
      </c>
      <c r="P204" t="s">
        <v>348</v>
      </c>
      <c r="Q204" t="s">
        <v>224</v>
      </c>
      <c r="R204" t="s">
        <v>220</v>
      </c>
      <c r="S204" t="s">
        <v>124</v>
      </c>
      <c r="T204" t="s">
        <v>215</v>
      </c>
      <c r="U204" t="s">
        <v>2647</v>
      </c>
      <c r="V204" t="s">
        <v>2580</v>
      </c>
      <c r="W204" t="s">
        <v>2461</v>
      </c>
      <c r="X204" s="51" t="str">
        <f t="shared" si="3"/>
        <v>3</v>
      </c>
      <c r="Y204" s="51" t="str">
        <f>IF(T204="","",IF(AND(T204&lt;&gt;'Tabelas auxiliares'!$B$236,T204&lt;&gt;'Tabelas auxiliares'!$B$237),"FOLHA DE PESSOAL",IF(X204='Tabelas auxiliares'!$A$237,"CUSTEIO",IF(X204='Tabelas auxiliares'!$A$236,"INVESTIMENTO","ERRO - VERIFICAR"))))</f>
        <v>FOLHA DE PESSOAL</v>
      </c>
      <c r="Z204" s="44">
        <v>256.8</v>
      </c>
      <c r="AA204" s="44">
        <v>256.8</v>
      </c>
    </row>
    <row r="205" spans="1:27" x14ac:dyDescent="0.25">
      <c r="A205" t="s">
        <v>2314</v>
      </c>
      <c r="B205" s="75" t="s">
        <v>2291</v>
      </c>
      <c r="C205" s="75" t="s">
        <v>2317</v>
      </c>
      <c r="D205" t="s">
        <v>90</v>
      </c>
      <c r="E205" t="s">
        <v>118</v>
      </c>
      <c r="F205" s="51" t="str">
        <f>IFERROR(VLOOKUP(D205,'Tabelas auxiliares'!$A$3:$B$61,2,FALSE),"")</f>
        <v>SUGEPE-FOLHA - PASEP + AUX. MORADIA</v>
      </c>
      <c r="G205" s="51" t="str">
        <f>IFERROR(VLOOKUP($B205,'Tabelas auxiliares'!$A$65:$C$102,2,FALSE),"")</f>
        <v>Folha de Pagamento - Benefícios</v>
      </c>
      <c r="H205" s="51" t="str">
        <f>IFERROR(VLOOKUP($B205,'Tabelas auxiliares'!$A$65:$C$102,3,FALSE),"")</f>
        <v xml:space="preserve">AUXILIO FUNERAL / CONTRATACAO POR TEMPO DETERMINADO / BENEF.ASSIST. DO SERVIDOR E DO MILITAR / AUXILIO-ALIMENTACAO / AUXILIO-TRANSPORTE / INDENIZACOES E RESTITUICOES / DESPESAS DE EXERCICIOS ANTERIORES </v>
      </c>
      <c r="I205" t="s">
        <v>1168</v>
      </c>
      <c r="J205" t="s">
        <v>286</v>
      </c>
      <c r="K205" t="s">
        <v>1179</v>
      </c>
      <c r="L205" t="s">
        <v>1170</v>
      </c>
      <c r="M205" t="s">
        <v>220</v>
      </c>
      <c r="N205" t="s">
        <v>178</v>
      </c>
      <c r="O205" t="s">
        <v>350</v>
      </c>
      <c r="P205" t="s">
        <v>351</v>
      </c>
      <c r="Q205" t="s">
        <v>224</v>
      </c>
      <c r="R205" t="s">
        <v>220</v>
      </c>
      <c r="S205" t="s">
        <v>124</v>
      </c>
      <c r="T205" t="s">
        <v>215</v>
      </c>
      <c r="U205" t="s">
        <v>2648</v>
      </c>
      <c r="V205" t="s">
        <v>2581</v>
      </c>
      <c r="W205" t="s">
        <v>2462</v>
      </c>
      <c r="X205" s="51" t="str">
        <f t="shared" si="3"/>
        <v>3</v>
      </c>
      <c r="Y205" s="51" t="str">
        <f>IF(T205="","",IF(AND(T205&lt;&gt;'Tabelas auxiliares'!$B$236,T205&lt;&gt;'Tabelas auxiliares'!$B$237),"FOLHA DE PESSOAL",IF(X205='Tabelas auxiliares'!$A$237,"CUSTEIO",IF(X205='Tabelas auxiliares'!$A$236,"INVESTIMENTO","ERRO - VERIFICAR"))))</f>
        <v>FOLHA DE PESSOAL</v>
      </c>
      <c r="Z205" s="44">
        <v>51.24</v>
      </c>
      <c r="AA205" s="44">
        <v>51.24</v>
      </c>
    </row>
    <row r="206" spans="1:27" x14ac:dyDescent="0.25">
      <c r="A206" t="s">
        <v>2314</v>
      </c>
      <c r="B206" s="75" t="s">
        <v>2291</v>
      </c>
      <c r="C206" s="75" t="s">
        <v>2317</v>
      </c>
      <c r="D206" t="s">
        <v>90</v>
      </c>
      <c r="E206" t="s">
        <v>118</v>
      </c>
      <c r="F206" s="51" t="str">
        <f>IFERROR(VLOOKUP(D206,'Tabelas auxiliares'!$A$3:$B$61,2,FALSE),"")</f>
        <v>SUGEPE-FOLHA - PASEP + AUX. MORADIA</v>
      </c>
      <c r="G206" s="51" t="str">
        <f>IFERROR(VLOOKUP($B206,'Tabelas auxiliares'!$A$65:$C$102,2,FALSE),"")</f>
        <v>Folha de Pagamento - Benefícios</v>
      </c>
      <c r="H206" s="51" t="str">
        <f>IFERROR(VLOOKUP($B206,'Tabelas auxiliares'!$A$65:$C$102,3,FALSE),"")</f>
        <v xml:space="preserve">AUXILIO FUNERAL / CONTRATACAO POR TEMPO DETERMINADO / BENEF.ASSIST. DO SERVIDOR E DO MILITAR / AUXILIO-ALIMENTACAO / AUXILIO-TRANSPORTE / INDENIZACOES E RESTITUICOES / DESPESAS DE EXERCICIOS ANTERIORES </v>
      </c>
      <c r="I206" t="s">
        <v>1168</v>
      </c>
      <c r="J206" t="s">
        <v>286</v>
      </c>
      <c r="K206" t="s">
        <v>1180</v>
      </c>
      <c r="L206" t="s">
        <v>1170</v>
      </c>
      <c r="M206" t="s">
        <v>220</v>
      </c>
      <c r="N206" t="s">
        <v>178</v>
      </c>
      <c r="O206" t="s">
        <v>230</v>
      </c>
      <c r="P206" t="s">
        <v>348</v>
      </c>
      <c r="Q206" t="s">
        <v>224</v>
      </c>
      <c r="R206" t="s">
        <v>220</v>
      </c>
      <c r="S206" t="s">
        <v>124</v>
      </c>
      <c r="T206" t="s">
        <v>215</v>
      </c>
      <c r="U206" t="s">
        <v>2647</v>
      </c>
      <c r="V206" t="s">
        <v>2582</v>
      </c>
      <c r="W206" t="s">
        <v>2463</v>
      </c>
      <c r="X206" s="51" t="str">
        <f t="shared" si="3"/>
        <v>3</v>
      </c>
      <c r="Y206" s="51" t="str">
        <f>IF(T206="","",IF(AND(T206&lt;&gt;'Tabelas auxiliares'!$B$236,T206&lt;&gt;'Tabelas auxiliares'!$B$237),"FOLHA DE PESSOAL",IF(X206='Tabelas auxiliares'!$A$237,"CUSTEIO",IF(X206='Tabelas auxiliares'!$A$236,"INVESTIMENTO","ERRO - VERIFICAR"))))</f>
        <v>FOLHA DE PESSOAL</v>
      </c>
      <c r="Z206" s="44">
        <v>6387.9</v>
      </c>
      <c r="AA206" s="44">
        <v>6387.9</v>
      </c>
    </row>
    <row r="207" spans="1:27" x14ac:dyDescent="0.25">
      <c r="A207" t="s">
        <v>2314</v>
      </c>
      <c r="B207" s="75" t="s">
        <v>2291</v>
      </c>
      <c r="C207" s="75" t="s">
        <v>2317</v>
      </c>
      <c r="D207" t="s">
        <v>90</v>
      </c>
      <c r="E207" t="s">
        <v>118</v>
      </c>
      <c r="F207" s="51" t="str">
        <f>IFERROR(VLOOKUP(D207,'Tabelas auxiliares'!$A$3:$B$61,2,FALSE),"")</f>
        <v>SUGEPE-FOLHA - PASEP + AUX. MORADIA</v>
      </c>
      <c r="G207" s="51" t="str">
        <f>IFERROR(VLOOKUP($B207,'Tabelas auxiliares'!$A$65:$C$102,2,FALSE),"")</f>
        <v>Folha de Pagamento - Benefícios</v>
      </c>
      <c r="H207" s="51" t="str">
        <f>IFERROR(VLOOKUP($B207,'Tabelas auxiliares'!$A$65:$C$102,3,FALSE),"")</f>
        <v xml:space="preserve">AUXILIO FUNERAL / CONTRATACAO POR TEMPO DETERMINADO / BENEF.ASSIST. DO SERVIDOR E DO MILITAR / AUXILIO-ALIMENTACAO / AUXILIO-TRANSPORTE / INDENIZACOES E RESTITUICOES / DESPESAS DE EXERCICIOS ANTERIORES </v>
      </c>
      <c r="I207" t="s">
        <v>1168</v>
      </c>
      <c r="J207" t="s">
        <v>286</v>
      </c>
      <c r="K207" t="s">
        <v>1181</v>
      </c>
      <c r="L207" t="s">
        <v>1170</v>
      </c>
      <c r="M207" t="s">
        <v>220</v>
      </c>
      <c r="N207" t="s">
        <v>178</v>
      </c>
      <c r="O207" t="s">
        <v>345</v>
      </c>
      <c r="P207" t="s">
        <v>346</v>
      </c>
      <c r="Q207" t="s">
        <v>224</v>
      </c>
      <c r="R207" t="s">
        <v>220</v>
      </c>
      <c r="S207" t="s">
        <v>124</v>
      </c>
      <c r="T207" t="s">
        <v>215</v>
      </c>
      <c r="U207" t="s">
        <v>2646</v>
      </c>
      <c r="V207" t="s">
        <v>2583</v>
      </c>
      <c r="W207" t="s">
        <v>2464</v>
      </c>
      <c r="X207" s="51" t="str">
        <f t="shared" si="3"/>
        <v>3</v>
      </c>
      <c r="Y207" s="51" t="str">
        <f>IF(T207="","",IF(AND(T207&lt;&gt;'Tabelas auxiliares'!$B$236,T207&lt;&gt;'Tabelas auxiliares'!$B$237),"FOLHA DE PESSOAL",IF(X207='Tabelas auxiliares'!$A$237,"CUSTEIO",IF(X207='Tabelas auxiliares'!$A$236,"INVESTIMENTO","ERRO - VERIFICAR"))))</f>
        <v>FOLHA DE PESSOAL</v>
      </c>
      <c r="Z207" s="44">
        <v>5282.95</v>
      </c>
      <c r="AA207" s="44">
        <v>5282.95</v>
      </c>
    </row>
    <row r="208" spans="1:27" x14ac:dyDescent="0.25">
      <c r="A208" t="s">
        <v>2314</v>
      </c>
      <c r="B208" s="75" t="s">
        <v>2291</v>
      </c>
      <c r="C208" s="75" t="s">
        <v>2317</v>
      </c>
      <c r="D208" t="s">
        <v>90</v>
      </c>
      <c r="E208" t="s">
        <v>118</v>
      </c>
      <c r="F208" s="51" t="str">
        <f>IFERROR(VLOOKUP(D208,'Tabelas auxiliares'!$A$3:$B$61,2,FALSE),"")</f>
        <v>SUGEPE-FOLHA - PASEP + AUX. MORADIA</v>
      </c>
      <c r="G208" s="51" t="str">
        <f>IFERROR(VLOOKUP($B208,'Tabelas auxiliares'!$A$65:$C$102,2,FALSE),"")</f>
        <v>Folha de Pagamento - Benefícios</v>
      </c>
      <c r="H208" s="51" t="str">
        <f>IFERROR(VLOOKUP($B208,'Tabelas auxiliares'!$A$65:$C$102,3,FALSE),"")</f>
        <v xml:space="preserve">AUXILIO FUNERAL / CONTRATACAO POR TEMPO DETERMINADO / BENEF.ASSIST. DO SERVIDOR E DO MILITAR / AUXILIO-ALIMENTACAO / AUXILIO-TRANSPORTE / INDENIZACOES E RESTITUICOES / DESPESAS DE EXERCICIOS ANTERIORES </v>
      </c>
      <c r="I208" t="s">
        <v>1168</v>
      </c>
      <c r="J208" t="s">
        <v>286</v>
      </c>
      <c r="K208" t="s">
        <v>1182</v>
      </c>
      <c r="L208" t="s">
        <v>1170</v>
      </c>
      <c r="M208" t="s">
        <v>220</v>
      </c>
      <c r="N208" t="s">
        <v>178</v>
      </c>
      <c r="O208" t="s">
        <v>350</v>
      </c>
      <c r="P208" t="s">
        <v>351</v>
      </c>
      <c r="Q208" t="s">
        <v>224</v>
      </c>
      <c r="R208" t="s">
        <v>220</v>
      </c>
      <c r="S208" t="s">
        <v>124</v>
      </c>
      <c r="T208" t="s">
        <v>215</v>
      </c>
      <c r="U208" t="s">
        <v>2648</v>
      </c>
      <c r="V208" t="s">
        <v>2584</v>
      </c>
      <c r="W208" t="s">
        <v>2465</v>
      </c>
      <c r="X208" s="51" t="str">
        <f t="shared" si="3"/>
        <v>3</v>
      </c>
      <c r="Y208" s="51" t="str">
        <f>IF(T208="","",IF(AND(T208&lt;&gt;'Tabelas auxiliares'!$B$236,T208&lt;&gt;'Tabelas auxiliares'!$B$237),"FOLHA DE PESSOAL",IF(X208='Tabelas auxiliares'!$A$237,"CUSTEIO",IF(X208='Tabelas auxiliares'!$A$236,"INVESTIMENTO","ERRO - VERIFICAR"))))</f>
        <v>FOLHA DE PESSOAL</v>
      </c>
      <c r="Z208" s="44">
        <v>50441.51</v>
      </c>
      <c r="AA208" s="44">
        <v>50441.51</v>
      </c>
    </row>
    <row r="209" spans="1:29" x14ac:dyDescent="0.25">
      <c r="A209" t="s">
        <v>2314</v>
      </c>
      <c r="B209" s="75" t="s">
        <v>2291</v>
      </c>
      <c r="C209" s="75" t="s">
        <v>2317</v>
      </c>
      <c r="D209" t="s">
        <v>90</v>
      </c>
      <c r="E209" t="s">
        <v>118</v>
      </c>
      <c r="F209" s="51" t="str">
        <f>IFERROR(VLOOKUP(D209,'Tabelas auxiliares'!$A$3:$B$61,2,FALSE),"")</f>
        <v>SUGEPE-FOLHA - PASEP + AUX. MORADIA</v>
      </c>
      <c r="G209" s="51" t="str">
        <f>IFERROR(VLOOKUP($B209,'Tabelas auxiliares'!$A$65:$C$102,2,FALSE),"")</f>
        <v>Folha de Pagamento - Benefícios</v>
      </c>
      <c r="H209" s="51" t="str">
        <f>IFERROR(VLOOKUP($B209,'Tabelas auxiliares'!$A$65:$C$102,3,FALSE),"")</f>
        <v xml:space="preserve">AUXILIO FUNERAL / CONTRATACAO POR TEMPO DETERMINADO / BENEF.ASSIST. DO SERVIDOR E DO MILITAR / AUXILIO-ALIMENTACAO / AUXILIO-TRANSPORTE / INDENIZACOES E RESTITUICOES / DESPESAS DE EXERCICIOS ANTERIORES </v>
      </c>
      <c r="I209" t="s">
        <v>1168</v>
      </c>
      <c r="J209" t="s">
        <v>286</v>
      </c>
      <c r="K209" t="s">
        <v>1183</v>
      </c>
      <c r="L209" t="s">
        <v>1170</v>
      </c>
      <c r="M209" t="s">
        <v>220</v>
      </c>
      <c r="N209" t="s">
        <v>180</v>
      </c>
      <c r="O209" t="s">
        <v>230</v>
      </c>
      <c r="P209" t="s">
        <v>294</v>
      </c>
      <c r="Q209" t="s">
        <v>224</v>
      </c>
      <c r="R209" t="s">
        <v>220</v>
      </c>
      <c r="S209" t="s">
        <v>124</v>
      </c>
      <c r="T209" t="s">
        <v>215</v>
      </c>
      <c r="U209" t="s">
        <v>2649</v>
      </c>
      <c r="V209" t="s">
        <v>2562</v>
      </c>
      <c r="W209" t="s">
        <v>2442</v>
      </c>
      <c r="X209" s="51" t="str">
        <f t="shared" si="3"/>
        <v>3</v>
      </c>
      <c r="Y209" s="51" t="str">
        <f>IF(T209="","",IF(AND(T209&lt;&gt;'Tabelas auxiliares'!$B$236,T209&lt;&gt;'Tabelas auxiliares'!$B$237),"FOLHA DE PESSOAL",IF(X209='Tabelas auxiliares'!$A$237,"CUSTEIO",IF(X209='Tabelas auxiliares'!$A$236,"INVESTIMENTO","ERRO - VERIFICAR"))))</f>
        <v>FOLHA DE PESSOAL</v>
      </c>
      <c r="Z209" s="44">
        <v>4199.2</v>
      </c>
      <c r="AA209" s="44">
        <v>4199.2</v>
      </c>
    </row>
    <row r="210" spans="1:29" x14ac:dyDescent="0.25">
      <c r="A210" t="s">
        <v>2314</v>
      </c>
      <c r="B210" s="75" t="s">
        <v>2240</v>
      </c>
      <c r="C210" s="75" t="s">
        <v>2317</v>
      </c>
      <c r="D210" t="s">
        <v>71</v>
      </c>
      <c r="E210" t="s">
        <v>118</v>
      </c>
      <c r="F210" s="51" t="str">
        <f>IFERROR(VLOOKUP(D210,'Tabelas auxiliares'!$A$3:$B$61,2,FALSE),"")</f>
        <v>ARI - ASSESSORIA DE RELAÇÕES INTERNACIONAIS</v>
      </c>
      <c r="G210" s="51" t="str">
        <f>IFERROR(VLOOKUP($B210,'Tabelas auxiliares'!$A$65:$C$102,2,FALSE),"")</f>
        <v>Internacionalização</v>
      </c>
      <c r="H210" s="51" t="str">
        <f>IFERROR(VLOOKUP($B210,'Tabelas auxiliares'!$A$65:$C$102,3,FALSE),"")</f>
        <v>DIÁRIAS INTERNACIONAIS / PASSAGENS AÉREAS INTERNACIONAIS / AUXÍLIO PARA EVENTOS INTERNACIONAIS / INSCRIÇÃO PARA  EVENTOS INTERNACIONAIS / ANUIDADES ARI / ENCARGO DE CURSOS E CONCURSOS ARI</v>
      </c>
      <c r="I210" t="s">
        <v>1184</v>
      </c>
      <c r="J210" t="s">
        <v>1185</v>
      </c>
      <c r="K210" t="s">
        <v>1186</v>
      </c>
      <c r="L210" t="s">
        <v>1187</v>
      </c>
      <c r="M210" t="s">
        <v>1188</v>
      </c>
      <c r="N210" t="s">
        <v>848</v>
      </c>
      <c r="O210" t="s">
        <v>345</v>
      </c>
      <c r="P210" t="s">
        <v>1189</v>
      </c>
      <c r="Q210" t="s">
        <v>224</v>
      </c>
      <c r="R210" t="s">
        <v>220</v>
      </c>
      <c r="S210" t="s">
        <v>124</v>
      </c>
      <c r="T210" t="s">
        <v>216</v>
      </c>
      <c r="U210" t="s">
        <v>2650</v>
      </c>
      <c r="V210" t="s">
        <v>2651</v>
      </c>
      <c r="W210" t="s">
        <v>2523</v>
      </c>
      <c r="X210" s="51" t="str">
        <f t="shared" si="3"/>
        <v>3</v>
      </c>
      <c r="Y210" s="51" t="str">
        <f>IF(T210="","",IF(AND(T210&lt;&gt;'Tabelas auxiliares'!$B$236,T210&lt;&gt;'Tabelas auxiliares'!$B$237),"FOLHA DE PESSOAL",IF(X210='Tabelas auxiliares'!$A$237,"CUSTEIO",IF(X210='Tabelas auxiliares'!$A$236,"INVESTIMENTO","ERRO - VERIFICAR"))))</f>
        <v>CUSTEIO</v>
      </c>
      <c r="Z210" s="44">
        <v>12983.71</v>
      </c>
      <c r="AA210" s="44">
        <v>12983.71</v>
      </c>
    </row>
    <row r="211" spans="1:29" x14ac:dyDescent="0.25">
      <c r="A211" t="s">
        <v>2314</v>
      </c>
      <c r="B211" s="75" t="s">
        <v>2240</v>
      </c>
      <c r="C211" s="75" t="s">
        <v>2317</v>
      </c>
      <c r="D211" t="s">
        <v>71</v>
      </c>
      <c r="E211" t="s">
        <v>118</v>
      </c>
      <c r="F211" s="51" t="str">
        <f>IFERROR(VLOOKUP(D211,'Tabelas auxiliares'!$A$3:$B$61,2,FALSE),"")</f>
        <v>ARI - ASSESSORIA DE RELAÇÕES INTERNACIONAIS</v>
      </c>
      <c r="G211" s="51" t="str">
        <f>IFERROR(VLOOKUP($B211,'Tabelas auxiliares'!$A$65:$C$102,2,FALSE),"")</f>
        <v>Internacionalização</v>
      </c>
      <c r="H211" s="51" t="str">
        <f>IFERROR(VLOOKUP($B211,'Tabelas auxiliares'!$A$65:$C$102,3,FALSE),"")</f>
        <v>DIÁRIAS INTERNACIONAIS / PASSAGENS AÉREAS INTERNACIONAIS / AUXÍLIO PARA EVENTOS INTERNACIONAIS / INSCRIÇÃO PARA  EVENTOS INTERNACIONAIS / ANUIDADES ARI / ENCARGO DE CURSOS E CONCURSOS ARI</v>
      </c>
      <c r="I211" t="s">
        <v>1184</v>
      </c>
      <c r="J211" t="s">
        <v>1185</v>
      </c>
      <c r="K211" t="s">
        <v>1190</v>
      </c>
      <c r="L211" t="s">
        <v>1187</v>
      </c>
      <c r="M211" t="s">
        <v>1188</v>
      </c>
      <c r="N211" t="s">
        <v>848</v>
      </c>
      <c r="O211" t="s">
        <v>1191</v>
      </c>
      <c r="P211" t="s">
        <v>1192</v>
      </c>
      <c r="Q211" t="s">
        <v>224</v>
      </c>
      <c r="R211" t="s">
        <v>220</v>
      </c>
      <c r="S211" t="s">
        <v>916</v>
      </c>
      <c r="T211" t="s">
        <v>216</v>
      </c>
      <c r="U211" t="s">
        <v>2652</v>
      </c>
      <c r="V211" t="s">
        <v>2651</v>
      </c>
      <c r="W211" t="s">
        <v>2523</v>
      </c>
      <c r="X211" s="51" t="str">
        <f t="shared" si="3"/>
        <v>3</v>
      </c>
      <c r="Y211" s="51" t="str">
        <f>IF(T211="","",IF(AND(T211&lt;&gt;'Tabelas auxiliares'!$B$236,T211&lt;&gt;'Tabelas auxiliares'!$B$237),"FOLHA DE PESSOAL",IF(X211='Tabelas auxiliares'!$A$237,"CUSTEIO",IF(X211='Tabelas auxiliares'!$A$236,"INVESTIMENTO","ERRO - VERIFICAR"))))</f>
        <v>CUSTEIO</v>
      </c>
      <c r="Z211" s="44">
        <v>7093</v>
      </c>
      <c r="AA211" s="44">
        <v>7093</v>
      </c>
    </row>
    <row r="212" spans="1:29" x14ac:dyDescent="0.25">
      <c r="A212" t="s">
        <v>2314</v>
      </c>
      <c r="B212" s="75" t="s">
        <v>2240</v>
      </c>
      <c r="C212" s="75" t="s">
        <v>2317</v>
      </c>
      <c r="D212" t="s">
        <v>71</v>
      </c>
      <c r="E212" t="s">
        <v>118</v>
      </c>
      <c r="F212" s="51" t="str">
        <f>IFERROR(VLOOKUP(D212,'Tabelas auxiliares'!$A$3:$B$61,2,FALSE),"")</f>
        <v>ARI - ASSESSORIA DE RELAÇÕES INTERNACIONAIS</v>
      </c>
      <c r="G212" s="51" t="str">
        <f>IFERROR(VLOOKUP($B212,'Tabelas auxiliares'!$A$65:$C$102,2,FALSE),"")</f>
        <v>Internacionalização</v>
      </c>
      <c r="H212" s="51" t="str">
        <f>IFERROR(VLOOKUP($B212,'Tabelas auxiliares'!$A$65:$C$102,3,FALSE),"")</f>
        <v>DIÁRIAS INTERNACIONAIS / PASSAGENS AÉREAS INTERNACIONAIS / AUXÍLIO PARA EVENTOS INTERNACIONAIS / INSCRIÇÃO PARA  EVENTOS INTERNACIONAIS / ANUIDADES ARI / ENCARGO DE CURSOS E CONCURSOS ARI</v>
      </c>
      <c r="I212" t="s">
        <v>1193</v>
      </c>
      <c r="J212" t="s">
        <v>1194</v>
      </c>
      <c r="K212" t="s">
        <v>1195</v>
      </c>
      <c r="L212" t="s">
        <v>1196</v>
      </c>
      <c r="M212" t="s">
        <v>1197</v>
      </c>
      <c r="N212" t="s">
        <v>221</v>
      </c>
      <c r="O212" t="s">
        <v>222</v>
      </c>
      <c r="P212" t="s">
        <v>223</v>
      </c>
      <c r="Q212" t="s">
        <v>224</v>
      </c>
      <c r="R212" t="s">
        <v>220</v>
      </c>
      <c r="S212" t="s">
        <v>225</v>
      </c>
      <c r="T212" t="s">
        <v>216</v>
      </c>
      <c r="U212" t="s">
        <v>123</v>
      </c>
      <c r="V212" t="s">
        <v>2585</v>
      </c>
      <c r="W212" t="s">
        <v>2466</v>
      </c>
      <c r="X212" s="51" t="str">
        <f t="shared" si="3"/>
        <v>3</v>
      </c>
      <c r="Y212" s="51" t="str">
        <f>IF(T212="","",IF(AND(T212&lt;&gt;'Tabelas auxiliares'!$B$236,T212&lt;&gt;'Tabelas auxiliares'!$B$237),"FOLHA DE PESSOAL",IF(X212='Tabelas auxiliares'!$A$237,"CUSTEIO",IF(X212='Tabelas auxiliares'!$A$236,"INVESTIMENTO","ERRO - VERIFICAR"))))</f>
        <v>CUSTEIO</v>
      </c>
      <c r="Z212" s="44">
        <v>9100</v>
      </c>
      <c r="AA212" s="44">
        <v>1300</v>
      </c>
      <c r="AC212" s="44">
        <v>7800</v>
      </c>
    </row>
    <row r="213" spans="1:29" x14ac:dyDescent="0.25">
      <c r="A213" t="s">
        <v>2314</v>
      </c>
      <c r="B213" s="75" t="s">
        <v>2242</v>
      </c>
      <c r="C213" s="75" t="s">
        <v>2317</v>
      </c>
      <c r="D213" t="s">
        <v>15</v>
      </c>
      <c r="E213" t="s">
        <v>118</v>
      </c>
      <c r="F213" s="51" t="str">
        <f>IFERROR(VLOOKUP(D213,'Tabelas auxiliares'!$A$3:$B$61,2,FALSE),"")</f>
        <v>PROPES - PRÓ-REITORIA DE PESQUISA / CEM</v>
      </c>
      <c r="G213" s="51" t="str">
        <f>IFERROR(VLOOKUP($B213,'Tabelas auxiliares'!$A$65:$C$102,2,FALSE),"")</f>
        <v>Limpeza e copeiragem</v>
      </c>
      <c r="H213" s="51" t="str">
        <f>IFERROR(VLOOKUP($B213,'Tabelas auxiliares'!$A$65:$C$102,3,FALSE),"")</f>
        <v>LIMPEZA / COPEIRAGEM / COLETA DE LIXO INFECTANTE /MATERIAIS DE LIMPEZA E COPA (PAPEL TOALHA, HIGIÊNICO) / BOMBONAS RESÍDUOS QUÍMICOS</v>
      </c>
      <c r="I213" t="s">
        <v>652</v>
      </c>
      <c r="J213" t="s">
        <v>1198</v>
      </c>
      <c r="K213" t="s">
        <v>1199</v>
      </c>
      <c r="L213" t="s">
        <v>1200</v>
      </c>
      <c r="M213" t="s">
        <v>1201</v>
      </c>
      <c r="N213" t="s">
        <v>221</v>
      </c>
      <c r="O213" t="s">
        <v>222</v>
      </c>
      <c r="P213" t="s">
        <v>223</v>
      </c>
      <c r="Q213" t="s">
        <v>224</v>
      </c>
      <c r="R213" t="s">
        <v>220</v>
      </c>
      <c r="S213" t="s">
        <v>124</v>
      </c>
      <c r="T213" t="s">
        <v>216</v>
      </c>
      <c r="U213" t="s">
        <v>123</v>
      </c>
      <c r="V213" t="s">
        <v>2596</v>
      </c>
      <c r="W213" t="s">
        <v>2467</v>
      </c>
      <c r="X213" s="51" t="str">
        <f t="shared" si="3"/>
        <v>3</v>
      </c>
      <c r="Y213" s="51" t="str">
        <f>IF(T213="","",IF(AND(T213&lt;&gt;'Tabelas auxiliares'!$B$236,T213&lt;&gt;'Tabelas auxiliares'!$B$237),"FOLHA DE PESSOAL",IF(X213='Tabelas auxiliares'!$A$237,"CUSTEIO",IF(X213='Tabelas auxiliares'!$A$236,"INVESTIMENTO","ERRO - VERIFICAR"))))</f>
        <v>CUSTEIO</v>
      </c>
      <c r="Z213" s="44">
        <v>49.25</v>
      </c>
      <c r="AA213" s="44">
        <v>49.25</v>
      </c>
    </row>
    <row r="214" spans="1:29" x14ac:dyDescent="0.25">
      <c r="A214" t="s">
        <v>2314</v>
      </c>
      <c r="B214" s="75" t="s">
        <v>2242</v>
      </c>
      <c r="C214" s="75" t="s">
        <v>2317</v>
      </c>
      <c r="D214" t="s">
        <v>15</v>
      </c>
      <c r="E214" t="s">
        <v>118</v>
      </c>
      <c r="F214" s="51" t="str">
        <f>IFERROR(VLOOKUP(D214,'Tabelas auxiliares'!$A$3:$B$61,2,FALSE),"")</f>
        <v>PROPES - PRÓ-REITORIA DE PESQUISA / CEM</v>
      </c>
      <c r="G214" s="51" t="str">
        <f>IFERROR(VLOOKUP($B214,'Tabelas auxiliares'!$A$65:$C$102,2,FALSE),"")</f>
        <v>Limpeza e copeiragem</v>
      </c>
      <c r="H214" s="51" t="str">
        <f>IFERROR(VLOOKUP($B214,'Tabelas auxiliares'!$A$65:$C$102,3,FALSE),"")</f>
        <v>LIMPEZA / COPEIRAGEM / COLETA DE LIXO INFECTANTE /MATERIAIS DE LIMPEZA E COPA (PAPEL TOALHA, HIGIÊNICO) / BOMBONAS RESÍDUOS QUÍMICOS</v>
      </c>
      <c r="I214" t="s">
        <v>1202</v>
      </c>
      <c r="J214" t="s">
        <v>1203</v>
      </c>
      <c r="K214" t="s">
        <v>1204</v>
      </c>
      <c r="L214" t="s">
        <v>1205</v>
      </c>
      <c r="M214" t="s">
        <v>1201</v>
      </c>
      <c r="N214" t="s">
        <v>221</v>
      </c>
      <c r="O214" t="s">
        <v>222</v>
      </c>
      <c r="P214" t="s">
        <v>223</v>
      </c>
      <c r="Q214" t="s">
        <v>224</v>
      </c>
      <c r="R214" t="s">
        <v>220</v>
      </c>
      <c r="S214" t="s">
        <v>124</v>
      </c>
      <c r="T214" t="s">
        <v>216</v>
      </c>
      <c r="U214" t="s">
        <v>123</v>
      </c>
      <c r="V214" t="s">
        <v>2596</v>
      </c>
      <c r="W214" t="s">
        <v>2467</v>
      </c>
      <c r="X214" s="51" t="str">
        <f t="shared" si="3"/>
        <v>3</v>
      </c>
      <c r="Y214" s="51" t="str">
        <f>IF(T214="","",IF(AND(T214&lt;&gt;'Tabelas auxiliares'!$B$236,T214&lt;&gt;'Tabelas auxiliares'!$B$237),"FOLHA DE PESSOAL",IF(X214='Tabelas auxiliares'!$A$237,"CUSTEIO",IF(X214='Tabelas auxiliares'!$A$236,"INVESTIMENTO","ERRO - VERIFICAR"))))</f>
        <v>CUSTEIO</v>
      </c>
      <c r="Z214" s="44">
        <v>378.78</v>
      </c>
      <c r="AA214" s="44">
        <v>378.78</v>
      </c>
    </row>
    <row r="215" spans="1:29" x14ac:dyDescent="0.25">
      <c r="A215" t="s">
        <v>2314</v>
      </c>
      <c r="B215" s="75" t="s">
        <v>2242</v>
      </c>
      <c r="C215" s="75" t="s">
        <v>2317</v>
      </c>
      <c r="D215" t="s">
        <v>35</v>
      </c>
      <c r="E215" t="s">
        <v>118</v>
      </c>
      <c r="F215" s="51" t="str">
        <f>IFERROR(VLOOKUP(D215,'Tabelas auxiliares'!$A$3:$B$61,2,FALSE),"")</f>
        <v>PU - PREFEITURA UNIVERSITÁRIA</v>
      </c>
      <c r="G215" s="51" t="str">
        <f>IFERROR(VLOOKUP($B215,'Tabelas auxiliares'!$A$65:$C$102,2,FALSE),"")</f>
        <v>Limpeza e copeiragem</v>
      </c>
      <c r="H215" s="51" t="str">
        <f>IFERROR(VLOOKUP($B215,'Tabelas auxiliares'!$A$65:$C$102,3,FALSE),"")</f>
        <v>LIMPEZA / COPEIRAGEM / COLETA DE LIXO INFECTANTE /MATERIAIS DE LIMPEZA E COPA (PAPEL TOALHA, HIGIÊNICO) / BOMBONAS RESÍDUOS QUÍMICOS</v>
      </c>
      <c r="I215" t="s">
        <v>1206</v>
      </c>
      <c r="J215" t="s">
        <v>1207</v>
      </c>
      <c r="K215" t="s">
        <v>1208</v>
      </c>
      <c r="L215" t="s">
        <v>1209</v>
      </c>
      <c r="M215" t="s">
        <v>1210</v>
      </c>
      <c r="N215" t="s">
        <v>221</v>
      </c>
      <c r="O215" t="s">
        <v>222</v>
      </c>
      <c r="P215" t="s">
        <v>223</v>
      </c>
      <c r="Q215" t="s">
        <v>224</v>
      </c>
      <c r="R215" t="s">
        <v>220</v>
      </c>
      <c r="S215" t="s">
        <v>124</v>
      </c>
      <c r="T215" t="s">
        <v>216</v>
      </c>
      <c r="U215" t="s">
        <v>123</v>
      </c>
      <c r="V215" t="s">
        <v>2596</v>
      </c>
      <c r="W215" t="s">
        <v>2467</v>
      </c>
      <c r="X215" s="51" t="str">
        <f t="shared" si="3"/>
        <v>3</v>
      </c>
      <c r="Y215" s="51" t="str">
        <f>IF(T215="","",IF(AND(T215&lt;&gt;'Tabelas auxiliares'!$B$236,T215&lt;&gt;'Tabelas auxiliares'!$B$237),"FOLHA DE PESSOAL",IF(X215='Tabelas auxiliares'!$A$237,"CUSTEIO",IF(X215='Tabelas auxiliares'!$A$236,"INVESTIMENTO","ERRO - VERIFICAR"))))</f>
        <v>CUSTEIO</v>
      </c>
      <c r="Z215" s="44">
        <v>5694.07</v>
      </c>
      <c r="AA215" s="44">
        <v>3582.88</v>
      </c>
      <c r="AC215" s="44">
        <v>2111.19</v>
      </c>
    </row>
    <row r="216" spans="1:29" x14ac:dyDescent="0.25">
      <c r="A216" t="s">
        <v>2314</v>
      </c>
      <c r="B216" s="75" t="s">
        <v>2242</v>
      </c>
      <c r="C216" s="75" t="s">
        <v>2317</v>
      </c>
      <c r="D216" t="s">
        <v>35</v>
      </c>
      <c r="E216" t="s">
        <v>118</v>
      </c>
      <c r="F216" s="51" t="str">
        <f>IFERROR(VLOOKUP(D216,'Tabelas auxiliares'!$A$3:$B$61,2,FALSE),"")</f>
        <v>PU - PREFEITURA UNIVERSITÁRIA</v>
      </c>
      <c r="G216" s="51" t="str">
        <f>IFERROR(VLOOKUP($B216,'Tabelas auxiliares'!$A$65:$C$102,2,FALSE),"")</f>
        <v>Limpeza e copeiragem</v>
      </c>
      <c r="H216" s="51" t="str">
        <f>IFERROR(VLOOKUP($B216,'Tabelas auxiliares'!$A$65:$C$102,3,FALSE),"")</f>
        <v>LIMPEZA / COPEIRAGEM / COLETA DE LIXO INFECTANTE /MATERIAIS DE LIMPEZA E COPA (PAPEL TOALHA, HIGIÊNICO) / BOMBONAS RESÍDUOS QUÍMICOS</v>
      </c>
      <c r="I216" t="s">
        <v>1211</v>
      </c>
      <c r="J216" t="s">
        <v>153</v>
      </c>
      <c r="K216" t="s">
        <v>1212</v>
      </c>
      <c r="L216" t="s">
        <v>154</v>
      </c>
      <c r="M216" t="s">
        <v>1201</v>
      </c>
      <c r="N216" t="s">
        <v>221</v>
      </c>
      <c r="O216" t="s">
        <v>222</v>
      </c>
      <c r="P216" t="s">
        <v>223</v>
      </c>
      <c r="Q216" t="s">
        <v>224</v>
      </c>
      <c r="R216" t="s">
        <v>220</v>
      </c>
      <c r="S216" t="s">
        <v>124</v>
      </c>
      <c r="T216" t="s">
        <v>216</v>
      </c>
      <c r="U216" t="s">
        <v>123</v>
      </c>
      <c r="V216" t="s">
        <v>2596</v>
      </c>
      <c r="W216" t="s">
        <v>2467</v>
      </c>
      <c r="X216" s="51" t="str">
        <f t="shared" si="3"/>
        <v>3</v>
      </c>
      <c r="Y216" s="51" t="str">
        <f>IF(T216="","",IF(AND(T216&lt;&gt;'Tabelas auxiliares'!$B$236,T216&lt;&gt;'Tabelas auxiliares'!$B$237),"FOLHA DE PESSOAL",IF(X216='Tabelas auxiliares'!$A$237,"CUSTEIO",IF(X216='Tabelas auxiliares'!$A$236,"INVESTIMENTO","ERRO - VERIFICAR"))))</f>
        <v>CUSTEIO</v>
      </c>
      <c r="Z216" s="44">
        <v>353.48</v>
      </c>
      <c r="AA216" s="44">
        <v>57.96</v>
      </c>
      <c r="AC216" s="44">
        <v>295.52</v>
      </c>
    </row>
    <row r="217" spans="1:29" x14ac:dyDescent="0.25">
      <c r="A217" t="s">
        <v>2314</v>
      </c>
      <c r="B217" s="75" t="s">
        <v>2242</v>
      </c>
      <c r="C217" s="75" t="s">
        <v>2317</v>
      </c>
      <c r="D217" t="s">
        <v>35</v>
      </c>
      <c r="E217" t="s">
        <v>118</v>
      </c>
      <c r="F217" s="51" t="str">
        <f>IFERROR(VLOOKUP(D217,'Tabelas auxiliares'!$A$3:$B$61,2,FALSE),"")</f>
        <v>PU - PREFEITURA UNIVERSITÁRIA</v>
      </c>
      <c r="G217" s="51" t="str">
        <f>IFERROR(VLOOKUP($B217,'Tabelas auxiliares'!$A$65:$C$102,2,FALSE),"")</f>
        <v>Limpeza e copeiragem</v>
      </c>
      <c r="H217" s="51" t="str">
        <f>IFERROR(VLOOKUP($B217,'Tabelas auxiliares'!$A$65:$C$102,3,FALSE),"")</f>
        <v>LIMPEZA / COPEIRAGEM / COLETA DE LIXO INFECTANTE /MATERIAIS DE LIMPEZA E COPA (PAPEL TOALHA, HIGIÊNICO) / BOMBONAS RESÍDUOS QUÍMICOS</v>
      </c>
      <c r="I217" t="s">
        <v>1213</v>
      </c>
      <c r="J217" t="s">
        <v>149</v>
      </c>
      <c r="K217" t="s">
        <v>1214</v>
      </c>
      <c r="L217" t="s">
        <v>150</v>
      </c>
      <c r="M217" t="s">
        <v>383</v>
      </c>
      <c r="N217" t="s">
        <v>221</v>
      </c>
      <c r="O217" t="s">
        <v>222</v>
      </c>
      <c r="P217" t="s">
        <v>223</v>
      </c>
      <c r="Q217" t="s">
        <v>224</v>
      </c>
      <c r="R217" t="s">
        <v>220</v>
      </c>
      <c r="S217" t="s">
        <v>124</v>
      </c>
      <c r="T217" t="s">
        <v>216</v>
      </c>
      <c r="U217" t="s">
        <v>123</v>
      </c>
      <c r="V217" t="s">
        <v>2586</v>
      </c>
      <c r="W217" t="s">
        <v>2467</v>
      </c>
      <c r="X217" s="51" t="str">
        <f t="shared" si="3"/>
        <v>3</v>
      </c>
      <c r="Y217" s="51" t="str">
        <f>IF(T217="","",IF(AND(T217&lt;&gt;'Tabelas auxiliares'!$B$236,T217&lt;&gt;'Tabelas auxiliares'!$B$237),"FOLHA DE PESSOAL",IF(X217='Tabelas auxiliares'!$A$237,"CUSTEIO",IF(X217='Tabelas auxiliares'!$A$236,"INVESTIMENTO","ERRO - VERIFICAR"))))</f>
        <v>CUSTEIO</v>
      </c>
      <c r="Z217" s="44">
        <v>992079.77</v>
      </c>
      <c r="AC217" s="44">
        <v>992079.77</v>
      </c>
    </row>
    <row r="218" spans="1:29" x14ac:dyDescent="0.25">
      <c r="A218" t="s">
        <v>2314</v>
      </c>
      <c r="B218" s="75" t="s">
        <v>2242</v>
      </c>
      <c r="C218" s="75" t="s">
        <v>2317</v>
      </c>
      <c r="D218" t="s">
        <v>35</v>
      </c>
      <c r="E218" t="s">
        <v>118</v>
      </c>
      <c r="F218" s="51" t="str">
        <f>IFERROR(VLOOKUP(D218,'Tabelas auxiliares'!$A$3:$B$61,2,FALSE),"")</f>
        <v>PU - PREFEITURA UNIVERSITÁRIA</v>
      </c>
      <c r="G218" s="51" t="str">
        <f>IFERROR(VLOOKUP($B218,'Tabelas auxiliares'!$A$65:$C$102,2,FALSE),"")</f>
        <v>Limpeza e copeiragem</v>
      </c>
      <c r="H218" s="51" t="str">
        <f>IFERROR(VLOOKUP($B218,'Tabelas auxiliares'!$A$65:$C$102,3,FALSE),"")</f>
        <v>LIMPEZA / COPEIRAGEM / COLETA DE LIXO INFECTANTE /MATERIAIS DE LIMPEZA E COPA (PAPEL TOALHA, HIGIÊNICO) / BOMBONAS RESÍDUOS QUÍMICOS</v>
      </c>
      <c r="I218" t="s">
        <v>885</v>
      </c>
      <c r="J218" t="s">
        <v>1215</v>
      </c>
      <c r="K218" t="s">
        <v>1216</v>
      </c>
      <c r="L218" t="s">
        <v>1217</v>
      </c>
      <c r="M218" t="s">
        <v>1218</v>
      </c>
      <c r="N218" t="s">
        <v>221</v>
      </c>
      <c r="O218" t="s">
        <v>222</v>
      </c>
      <c r="P218" t="s">
        <v>223</v>
      </c>
      <c r="Q218" t="s">
        <v>224</v>
      </c>
      <c r="R218" t="s">
        <v>220</v>
      </c>
      <c r="S218" t="s">
        <v>124</v>
      </c>
      <c r="T218" t="s">
        <v>216</v>
      </c>
      <c r="U218" t="s">
        <v>123</v>
      </c>
      <c r="V218" t="s">
        <v>2653</v>
      </c>
      <c r="W218" t="s">
        <v>2524</v>
      </c>
      <c r="X218" s="51" t="str">
        <f t="shared" si="3"/>
        <v>3</v>
      </c>
      <c r="Y218" s="51" t="str">
        <f>IF(T218="","",IF(AND(T218&lt;&gt;'Tabelas auxiliares'!$B$236,T218&lt;&gt;'Tabelas auxiliares'!$B$237),"FOLHA DE PESSOAL",IF(X218='Tabelas auxiliares'!$A$237,"CUSTEIO",IF(X218='Tabelas auxiliares'!$A$236,"INVESTIMENTO","ERRO - VERIFICAR"))))</f>
        <v>CUSTEIO</v>
      </c>
      <c r="Z218" s="44">
        <v>80749.91</v>
      </c>
      <c r="AA218" s="44">
        <v>38776</v>
      </c>
      <c r="AB218" s="44">
        <v>11499.3</v>
      </c>
      <c r="AC218" s="44">
        <v>30474.61</v>
      </c>
    </row>
    <row r="219" spans="1:29" x14ac:dyDescent="0.25">
      <c r="A219" t="s">
        <v>2314</v>
      </c>
      <c r="B219" s="75" t="s">
        <v>2242</v>
      </c>
      <c r="C219" s="75" t="s">
        <v>2317</v>
      </c>
      <c r="D219" t="s">
        <v>35</v>
      </c>
      <c r="E219" t="s">
        <v>118</v>
      </c>
      <c r="F219" s="51" t="str">
        <f>IFERROR(VLOOKUP(D219,'Tabelas auxiliares'!$A$3:$B$61,2,FALSE),"")</f>
        <v>PU - PREFEITURA UNIVERSITÁRIA</v>
      </c>
      <c r="G219" s="51" t="str">
        <f>IFERROR(VLOOKUP($B219,'Tabelas auxiliares'!$A$65:$C$102,2,FALSE),"")</f>
        <v>Limpeza e copeiragem</v>
      </c>
      <c r="H219" s="51" t="str">
        <f>IFERROR(VLOOKUP($B219,'Tabelas auxiliares'!$A$65:$C$102,3,FALSE),"")</f>
        <v>LIMPEZA / COPEIRAGEM / COLETA DE LIXO INFECTANTE /MATERIAIS DE LIMPEZA E COPA (PAPEL TOALHA, HIGIÊNICO) / BOMBONAS RESÍDUOS QUÍMICOS</v>
      </c>
      <c r="I219" t="s">
        <v>1219</v>
      </c>
      <c r="J219" t="s">
        <v>1220</v>
      </c>
      <c r="K219" t="s">
        <v>1221</v>
      </c>
      <c r="L219" t="s">
        <v>1222</v>
      </c>
      <c r="M219" t="s">
        <v>1223</v>
      </c>
      <c r="N219" t="s">
        <v>278</v>
      </c>
      <c r="O219" t="s">
        <v>222</v>
      </c>
      <c r="P219" t="s">
        <v>279</v>
      </c>
      <c r="Q219" t="s">
        <v>224</v>
      </c>
      <c r="R219" t="s">
        <v>220</v>
      </c>
      <c r="S219" t="s">
        <v>124</v>
      </c>
      <c r="T219" t="s">
        <v>216</v>
      </c>
      <c r="U219" t="s">
        <v>135</v>
      </c>
      <c r="V219" t="s">
        <v>2561</v>
      </c>
      <c r="W219" t="s">
        <v>2441</v>
      </c>
      <c r="X219" s="51" t="str">
        <f t="shared" si="3"/>
        <v>4</v>
      </c>
      <c r="Y219" s="51" t="str">
        <f>IF(T219="","",IF(AND(T219&lt;&gt;'Tabelas auxiliares'!$B$236,T219&lt;&gt;'Tabelas auxiliares'!$B$237),"FOLHA DE PESSOAL",IF(X219='Tabelas auxiliares'!$A$237,"CUSTEIO",IF(X219='Tabelas auxiliares'!$A$236,"INVESTIMENTO","ERRO - VERIFICAR"))))</f>
        <v>INVESTIMENTO</v>
      </c>
      <c r="Z219" s="44">
        <v>3429.18</v>
      </c>
      <c r="AA219" s="44">
        <v>3429.18</v>
      </c>
    </row>
    <row r="220" spans="1:29" x14ac:dyDescent="0.25">
      <c r="A220" t="s">
        <v>2314</v>
      </c>
      <c r="B220" s="75" t="s">
        <v>2242</v>
      </c>
      <c r="C220" s="75" t="s">
        <v>2317</v>
      </c>
      <c r="D220" t="s">
        <v>35</v>
      </c>
      <c r="E220" t="s">
        <v>118</v>
      </c>
      <c r="F220" s="51" t="str">
        <f>IFERROR(VLOOKUP(D220,'Tabelas auxiliares'!$A$3:$B$61,2,FALSE),"")</f>
        <v>PU - PREFEITURA UNIVERSITÁRIA</v>
      </c>
      <c r="G220" s="51" t="str">
        <f>IFERROR(VLOOKUP($B220,'Tabelas auxiliares'!$A$65:$C$102,2,FALSE),"")</f>
        <v>Limpeza e copeiragem</v>
      </c>
      <c r="H220" s="51" t="str">
        <f>IFERROR(VLOOKUP($B220,'Tabelas auxiliares'!$A$65:$C$102,3,FALSE),"")</f>
        <v>LIMPEZA / COPEIRAGEM / COLETA DE LIXO INFECTANTE /MATERIAIS DE LIMPEZA E COPA (PAPEL TOALHA, HIGIÊNICO) / BOMBONAS RESÍDUOS QUÍMICOS</v>
      </c>
      <c r="I220" t="s">
        <v>920</v>
      </c>
      <c r="J220" t="s">
        <v>1224</v>
      </c>
      <c r="K220" t="s">
        <v>1225</v>
      </c>
      <c r="L220" t="s">
        <v>1226</v>
      </c>
      <c r="M220" t="s">
        <v>1227</v>
      </c>
      <c r="N220" t="s">
        <v>221</v>
      </c>
      <c r="O220" t="s">
        <v>222</v>
      </c>
      <c r="P220" t="s">
        <v>223</v>
      </c>
      <c r="Q220" t="s">
        <v>224</v>
      </c>
      <c r="R220" t="s">
        <v>220</v>
      </c>
      <c r="S220" t="s">
        <v>124</v>
      </c>
      <c r="T220" t="s">
        <v>216</v>
      </c>
      <c r="U220" t="s">
        <v>123</v>
      </c>
      <c r="V220" t="s">
        <v>2589</v>
      </c>
      <c r="W220" t="s">
        <v>2471</v>
      </c>
      <c r="X220" s="51" t="str">
        <f t="shared" si="3"/>
        <v>3</v>
      </c>
      <c r="Y220" s="51" t="str">
        <f>IF(T220="","",IF(AND(T220&lt;&gt;'Tabelas auxiliares'!$B$236,T220&lt;&gt;'Tabelas auxiliares'!$B$237),"FOLHA DE PESSOAL",IF(X220='Tabelas auxiliares'!$A$237,"CUSTEIO",IF(X220='Tabelas auxiliares'!$A$236,"INVESTIMENTO","ERRO - VERIFICAR"))))</f>
        <v>CUSTEIO</v>
      </c>
      <c r="Z220" s="44">
        <v>31173.06</v>
      </c>
      <c r="AA220" s="44">
        <v>9170.86</v>
      </c>
      <c r="AC220" s="44">
        <v>22002.2</v>
      </c>
    </row>
    <row r="221" spans="1:29" x14ac:dyDescent="0.25">
      <c r="A221" t="s">
        <v>2314</v>
      </c>
      <c r="B221" s="75" t="s">
        <v>2242</v>
      </c>
      <c r="C221" s="75" t="s">
        <v>2317</v>
      </c>
      <c r="D221" t="s">
        <v>35</v>
      </c>
      <c r="E221" t="s">
        <v>118</v>
      </c>
      <c r="F221" s="51" t="str">
        <f>IFERROR(VLOOKUP(D221,'Tabelas auxiliares'!$A$3:$B$61,2,FALSE),"")</f>
        <v>PU - PREFEITURA UNIVERSITÁRIA</v>
      </c>
      <c r="G221" s="51" t="str">
        <f>IFERROR(VLOOKUP($B221,'Tabelas auxiliares'!$A$65:$C$102,2,FALSE),"")</f>
        <v>Limpeza e copeiragem</v>
      </c>
      <c r="H221" s="51" t="str">
        <f>IFERROR(VLOOKUP($B221,'Tabelas auxiliares'!$A$65:$C$102,3,FALSE),"")</f>
        <v>LIMPEZA / COPEIRAGEM / COLETA DE LIXO INFECTANTE /MATERIAIS DE LIMPEZA E COPA (PAPEL TOALHA, HIGIÊNICO) / BOMBONAS RESÍDUOS QUÍMICOS</v>
      </c>
      <c r="I221" t="s">
        <v>1228</v>
      </c>
      <c r="J221" t="s">
        <v>1207</v>
      </c>
      <c r="K221" t="s">
        <v>1229</v>
      </c>
      <c r="L221" t="s">
        <v>1209</v>
      </c>
      <c r="M221" t="s">
        <v>1210</v>
      </c>
      <c r="N221" t="s">
        <v>221</v>
      </c>
      <c r="O221" t="s">
        <v>222</v>
      </c>
      <c r="P221" t="s">
        <v>223</v>
      </c>
      <c r="Q221" t="s">
        <v>224</v>
      </c>
      <c r="R221" t="s">
        <v>220</v>
      </c>
      <c r="S221" t="s">
        <v>124</v>
      </c>
      <c r="T221" t="s">
        <v>216</v>
      </c>
      <c r="U221" t="s">
        <v>123</v>
      </c>
      <c r="V221" t="s">
        <v>2596</v>
      </c>
      <c r="W221" t="s">
        <v>2467</v>
      </c>
      <c r="X221" s="51" t="str">
        <f t="shared" si="3"/>
        <v>3</v>
      </c>
      <c r="Y221" s="51" t="str">
        <f>IF(T221="","",IF(AND(T221&lt;&gt;'Tabelas auxiliares'!$B$236,T221&lt;&gt;'Tabelas auxiliares'!$B$237),"FOLHA DE PESSOAL",IF(X221='Tabelas auxiliares'!$A$237,"CUSTEIO",IF(X221='Tabelas auxiliares'!$A$236,"INVESTIMENTO","ERRO - VERIFICAR"))))</f>
        <v>CUSTEIO</v>
      </c>
      <c r="Z221" s="44">
        <v>59781.15</v>
      </c>
      <c r="AA221" s="44">
        <v>59781.15</v>
      </c>
    </row>
    <row r="222" spans="1:29" x14ac:dyDescent="0.25">
      <c r="A222" t="s">
        <v>2314</v>
      </c>
      <c r="B222" s="75" t="s">
        <v>2242</v>
      </c>
      <c r="C222" s="75" t="s">
        <v>2317</v>
      </c>
      <c r="D222" t="s">
        <v>35</v>
      </c>
      <c r="E222" t="s">
        <v>118</v>
      </c>
      <c r="F222" s="51" t="str">
        <f>IFERROR(VLOOKUP(D222,'Tabelas auxiliares'!$A$3:$B$61,2,FALSE),"")</f>
        <v>PU - PREFEITURA UNIVERSITÁRIA</v>
      </c>
      <c r="G222" s="51" t="str">
        <f>IFERROR(VLOOKUP($B222,'Tabelas auxiliares'!$A$65:$C$102,2,FALSE),"")</f>
        <v>Limpeza e copeiragem</v>
      </c>
      <c r="H222" s="51" t="str">
        <f>IFERROR(VLOOKUP($B222,'Tabelas auxiliares'!$A$65:$C$102,3,FALSE),"")</f>
        <v>LIMPEZA / COPEIRAGEM / COLETA DE LIXO INFECTANTE /MATERIAIS DE LIMPEZA E COPA (PAPEL TOALHA, HIGIÊNICO) / BOMBONAS RESÍDUOS QUÍMICOS</v>
      </c>
      <c r="I222" t="s">
        <v>1230</v>
      </c>
      <c r="J222" t="s">
        <v>1231</v>
      </c>
      <c r="K222" t="s">
        <v>1232</v>
      </c>
      <c r="L222" t="s">
        <v>1233</v>
      </c>
      <c r="M222" t="s">
        <v>1234</v>
      </c>
      <c r="N222" t="s">
        <v>221</v>
      </c>
      <c r="O222" t="s">
        <v>222</v>
      </c>
      <c r="P222" t="s">
        <v>223</v>
      </c>
      <c r="Q222" t="s">
        <v>224</v>
      </c>
      <c r="R222" t="s">
        <v>220</v>
      </c>
      <c r="S222" t="s">
        <v>124</v>
      </c>
      <c r="T222" t="s">
        <v>216</v>
      </c>
      <c r="U222" t="s">
        <v>123</v>
      </c>
      <c r="V222" t="s">
        <v>2587</v>
      </c>
      <c r="W222" t="s">
        <v>2468</v>
      </c>
      <c r="X222" s="51" t="str">
        <f t="shared" si="3"/>
        <v>3</v>
      </c>
      <c r="Y222" s="51" t="str">
        <f>IF(T222="","",IF(AND(T222&lt;&gt;'Tabelas auxiliares'!$B$236,T222&lt;&gt;'Tabelas auxiliares'!$B$237),"FOLHA DE PESSOAL",IF(X222='Tabelas auxiliares'!$A$237,"CUSTEIO",IF(X222='Tabelas auxiliares'!$A$236,"INVESTIMENTO","ERRO - VERIFICAR"))))</f>
        <v>CUSTEIO</v>
      </c>
      <c r="Z222" s="44">
        <v>1228</v>
      </c>
      <c r="AC222" s="44">
        <v>1228</v>
      </c>
    </row>
    <row r="223" spans="1:29" x14ac:dyDescent="0.25">
      <c r="A223" t="s">
        <v>2314</v>
      </c>
      <c r="B223" s="75" t="s">
        <v>2242</v>
      </c>
      <c r="C223" s="75" t="s">
        <v>2317</v>
      </c>
      <c r="D223" t="s">
        <v>35</v>
      </c>
      <c r="E223" t="s">
        <v>118</v>
      </c>
      <c r="F223" s="51" t="str">
        <f>IFERROR(VLOOKUP(D223,'Tabelas auxiliares'!$A$3:$B$61,2,FALSE),"")</f>
        <v>PU - PREFEITURA UNIVERSITÁRIA</v>
      </c>
      <c r="G223" s="51" t="str">
        <f>IFERROR(VLOOKUP($B223,'Tabelas auxiliares'!$A$65:$C$102,2,FALSE),"")</f>
        <v>Limpeza e copeiragem</v>
      </c>
      <c r="H223" s="51" t="str">
        <f>IFERROR(VLOOKUP($B223,'Tabelas auxiliares'!$A$65:$C$102,3,FALSE),"")</f>
        <v>LIMPEZA / COPEIRAGEM / COLETA DE LIXO INFECTANTE /MATERIAIS DE LIMPEZA E COPA (PAPEL TOALHA, HIGIÊNICO) / BOMBONAS RESÍDUOS QUÍMICOS</v>
      </c>
      <c r="I223" t="s">
        <v>779</v>
      </c>
      <c r="J223" t="s">
        <v>1235</v>
      </c>
      <c r="K223" t="s">
        <v>1236</v>
      </c>
      <c r="L223" t="s">
        <v>1237</v>
      </c>
      <c r="M223" t="s">
        <v>1238</v>
      </c>
      <c r="N223" t="s">
        <v>221</v>
      </c>
      <c r="O223" t="s">
        <v>222</v>
      </c>
      <c r="P223" t="s">
        <v>223</v>
      </c>
      <c r="Q223" t="s">
        <v>224</v>
      </c>
      <c r="R223" t="s">
        <v>220</v>
      </c>
      <c r="S223" t="s">
        <v>124</v>
      </c>
      <c r="T223" t="s">
        <v>216</v>
      </c>
      <c r="U223" t="s">
        <v>123</v>
      </c>
      <c r="V223" t="s">
        <v>2588</v>
      </c>
      <c r="W223" t="s">
        <v>2469</v>
      </c>
      <c r="X223" s="51" t="str">
        <f t="shared" si="3"/>
        <v>3</v>
      </c>
      <c r="Y223" s="51" t="str">
        <f>IF(T223="","",IF(AND(T223&lt;&gt;'Tabelas auxiliares'!$B$236,T223&lt;&gt;'Tabelas auxiliares'!$B$237),"FOLHA DE PESSOAL",IF(X223='Tabelas auxiliares'!$A$237,"CUSTEIO",IF(X223='Tabelas auxiliares'!$A$236,"INVESTIMENTO","ERRO - VERIFICAR"))))</f>
        <v>CUSTEIO</v>
      </c>
      <c r="Z223" s="44">
        <v>7495</v>
      </c>
      <c r="AC223" s="44">
        <v>7495</v>
      </c>
    </row>
    <row r="224" spans="1:29" x14ac:dyDescent="0.25">
      <c r="A224" t="s">
        <v>2314</v>
      </c>
      <c r="B224" s="75" t="s">
        <v>2242</v>
      </c>
      <c r="C224" s="75" t="s">
        <v>2317</v>
      </c>
      <c r="D224" t="s">
        <v>35</v>
      </c>
      <c r="E224" t="s">
        <v>118</v>
      </c>
      <c r="F224" s="51" t="str">
        <f>IFERROR(VLOOKUP(D224,'Tabelas auxiliares'!$A$3:$B$61,2,FALSE),"")</f>
        <v>PU - PREFEITURA UNIVERSITÁRIA</v>
      </c>
      <c r="G224" s="51" t="str">
        <f>IFERROR(VLOOKUP($B224,'Tabelas auxiliares'!$A$65:$C$102,2,FALSE),"")</f>
        <v>Limpeza e copeiragem</v>
      </c>
      <c r="H224" s="51" t="str">
        <f>IFERROR(VLOOKUP($B224,'Tabelas auxiliares'!$A$65:$C$102,3,FALSE),"")</f>
        <v>LIMPEZA / COPEIRAGEM / COLETA DE LIXO INFECTANTE /MATERIAIS DE LIMPEZA E COPA (PAPEL TOALHA, HIGIÊNICO) / BOMBONAS RESÍDUOS QUÍMICOS</v>
      </c>
      <c r="I224" t="s">
        <v>779</v>
      </c>
      <c r="J224" t="s">
        <v>1235</v>
      </c>
      <c r="K224" t="s">
        <v>1239</v>
      </c>
      <c r="L224" t="s">
        <v>1237</v>
      </c>
      <c r="M224" t="s">
        <v>1240</v>
      </c>
      <c r="N224" t="s">
        <v>221</v>
      </c>
      <c r="O224" t="s">
        <v>222</v>
      </c>
      <c r="P224" t="s">
        <v>223</v>
      </c>
      <c r="Q224" t="s">
        <v>224</v>
      </c>
      <c r="R224" t="s">
        <v>220</v>
      </c>
      <c r="S224" t="s">
        <v>124</v>
      </c>
      <c r="T224" t="s">
        <v>216</v>
      </c>
      <c r="U224" t="s">
        <v>123</v>
      </c>
      <c r="V224" t="s">
        <v>2588</v>
      </c>
      <c r="W224" t="s">
        <v>2469</v>
      </c>
      <c r="X224" s="51" t="str">
        <f t="shared" si="3"/>
        <v>3</v>
      </c>
      <c r="Y224" s="51" t="str">
        <f>IF(T224="","",IF(AND(T224&lt;&gt;'Tabelas auxiliares'!$B$236,T224&lt;&gt;'Tabelas auxiliares'!$B$237),"FOLHA DE PESSOAL",IF(X224='Tabelas auxiliares'!$A$237,"CUSTEIO",IF(X224='Tabelas auxiliares'!$A$236,"INVESTIMENTO","ERRO - VERIFICAR"))))</f>
        <v>CUSTEIO</v>
      </c>
      <c r="Z224" s="44">
        <v>2100</v>
      </c>
      <c r="AC224" s="44">
        <v>2100</v>
      </c>
    </row>
    <row r="225" spans="1:29" x14ac:dyDescent="0.25">
      <c r="A225" t="s">
        <v>2314</v>
      </c>
      <c r="B225" s="75" t="s">
        <v>2245</v>
      </c>
      <c r="C225" s="75" t="s">
        <v>2324</v>
      </c>
      <c r="D225" t="s">
        <v>49</v>
      </c>
      <c r="E225" t="s">
        <v>118</v>
      </c>
      <c r="F225" s="51" t="str">
        <f>IFERROR(VLOOKUP(D225,'Tabelas auxiliares'!$A$3:$B$61,2,FALSE),"")</f>
        <v>CCNH - CENTRO DE CIÊNCIAS NATURAIS E HUMANAS</v>
      </c>
      <c r="G225" s="51" t="str">
        <f>IFERROR(VLOOKUP($B225,'Tabelas auxiliares'!$A$65:$C$102,2,FALSE),"")</f>
        <v>Materiais didáticos e serviços - Graduação</v>
      </c>
      <c r="H225" s="51" t="str">
        <f>IFERROR(VLOOKUP($B225,'Tabelas auxiliares'!$A$65:$C$102,3,FALSE),"")</f>
        <v xml:space="preserve">VIDRARIAS / MATERIAL DE CONSUMO / MANUTENÇÃO DE EQUIPAMENTOS / REAGENTES QUIMICOS / MATERIAIS E SERVIÇOS DIVERSOS PARA LABORATORIOS DIDÁTICOS E CURSOS DE GRADUAÇÃO / EPIS PARA LABORATÓRIOS </v>
      </c>
      <c r="I225" t="s">
        <v>1241</v>
      </c>
      <c r="J225" t="s">
        <v>1242</v>
      </c>
      <c r="K225" t="s">
        <v>1243</v>
      </c>
      <c r="L225" t="s">
        <v>1244</v>
      </c>
      <c r="M225" t="s">
        <v>1245</v>
      </c>
      <c r="N225" t="s">
        <v>221</v>
      </c>
      <c r="O225" t="s">
        <v>222</v>
      </c>
      <c r="P225" t="s">
        <v>223</v>
      </c>
      <c r="Q225" t="s">
        <v>224</v>
      </c>
      <c r="R225" t="s">
        <v>220</v>
      </c>
      <c r="S225" t="s">
        <v>124</v>
      </c>
      <c r="T225" t="s">
        <v>216</v>
      </c>
      <c r="U225" t="s">
        <v>123</v>
      </c>
      <c r="V225" t="s">
        <v>2654</v>
      </c>
      <c r="W225" t="s">
        <v>2525</v>
      </c>
      <c r="X225" s="51" t="str">
        <f t="shared" si="3"/>
        <v>3</v>
      </c>
      <c r="Y225" s="51" t="str">
        <f>IF(T225="","",IF(AND(T225&lt;&gt;'Tabelas auxiliares'!$B$236,T225&lt;&gt;'Tabelas auxiliares'!$B$237),"FOLHA DE PESSOAL",IF(X225='Tabelas auxiliares'!$A$237,"CUSTEIO",IF(X225='Tabelas auxiliares'!$A$236,"INVESTIMENTO","ERRO - VERIFICAR"))))</f>
        <v>CUSTEIO</v>
      </c>
      <c r="Z225" s="44">
        <v>2324</v>
      </c>
      <c r="AA225" s="44">
        <v>2324</v>
      </c>
    </row>
    <row r="226" spans="1:29" x14ac:dyDescent="0.25">
      <c r="A226" t="s">
        <v>2314</v>
      </c>
      <c r="B226" s="75" t="s">
        <v>2245</v>
      </c>
      <c r="C226" s="75" t="s">
        <v>2317</v>
      </c>
      <c r="D226" t="s">
        <v>41</v>
      </c>
      <c r="E226" t="s">
        <v>118</v>
      </c>
      <c r="F226" s="51" t="str">
        <f>IFERROR(VLOOKUP(D226,'Tabelas auxiliares'!$A$3:$B$61,2,FALSE),"")</f>
        <v>CECS - CENTRO DE ENG., MODELAGEM E CIÊNCIAS SOCIAIS APLICADAS</v>
      </c>
      <c r="G226" s="51" t="str">
        <f>IFERROR(VLOOKUP($B226,'Tabelas auxiliares'!$A$65:$C$102,2,FALSE),"")</f>
        <v>Materiais didáticos e serviços - Graduação</v>
      </c>
      <c r="H226" s="51" t="str">
        <f>IFERROR(VLOOKUP($B226,'Tabelas auxiliares'!$A$65:$C$102,3,FALSE),"")</f>
        <v xml:space="preserve">VIDRARIAS / MATERIAL DE CONSUMO / MANUTENÇÃO DE EQUIPAMENTOS / REAGENTES QUIMICOS / MATERIAIS E SERVIÇOS DIVERSOS PARA LABORATORIOS DIDÁTICOS E CURSOS DE GRADUAÇÃO / EPIS PARA LABORATÓRIOS </v>
      </c>
      <c r="I226" t="s">
        <v>575</v>
      </c>
      <c r="J226" t="s">
        <v>1246</v>
      </c>
      <c r="K226" t="s">
        <v>1247</v>
      </c>
      <c r="L226" t="s">
        <v>1248</v>
      </c>
      <c r="M226" t="s">
        <v>1249</v>
      </c>
      <c r="N226" t="s">
        <v>221</v>
      </c>
      <c r="O226" t="s">
        <v>222</v>
      </c>
      <c r="P226" t="s">
        <v>223</v>
      </c>
      <c r="Q226" t="s">
        <v>224</v>
      </c>
      <c r="R226" t="s">
        <v>220</v>
      </c>
      <c r="S226" t="s">
        <v>124</v>
      </c>
      <c r="T226" t="s">
        <v>216</v>
      </c>
      <c r="U226" t="s">
        <v>123</v>
      </c>
      <c r="V226" t="s">
        <v>2655</v>
      </c>
      <c r="W226" t="s">
        <v>2526</v>
      </c>
      <c r="X226" s="51" t="str">
        <f t="shared" si="3"/>
        <v>3</v>
      </c>
      <c r="Y226" s="51" t="str">
        <f>IF(T226="","",IF(AND(T226&lt;&gt;'Tabelas auxiliares'!$B$236,T226&lt;&gt;'Tabelas auxiliares'!$B$237),"FOLHA DE PESSOAL",IF(X226='Tabelas auxiliares'!$A$237,"CUSTEIO",IF(X226='Tabelas auxiliares'!$A$236,"INVESTIMENTO","ERRO - VERIFICAR"))))</f>
        <v>CUSTEIO</v>
      </c>
      <c r="Z226" s="44">
        <v>5893.72</v>
      </c>
      <c r="AC226" s="44">
        <v>5893.72</v>
      </c>
    </row>
    <row r="227" spans="1:29" x14ac:dyDescent="0.25">
      <c r="A227" t="s">
        <v>2314</v>
      </c>
      <c r="B227" s="75" t="s">
        <v>2245</v>
      </c>
      <c r="C227" s="75" t="s">
        <v>2317</v>
      </c>
      <c r="D227" t="s">
        <v>41</v>
      </c>
      <c r="E227" t="s">
        <v>118</v>
      </c>
      <c r="F227" s="51" t="str">
        <f>IFERROR(VLOOKUP(D227,'Tabelas auxiliares'!$A$3:$B$61,2,FALSE),"")</f>
        <v>CECS - CENTRO DE ENG., MODELAGEM E CIÊNCIAS SOCIAIS APLICADAS</v>
      </c>
      <c r="G227" s="51" t="str">
        <f>IFERROR(VLOOKUP($B227,'Tabelas auxiliares'!$A$65:$C$102,2,FALSE),"")</f>
        <v>Materiais didáticos e serviços - Graduação</v>
      </c>
      <c r="H227" s="51" t="str">
        <f>IFERROR(VLOOKUP($B227,'Tabelas auxiliares'!$A$65:$C$102,3,FALSE),"")</f>
        <v xml:space="preserve">VIDRARIAS / MATERIAL DE CONSUMO / MANUTENÇÃO DE EQUIPAMENTOS / REAGENTES QUIMICOS / MATERIAIS E SERVIÇOS DIVERSOS PARA LABORATORIOS DIDÁTICOS E CURSOS DE GRADUAÇÃO / EPIS PARA LABORATÓRIOS </v>
      </c>
      <c r="I227" t="s">
        <v>593</v>
      </c>
      <c r="J227" t="s">
        <v>1250</v>
      </c>
      <c r="K227" t="s">
        <v>1251</v>
      </c>
      <c r="L227" t="s">
        <v>1252</v>
      </c>
      <c r="M227" t="s">
        <v>2770</v>
      </c>
      <c r="N227" t="s">
        <v>221</v>
      </c>
      <c r="O227" t="s">
        <v>222</v>
      </c>
      <c r="P227" t="s">
        <v>223</v>
      </c>
      <c r="Q227" t="s">
        <v>224</v>
      </c>
      <c r="R227" t="s">
        <v>220</v>
      </c>
      <c r="S227" t="s">
        <v>124</v>
      </c>
      <c r="T227" t="s">
        <v>216</v>
      </c>
      <c r="U227" t="s">
        <v>123</v>
      </c>
      <c r="V227" t="s">
        <v>2655</v>
      </c>
      <c r="W227" t="s">
        <v>2526</v>
      </c>
      <c r="X227" s="51" t="str">
        <f t="shared" si="3"/>
        <v>3</v>
      </c>
      <c r="Y227" s="51" t="str">
        <f>IF(T227="","",IF(AND(T227&lt;&gt;'Tabelas auxiliares'!$B$236,T227&lt;&gt;'Tabelas auxiliares'!$B$237),"FOLHA DE PESSOAL",IF(X227='Tabelas auxiliares'!$A$237,"CUSTEIO",IF(X227='Tabelas auxiliares'!$A$236,"INVESTIMENTO","ERRO - VERIFICAR"))))</f>
        <v>CUSTEIO</v>
      </c>
      <c r="Z227" s="44">
        <v>1199.76</v>
      </c>
      <c r="AC227" s="44">
        <v>1199.76</v>
      </c>
    </row>
    <row r="228" spans="1:29" x14ac:dyDescent="0.25">
      <c r="A228" t="s">
        <v>2314</v>
      </c>
      <c r="B228" s="75" t="s">
        <v>2245</v>
      </c>
      <c r="C228" s="75" t="s">
        <v>2317</v>
      </c>
      <c r="D228" t="s">
        <v>41</v>
      </c>
      <c r="E228" t="s">
        <v>118</v>
      </c>
      <c r="F228" s="51" t="str">
        <f>IFERROR(VLOOKUP(D228,'Tabelas auxiliares'!$A$3:$B$61,2,FALSE),"")</f>
        <v>CECS - CENTRO DE ENG., MODELAGEM E CIÊNCIAS SOCIAIS APLICADAS</v>
      </c>
      <c r="G228" s="51" t="str">
        <f>IFERROR(VLOOKUP($B228,'Tabelas auxiliares'!$A$65:$C$102,2,FALSE),"")</f>
        <v>Materiais didáticos e serviços - Graduação</v>
      </c>
      <c r="H228" s="51" t="str">
        <f>IFERROR(VLOOKUP($B228,'Tabelas auxiliares'!$A$65:$C$102,3,FALSE),"")</f>
        <v xml:space="preserve">VIDRARIAS / MATERIAL DE CONSUMO / MANUTENÇÃO DE EQUIPAMENTOS / REAGENTES QUIMICOS / MATERIAIS E SERVIÇOS DIVERSOS PARA LABORATORIOS DIDÁTICOS E CURSOS DE GRADUAÇÃO / EPIS PARA LABORATÓRIOS </v>
      </c>
      <c r="I228" t="s">
        <v>593</v>
      </c>
      <c r="J228" t="s">
        <v>1250</v>
      </c>
      <c r="K228" t="s">
        <v>1253</v>
      </c>
      <c r="L228" t="s">
        <v>1252</v>
      </c>
      <c r="M228" t="s">
        <v>1254</v>
      </c>
      <c r="N228" t="s">
        <v>221</v>
      </c>
      <c r="O228" t="s">
        <v>222</v>
      </c>
      <c r="P228" t="s">
        <v>223</v>
      </c>
      <c r="Q228" t="s">
        <v>224</v>
      </c>
      <c r="R228" t="s">
        <v>220</v>
      </c>
      <c r="S228" t="s">
        <v>124</v>
      </c>
      <c r="T228" t="s">
        <v>216</v>
      </c>
      <c r="U228" t="s">
        <v>123</v>
      </c>
      <c r="V228" t="s">
        <v>2655</v>
      </c>
      <c r="W228" t="s">
        <v>2526</v>
      </c>
      <c r="X228" s="51" t="str">
        <f t="shared" si="3"/>
        <v>3</v>
      </c>
      <c r="Y228" s="51" t="str">
        <f>IF(T228="","",IF(AND(T228&lt;&gt;'Tabelas auxiliares'!$B$236,T228&lt;&gt;'Tabelas auxiliares'!$B$237),"FOLHA DE PESSOAL",IF(X228='Tabelas auxiliares'!$A$237,"CUSTEIO",IF(X228='Tabelas auxiliares'!$A$236,"INVESTIMENTO","ERRO - VERIFICAR"))))</f>
        <v>CUSTEIO</v>
      </c>
      <c r="Z228" s="44">
        <v>2825.1</v>
      </c>
      <c r="AC228" s="44">
        <v>2825.1</v>
      </c>
    </row>
    <row r="229" spans="1:29" x14ac:dyDescent="0.25">
      <c r="A229" t="s">
        <v>2314</v>
      </c>
      <c r="B229" s="75" t="s">
        <v>2245</v>
      </c>
      <c r="C229" s="75" t="s">
        <v>2317</v>
      </c>
      <c r="D229" t="s">
        <v>41</v>
      </c>
      <c r="E229" t="s">
        <v>118</v>
      </c>
      <c r="F229" s="51" t="str">
        <f>IFERROR(VLOOKUP(D229,'Tabelas auxiliares'!$A$3:$B$61,2,FALSE),"")</f>
        <v>CECS - CENTRO DE ENG., MODELAGEM E CIÊNCIAS SOCIAIS APLICADAS</v>
      </c>
      <c r="G229" s="51" t="str">
        <f>IFERROR(VLOOKUP($B229,'Tabelas auxiliares'!$A$65:$C$102,2,FALSE),"")</f>
        <v>Materiais didáticos e serviços - Graduação</v>
      </c>
      <c r="H229" s="51" t="str">
        <f>IFERROR(VLOOKUP($B229,'Tabelas auxiliares'!$A$65:$C$102,3,FALSE),"")</f>
        <v xml:space="preserve">VIDRARIAS / MATERIAL DE CONSUMO / MANUTENÇÃO DE EQUIPAMENTOS / REAGENTES QUIMICOS / MATERIAIS E SERVIÇOS DIVERSOS PARA LABORATORIOS DIDÁTICOS E CURSOS DE GRADUAÇÃO / EPIS PARA LABORATÓRIOS </v>
      </c>
      <c r="I229" t="s">
        <v>593</v>
      </c>
      <c r="J229" t="s">
        <v>1250</v>
      </c>
      <c r="K229" t="s">
        <v>1255</v>
      </c>
      <c r="L229" t="s">
        <v>1252</v>
      </c>
      <c r="M229" t="s">
        <v>1256</v>
      </c>
      <c r="N229" t="s">
        <v>221</v>
      </c>
      <c r="O229" t="s">
        <v>222</v>
      </c>
      <c r="P229" t="s">
        <v>223</v>
      </c>
      <c r="Q229" t="s">
        <v>224</v>
      </c>
      <c r="R229" t="s">
        <v>220</v>
      </c>
      <c r="S229" t="s">
        <v>124</v>
      </c>
      <c r="T229" t="s">
        <v>216</v>
      </c>
      <c r="U229" t="s">
        <v>123</v>
      </c>
      <c r="V229" t="s">
        <v>2655</v>
      </c>
      <c r="W229" t="s">
        <v>2526</v>
      </c>
      <c r="X229" s="51" t="str">
        <f t="shared" si="3"/>
        <v>3</v>
      </c>
      <c r="Y229" s="51" t="str">
        <f>IF(T229="","",IF(AND(T229&lt;&gt;'Tabelas auxiliares'!$B$236,T229&lt;&gt;'Tabelas auxiliares'!$B$237),"FOLHA DE PESSOAL",IF(X229='Tabelas auxiliares'!$A$237,"CUSTEIO",IF(X229='Tabelas auxiliares'!$A$236,"INVESTIMENTO","ERRO - VERIFICAR"))))</f>
        <v>CUSTEIO</v>
      </c>
      <c r="Z229" s="44">
        <v>1663.99</v>
      </c>
      <c r="AC229" s="44">
        <v>1663.99</v>
      </c>
    </row>
    <row r="230" spans="1:29" x14ac:dyDescent="0.25">
      <c r="A230" t="s">
        <v>2314</v>
      </c>
      <c r="B230" s="75" t="s">
        <v>2245</v>
      </c>
      <c r="C230" s="75" t="s">
        <v>2317</v>
      </c>
      <c r="D230" t="s">
        <v>43</v>
      </c>
      <c r="E230" t="s">
        <v>118</v>
      </c>
      <c r="F230" s="51" t="str">
        <f>IFERROR(VLOOKUP(D230,'Tabelas auxiliares'!$A$3:$B$61,2,FALSE),"")</f>
        <v>CECS - COMPRAS COMPARTILHADAS</v>
      </c>
      <c r="G230" s="51" t="str">
        <f>IFERROR(VLOOKUP($B230,'Tabelas auxiliares'!$A$65:$C$102,2,FALSE),"")</f>
        <v>Materiais didáticos e serviços - Graduação</v>
      </c>
      <c r="H230" s="51" t="str">
        <f>IFERROR(VLOOKUP($B230,'Tabelas auxiliares'!$A$65:$C$102,3,FALSE),"")</f>
        <v xml:space="preserve">VIDRARIAS / MATERIAL DE CONSUMO / MANUTENÇÃO DE EQUIPAMENTOS / REAGENTES QUIMICOS / MATERIAIS E SERVIÇOS DIVERSOS PARA LABORATORIOS DIDÁTICOS E CURSOS DE GRADUAÇÃO / EPIS PARA LABORATÓRIOS </v>
      </c>
      <c r="I230" t="s">
        <v>1257</v>
      </c>
      <c r="J230" t="s">
        <v>1258</v>
      </c>
      <c r="K230" t="s">
        <v>1259</v>
      </c>
      <c r="L230" t="s">
        <v>1260</v>
      </c>
      <c r="M230" t="s">
        <v>1261</v>
      </c>
      <c r="N230" t="s">
        <v>229</v>
      </c>
      <c r="O230" t="s">
        <v>914</v>
      </c>
      <c r="P230" t="s">
        <v>915</v>
      </c>
      <c r="Q230" t="s">
        <v>224</v>
      </c>
      <c r="R230" t="s">
        <v>220</v>
      </c>
      <c r="S230" t="s">
        <v>916</v>
      </c>
      <c r="T230" t="s">
        <v>216</v>
      </c>
      <c r="U230" t="s">
        <v>2633</v>
      </c>
      <c r="V230" t="s">
        <v>2656</v>
      </c>
      <c r="W230" t="s">
        <v>2527</v>
      </c>
      <c r="X230" s="51" t="str">
        <f t="shared" si="3"/>
        <v>3</v>
      </c>
      <c r="Y230" s="51" t="str">
        <f>IF(T230="","",IF(AND(T230&lt;&gt;'Tabelas auxiliares'!$B$236,T230&lt;&gt;'Tabelas auxiliares'!$B$237),"FOLHA DE PESSOAL",IF(X230='Tabelas auxiliares'!$A$237,"CUSTEIO",IF(X230='Tabelas auxiliares'!$A$236,"INVESTIMENTO","ERRO - VERIFICAR"))))</f>
        <v>CUSTEIO</v>
      </c>
      <c r="Z230" s="44">
        <v>0.03</v>
      </c>
      <c r="AA230" s="44">
        <v>0.03</v>
      </c>
    </row>
    <row r="231" spans="1:29" x14ac:dyDescent="0.25">
      <c r="A231" t="s">
        <v>2314</v>
      </c>
      <c r="B231" s="75" t="s">
        <v>2245</v>
      </c>
      <c r="C231" s="75" t="s">
        <v>2317</v>
      </c>
      <c r="D231" t="s">
        <v>43</v>
      </c>
      <c r="E231" t="s">
        <v>118</v>
      </c>
      <c r="F231" s="51" t="str">
        <f>IFERROR(VLOOKUP(D231,'Tabelas auxiliares'!$A$3:$B$61,2,FALSE),"")</f>
        <v>CECS - COMPRAS COMPARTILHADAS</v>
      </c>
      <c r="G231" s="51" t="str">
        <f>IFERROR(VLOOKUP($B231,'Tabelas auxiliares'!$A$65:$C$102,2,FALSE),"")</f>
        <v>Materiais didáticos e serviços - Graduação</v>
      </c>
      <c r="H231" s="51" t="str">
        <f>IFERROR(VLOOKUP($B231,'Tabelas auxiliares'!$A$65:$C$102,3,FALSE),"")</f>
        <v xml:space="preserve">VIDRARIAS / MATERIAL DE CONSUMO / MANUTENÇÃO DE EQUIPAMENTOS / REAGENTES QUIMICOS / MATERIAIS E SERVIÇOS DIVERSOS PARA LABORATORIOS DIDÁTICOS E CURSOS DE GRADUAÇÃO / EPIS PARA LABORATÓRIOS </v>
      </c>
      <c r="I231" t="s">
        <v>1262</v>
      </c>
      <c r="J231" t="s">
        <v>1263</v>
      </c>
      <c r="K231" t="s">
        <v>1264</v>
      </c>
      <c r="L231" t="s">
        <v>1265</v>
      </c>
      <c r="M231" t="s">
        <v>1266</v>
      </c>
      <c r="N231" t="s">
        <v>221</v>
      </c>
      <c r="O231" t="s">
        <v>222</v>
      </c>
      <c r="P231" t="s">
        <v>223</v>
      </c>
      <c r="Q231" t="s">
        <v>224</v>
      </c>
      <c r="R231" t="s">
        <v>220</v>
      </c>
      <c r="S231" t="s">
        <v>124</v>
      </c>
      <c r="T231" t="s">
        <v>216</v>
      </c>
      <c r="U231" t="s">
        <v>123</v>
      </c>
      <c r="V231" t="s">
        <v>2592</v>
      </c>
      <c r="W231" t="s">
        <v>2476</v>
      </c>
      <c r="X231" s="51" t="str">
        <f t="shared" si="3"/>
        <v>3</v>
      </c>
      <c r="Y231" s="51" t="str">
        <f>IF(T231="","",IF(AND(T231&lt;&gt;'Tabelas auxiliares'!$B$236,T231&lt;&gt;'Tabelas auxiliares'!$B$237),"FOLHA DE PESSOAL",IF(X231='Tabelas auxiliares'!$A$237,"CUSTEIO",IF(X231='Tabelas auxiliares'!$A$236,"INVESTIMENTO","ERRO - VERIFICAR"))))</f>
        <v>CUSTEIO</v>
      </c>
      <c r="Z231" s="44">
        <v>768</v>
      </c>
      <c r="AC231" s="44">
        <v>768</v>
      </c>
    </row>
    <row r="232" spans="1:29" x14ac:dyDescent="0.25">
      <c r="A232" t="s">
        <v>2314</v>
      </c>
      <c r="B232" s="75" t="s">
        <v>2245</v>
      </c>
      <c r="C232" s="75" t="s">
        <v>2317</v>
      </c>
      <c r="D232" t="s">
        <v>45</v>
      </c>
      <c r="E232" t="s">
        <v>118</v>
      </c>
      <c r="F232" s="51" t="str">
        <f>IFERROR(VLOOKUP(D232,'Tabelas auxiliares'!$A$3:$B$61,2,FALSE),"")</f>
        <v>CMCC - CENTRO DE MATEMÁTICA, COMPUTAÇÃO E COGNIÇÃO</v>
      </c>
      <c r="G232" s="51" t="str">
        <f>IFERROR(VLOOKUP($B232,'Tabelas auxiliares'!$A$65:$C$102,2,FALSE),"")</f>
        <v>Materiais didáticos e serviços - Graduação</v>
      </c>
      <c r="H232" s="51" t="str">
        <f>IFERROR(VLOOKUP($B232,'Tabelas auxiliares'!$A$65:$C$102,3,FALSE),"")</f>
        <v xml:space="preserve">VIDRARIAS / MATERIAL DE CONSUMO / MANUTENÇÃO DE EQUIPAMENTOS / REAGENTES QUIMICOS / MATERIAIS E SERVIÇOS DIVERSOS PARA LABORATORIOS DIDÁTICOS E CURSOS DE GRADUAÇÃO / EPIS PARA LABORATÓRIOS </v>
      </c>
      <c r="I232" t="s">
        <v>1267</v>
      </c>
      <c r="J232" t="s">
        <v>1268</v>
      </c>
      <c r="K232" t="s">
        <v>1269</v>
      </c>
      <c r="L232" t="s">
        <v>1270</v>
      </c>
      <c r="M232" t="s">
        <v>1271</v>
      </c>
      <c r="N232" t="s">
        <v>221</v>
      </c>
      <c r="O232" t="s">
        <v>222</v>
      </c>
      <c r="P232" t="s">
        <v>223</v>
      </c>
      <c r="Q232" t="s">
        <v>224</v>
      </c>
      <c r="R232" t="s">
        <v>220</v>
      </c>
      <c r="S232" t="s">
        <v>124</v>
      </c>
      <c r="T232" t="s">
        <v>216</v>
      </c>
      <c r="U232" t="s">
        <v>123</v>
      </c>
      <c r="V232" t="s">
        <v>2655</v>
      </c>
      <c r="W232" t="s">
        <v>2526</v>
      </c>
      <c r="X232" s="51" t="str">
        <f t="shared" si="3"/>
        <v>3</v>
      </c>
      <c r="Y232" s="51" t="str">
        <f>IF(T232="","",IF(AND(T232&lt;&gt;'Tabelas auxiliares'!$B$236,T232&lt;&gt;'Tabelas auxiliares'!$B$237),"FOLHA DE PESSOAL",IF(X232='Tabelas auxiliares'!$A$237,"CUSTEIO",IF(X232='Tabelas auxiliares'!$A$236,"INVESTIMENTO","ERRO - VERIFICAR"))))</f>
        <v>CUSTEIO</v>
      </c>
      <c r="Z232" s="44">
        <v>2935.5</v>
      </c>
      <c r="AB232" s="44">
        <v>2935.5</v>
      </c>
    </row>
    <row r="233" spans="1:29" x14ac:dyDescent="0.25">
      <c r="A233" t="s">
        <v>2314</v>
      </c>
      <c r="B233" s="75" t="s">
        <v>2245</v>
      </c>
      <c r="C233" s="75" t="s">
        <v>2317</v>
      </c>
      <c r="D233" t="s">
        <v>45</v>
      </c>
      <c r="E233" t="s">
        <v>118</v>
      </c>
      <c r="F233" s="51" t="str">
        <f>IFERROR(VLOOKUP(D233,'Tabelas auxiliares'!$A$3:$B$61,2,FALSE),"")</f>
        <v>CMCC - CENTRO DE MATEMÁTICA, COMPUTAÇÃO E COGNIÇÃO</v>
      </c>
      <c r="G233" s="51" t="str">
        <f>IFERROR(VLOOKUP($B233,'Tabelas auxiliares'!$A$65:$C$102,2,FALSE),"")</f>
        <v>Materiais didáticos e serviços - Graduação</v>
      </c>
      <c r="H233" s="51" t="str">
        <f>IFERROR(VLOOKUP($B233,'Tabelas auxiliares'!$A$65:$C$102,3,FALSE),"")</f>
        <v xml:space="preserve">VIDRARIAS / MATERIAL DE CONSUMO / MANUTENÇÃO DE EQUIPAMENTOS / REAGENTES QUIMICOS / MATERIAIS E SERVIÇOS DIVERSOS PARA LABORATORIOS DIDÁTICOS E CURSOS DE GRADUAÇÃO / EPIS PARA LABORATÓRIOS </v>
      </c>
      <c r="I233" t="s">
        <v>1122</v>
      </c>
      <c r="J233" t="s">
        <v>1272</v>
      </c>
      <c r="K233" t="s">
        <v>1273</v>
      </c>
      <c r="L233" t="s">
        <v>1274</v>
      </c>
      <c r="M233" t="s">
        <v>1275</v>
      </c>
      <c r="N233" t="s">
        <v>221</v>
      </c>
      <c r="O233" t="s">
        <v>222</v>
      </c>
      <c r="P233" t="s">
        <v>223</v>
      </c>
      <c r="Q233" t="s">
        <v>224</v>
      </c>
      <c r="R233" t="s">
        <v>220</v>
      </c>
      <c r="S233" t="s">
        <v>124</v>
      </c>
      <c r="T233" t="s">
        <v>216</v>
      </c>
      <c r="U233" t="s">
        <v>123</v>
      </c>
      <c r="V233" t="s">
        <v>2595</v>
      </c>
      <c r="W233" t="s">
        <v>2479</v>
      </c>
      <c r="X233" s="51" t="str">
        <f t="shared" si="3"/>
        <v>3</v>
      </c>
      <c r="Y233" s="51" t="str">
        <f>IF(T233="","",IF(AND(T233&lt;&gt;'Tabelas auxiliares'!$B$236,T233&lt;&gt;'Tabelas auxiliares'!$B$237),"FOLHA DE PESSOAL",IF(X233='Tabelas auxiliares'!$A$237,"CUSTEIO",IF(X233='Tabelas auxiliares'!$A$236,"INVESTIMENTO","ERRO - VERIFICAR"))))</f>
        <v>CUSTEIO</v>
      </c>
      <c r="Z233" s="44">
        <v>2970</v>
      </c>
      <c r="AA233" s="44">
        <v>2970</v>
      </c>
    </row>
    <row r="234" spans="1:29" x14ac:dyDescent="0.25">
      <c r="A234" t="s">
        <v>2314</v>
      </c>
      <c r="B234" s="75" t="s">
        <v>2245</v>
      </c>
      <c r="C234" s="75" t="s">
        <v>2317</v>
      </c>
      <c r="D234" t="s">
        <v>45</v>
      </c>
      <c r="E234" t="s">
        <v>118</v>
      </c>
      <c r="F234" s="51" t="str">
        <f>IFERROR(VLOOKUP(D234,'Tabelas auxiliares'!$A$3:$B$61,2,FALSE),"")</f>
        <v>CMCC - CENTRO DE MATEMÁTICA, COMPUTAÇÃO E COGNIÇÃO</v>
      </c>
      <c r="G234" s="51" t="str">
        <f>IFERROR(VLOOKUP($B234,'Tabelas auxiliares'!$A$65:$C$102,2,FALSE),"")</f>
        <v>Materiais didáticos e serviços - Graduação</v>
      </c>
      <c r="H234" s="51" t="str">
        <f>IFERROR(VLOOKUP($B234,'Tabelas auxiliares'!$A$65:$C$102,3,FALSE),"")</f>
        <v xml:space="preserve">VIDRARIAS / MATERIAL DE CONSUMO / MANUTENÇÃO DE EQUIPAMENTOS / REAGENTES QUIMICOS / MATERIAIS E SERVIÇOS DIVERSOS PARA LABORATORIOS DIDÁTICOS E CURSOS DE GRADUAÇÃO / EPIS PARA LABORATÓRIOS </v>
      </c>
      <c r="I234" t="s">
        <v>1122</v>
      </c>
      <c r="J234" t="s">
        <v>1272</v>
      </c>
      <c r="K234" t="s">
        <v>1276</v>
      </c>
      <c r="L234" t="s">
        <v>1274</v>
      </c>
      <c r="M234" t="s">
        <v>1275</v>
      </c>
      <c r="N234" t="s">
        <v>221</v>
      </c>
      <c r="O234" t="s">
        <v>222</v>
      </c>
      <c r="P234" t="s">
        <v>223</v>
      </c>
      <c r="Q234" t="s">
        <v>224</v>
      </c>
      <c r="R234" t="s">
        <v>220</v>
      </c>
      <c r="S234" t="s">
        <v>124</v>
      </c>
      <c r="T234" t="s">
        <v>216</v>
      </c>
      <c r="U234" t="s">
        <v>123</v>
      </c>
      <c r="V234" t="s">
        <v>2655</v>
      </c>
      <c r="W234" t="s">
        <v>2526</v>
      </c>
      <c r="X234" s="51" t="str">
        <f t="shared" si="3"/>
        <v>3</v>
      </c>
      <c r="Y234" s="51" t="str">
        <f>IF(T234="","",IF(AND(T234&lt;&gt;'Tabelas auxiliares'!$B$236,T234&lt;&gt;'Tabelas auxiliares'!$B$237),"FOLHA DE PESSOAL",IF(X234='Tabelas auxiliares'!$A$237,"CUSTEIO",IF(X234='Tabelas auxiliares'!$A$236,"INVESTIMENTO","ERRO - VERIFICAR"))))</f>
        <v>CUSTEIO</v>
      </c>
      <c r="Z234" s="44">
        <v>8752.18</v>
      </c>
      <c r="AA234" s="44">
        <v>8752.18</v>
      </c>
    </row>
    <row r="235" spans="1:29" x14ac:dyDescent="0.25">
      <c r="A235" t="s">
        <v>2314</v>
      </c>
      <c r="B235" s="75" t="s">
        <v>2245</v>
      </c>
      <c r="C235" s="75" t="s">
        <v>2317</v>
      </c>
      <c r="D235" t="s">
        <v>47</v>
      </c>
      <c r="E235" t="s">
        <v>118</v>
      </c>
      <c r="F235" s="51" t="str">
        <f>IFERROR(VLOOKUP(D235,'Tabelas auxiliares'!$A$3:$B$61,2,FALSE),"")</f>
        <v>CMCC - COMPRAS COMPARTILHADAS</v>
      </c>
      <c r="G235" s="51" t="str">
        <f>IFERROR(VLOOKUP($B235,'Tabelas auxiliares'!$A$65:$C$102,2,FALSE),"")</f>
        <v>Materiais didáticos e serviços - Graduação</v>
      </c>
      <c r="H235" s="51" t="str">
        <f>IFERROR(VLOOKUP($B235,'Tabelas auxiliares'!$A$65:$C$102,3,FALSE),"")</f>
        <v xml:space="preserve">VIDRARIAS / MATERIAL DE CONSUMO / MANUTENÇÃO DE EQUIPAMENTOS / REAGENTES QUIMICOS / MATERIAIS E SERVIÇOS DIVERSOS PARA LABORATORIOS DIDÁTICOS E CURSOS DE GRADUAÇÃO / EPIS PARA LABORATÓRIOS </v>
      </c>
      <c r="I235" t="s">
        <v>1277</v>
      </c>
      <c r="J235" t="s">
        <v>1278</v>
      </c>
      <c r="K235" t="s">
        <v>1279</v>
      </c>
      <c r="L235" t="s">
        <v>1280</v>
      </c>
      <c r="M235" t="s">
        <v>1281</v>
      </c>
      <c r="N235" t="s">
        <v>229</v>
      </c>
      <c r="O235" t="s">
        <v>914</v>
      </c>
      <c r="P235" t="s">
        <v>915</v>
      </c>
      <c r="Q235" t="s">
        <v>224</v>
      </c>
      <c r="R235" t="s">
        <v>220</v>
      </c>
      <c r="S235" t="s">
        <v>916</v>
      </c>
      <c r="T235" t="s">
        <v>216</v>
      </c>
      <c r="U235" t="s">
        <v>2633</v>
      </c>
      <c r="V235" t="s">
        <v>2654</v>
      </c>
      <c r="W235" t="s">
        <v>2525</v>
      </c>
      <c r="X235" s="51" t="str">
        <f t="shared" si="3"/>
        <v>3</v>
      </c>
      <c r="Y235" s="51" t="str">
        <f>IF(T235="","",IF(AND(T235&lt;&gt;'Tabelas auxiliares'!$B$236,T235&lt;&gt;'Tabelas auxiliares'!$B$237),"FOLHA DE PESSOAL",IF(X235='Tabelas auxiliares'!$A$237,"CUSTEIO",IF(X235='Tabelas auxiliares'!$A$236,"INVESTIMENTO","ERRO - VERIFICAR"))))</f>
        <v>CUSTEIO</v>
      </c>
      <c r="Z235" s="44">
        <v>2675.7</v>
      </c>
      <c r="AC235" s="44">
        <v>2675.7</v>
      </c>
    </row>
    <row r="236" spans="1:29" x14ac:dyDescent="0.25">
      <c r="A236" t="s">
        <v>2314</v>
      </c>
      <c r="B236" s="75" t="s">
        <v>2245</v>
      </c>
      <c r="C236" s="75" t="s">
        <v>2317</v>
      </c>
      <c r="D236" t="s">
        <v>47</v>
      </c>
      <c r="E236" t="s">
        <v>118</v>
      </c>
      <c r="F236" s="51" t="str">
        <f>IFERROR(VLOOKUP(D236,'Tabelas auxiliares'!$A$3:$B$61,2,FALSE),"")</f>
        <v>CMCC - COMPRAS COMPARTILHADAS</v>
      </c>
      <c r="G236" s="51" t="str">
        <f>IFERROR(VLOOKUP($B236,'Tabelas auxiliares'!$A$65:$C$102,2,FALSE),"")</f>
        <v>Materiais didáticos e serviços - Graduação</v>
      </c>
      <c r="H236" s="51" t="str">
        <f>IFERROR(VLOOKUP($B236,'Tabelas auxiliares'!$A$65:$C$102,3,FALSE),"")</f>
        <v xml:space="preserve">VIDRARIAS / MATERIAL DE CONSUMO / MANUTENÇÃO DE EQUIPAMENTOS / REAGENTES QUIMICOS / MATERIAIS E SERVIÇOS DIVERSOS PARA LABORATORIOS DIDÁTICOS E CURSOS DE GRADUAÇÃO / EPIS PARA LABORATÓRIOS </v>
      </c>
      <c r="I236" t="s">
        <v>941</v>
      </c>
      <c r="J236" t="s">
        <v>1282</v>
      </c>
      <c r="K236" t="s">
        <v>1283</v>
      </c>
      <c r="L236" t="s">
        <v>1284</v>
      </c>
      <c r="M236" t="s">
        <v>1285</v>
      </c>
      <c r="N236" t="s">
        <v>221</v>
      </c>
      <c r="O236" t="s">
        <v>222</v>
      </c>
      <c r="P236" t="s">
        <v>223</v>
      </c>
      <c r="Q236" t="s">
        <v>224</v>
      </c>
      <c r="R236" t="s">
        <v>220</v>
      </c>
      <c r="S236" t="s">
        <v>124</v>
      </c>
      <c r="T236" t="s">
        <v>216</v>
      </c>
      <c r="U236" t="s">
        <v>123</v>
      </c>
      <c r="V236" t="s">
        <v>2654</v>
      </c>
      <c r="W236" t="s">
        <v>2525</v>
      </c>
      <c r="X236" s="51" t="str">
        <f t="shared" si="3"/>
        <v>3</v>
      </c>
      <c r="Y236" s="51" t="str">
        <f>IF(T236="","",IF(AND(T236&lt;&gt;'Tabelas auxiliares'!$B$236,T236&lt;&gt;'Tabelas auxiliares'!$B$237),"FOLHA DE PESSOAL",IF(X236='Tabelas auxiliares'!$A$237,"CUSTEIO",IF(X236='Tabelas auxiliares'!$A$236,"INVESTIMENTO","ERRO - VERIFICAR"))))</f>
        <v>CUSTEIO</v>
      </c>
      <c r="Z236" s="44">
        <v>5080</v>
      </c>
      <c r="AC236" s="44">
        <v>5080</v>
      </c>
    </row>
    <row r="237" spans="1:29" x14ac:dyDescent="0.25">
      <c r="A237" t="s">
        <v>2314</v>
      </c>
      <c r="B237" s="75" t="s">
        <v>2245</v>
      </c>
      <c r="C237" s="75" t="s">
        <v>2317</v>
      </c>
      <c r="D237" t="s">
        <v>47</v>
      </c>
      <c r="E237" t="s">
        <v>118</v>
      </c>
      <c r="F237" s="51" t="str">
        <f>IFERROR(VLOOKUP(D237,'Tabelas auxiliares'!$A$3:$B$61,2,FALSE),"")</f>
        <v>CMCC - COMPRAS COMPARTILHADAS</v>
      </c>
      <c r="G237" s="51" t="str">
        <f>IFERROR(VLOOKUP($B237,'Tabelas auxiliares'!$A$65:$C$102,2,FALSE),"")</f>
        <v>Materiais didáticos e serviços - Graduação</v>
      </c>
      <c r="H237" s="51" t="str">
        <f>IFERROR(VLOOKUP($B237,'Tabelas auxiliares'!$A$65:$C$102,3,FALSE),"")</f>
        <v xml:space="preserve">VIDRARIAS / MATERIAL DE CONSUMO / MANUTENÇÃO DE EQUIPAMENTOS / REAGENTES QUIMICOS / MATERIAIS E SERVIÇOS DIVERSOS PARA LABORATORIOS DIDÁTICOS E CURSOS DE GRADUAÇÃO / EPIS PARA LABORATÓRIOS </v>
      </c>
      <c r="I237" t="s">
        <v>941</v>
      </c>
      <c r="J237" t="s">
        <v>1282</v>
      </c>
      <c r="K237" t="s">
        <v>1286</v>
      </c>
      <c r="L237" t="s">
        <v>1284</v>
      </c>
      <c r="M237" t="s">
        <v>1287</v>
      </c>
      <c r="N237" t="s">
        <v>221</v>
      </c>
      <c r="O237" t="s">
        <v>222</v>
      </c>
      <c r="P237" t="s">
        <v>223</v>
      </c>
      <c r="Q237" t="s">
        <v>224</v>
      </c>
      <c r="R237" t="s">
        <v>220</v>
      </c>
      <c r="S237" t="s">
        <v>124</v>
      </c>
      <c r="T237" t="s">
        <v>216</v>
      </c>
      <c r="U237" t="s">
        <v>123</v>
      </c>
      <c r="V237" t="s">
        <v>2654</v>
      </c>
      <c r="W237" t="s">
        <v>2525</v>
      </c>
      <c r="X237" s="51" t="str">
        <f t="shared" si="3"/>
        <v>3</v>
      </c>
      <c r="Y237" s="51" t="str">
        <f>IF(T237="","",IF(AND(T237&lt;&gt;'Tabelas auxiliares'!$B$236,T237&lt;&gt;'Tabelas auxiliares'!$B$237),"FOLHA DE PESSOAL",IF(X237='Tabelas auxiliares'!$A$237,"CUSTEIO",IF(X237='Tabelas auxiliares'!$A$236,"INVESTIMENTO","ERRO - VERIFICAR"))))</f>
        <v>CUSTEIO</v>
      </c>
      <c r="Z237" s="44">
        <v>5348.4</v>
      </c>
      <c r="AA237" s="44">
        <v>5348.4</v>
      </c>
    </row>
    <row r="238" spans="1:29" x14ac:dyDescent="0.25">
      <c r="A238" t="s">
        <v>2314</v>
      </c>
      <c r="B238" s="75" t="s">
        <v>2245</v>
      </c>
      <c r="C238" s="75" t="s">
        <v>2317</v>
      </c>
      <c r="D238" t="s">
        <v>47</v>
      </c>
      <c r="E238" t="s">
        <v>118</v>
      </c>
      <c r="F238" s="51" t="str">
        <f>IFERROR(VLOOKUP(D238,'Tabelas auxiliares'!$A$3:$B$61,2,FALSE),"")</f>
        <v>CMCC - COMPRAS COMPARTILHADAS</v>
      </c>
      <c r="G238" s="51" t="str">
        <f>IFERROR(VLOOKUP($B238,'Tabelas auxiliares'!$A$65:$C$102,2,FALSE),"")</f>
        <v>Materiais didáticos e serviços - Graduação</v>
      </c>
      <c r="H238" s="51" t="str">
        <f>IFERROR(VLOOKUP($B238,'Tabelas auxiliares'!$A$65:$C$102,3,FALSE),"")</f>
        <v xml:space="preserve">VIDRARIAS / MATERIAL DE CONSUMO / MANUTENÇÃO DE EQUIPAMENTOS / REAGENTES QUIMICOS / MATERIAIS E SERVIÇOS DIVERSOS PARA LABORATORIOS DIDÁTICOS E CURSOS DE GRADUAÇÃO / EPIS PARA LABORATÓRIOS </v>
      </c>
      <c r="I238" t="s">
        <v>941</v>
      </c>
      <c r="J238" t="s">
        <v>1282</v>
      </c>
      <c r="K238" t="s">
        <v>1288</v>
      </c>
      <c r="L238" t="s">
        <v>1284</v>
      </c>
      <c r="M238" t="s">
        <v>1289</v>
      </c>
      <c r="N238" t="s">
        <v>221</v>
      </c>
      <c r="O238" t="s">
        <v>222</v>
      </c>
      <c r="P238" t="s">
        <v>223</v>
      </c>
      <c r="Q238" t="s">
        <v>224</v>
      </c>
      <c r="R238" t="s">
        <v>220</v>
      </c>
      <c r="S238" t="s">
        <v>124</v>
      </c>
      <c r="T238" t="s">
        <v>216</v>
      </c>
      <c r="U238" t="s">
        <v>123</v>
      </c>
      <c r="V238" t="s">
        <v>2654</v>
      </c>
      <c r="W238" t="s">
        <v>2525</v>
      </c>
      <c r="X238" s="51" t="str">
        <f t="shared" si="3"/>
        <v>3</v>
      </c>
      <c r="Y238" s="51" t="str">
        <f>IF(T238="","",IF(AND(T238&lt;&gt;'Tabelas auxiliares'!$B$236,T238&lt;&gt;'Tabelas auxiliares'!$B$237),"FOLHA DE PESSOAL",IF(X238='Tabelas auxiliares'!$A$237,"CUSTEIO",IF(X238='Tabelas auxiliares'!$A$236,"INVESTIMENTO","ERRO - VERIFICAR"))))</f>
        <v>CUSTEIO</v>
      </c>
      <c r="Z238" s="44">
        <v>665.7</v>
      </c>
      <c r="AA238" s="44">
        <v>665.7</v>
      </c>
    </row>
    <row r="239" spans="1:29" x14ac:dyDescent="0.25">
      <c r="A239" t="s">
        <v>2314</v>
      </c>
      <c r="B239" s="75" t="s">
        <v>2245</v>
      </c>
      <c r="C239" s="75" t="s">
        <v>2317</v>
      </c>
      <c r="D239" t="s">
        <v>47</v>
      </c>
      <c r="E239" t="s">
        <v>118</v>
      </c>
      <c r="F239" s="51" t="str">
        <f>IFERROR(VLOOKUP(D239,'Tabelas auxiliares'!$A$3:$B$61,2,FALSE),"")</f>
        <v>CMCC - COMPRAS COMPARTILHADAS</v>
      </c>
      <c r="G239" s="51" t="str">
        <f>IFERROR(VLOOKUP($B239,'Tabelas auxiliares'!$A$65:$C$102,2,FALSE),"")</f>
        <v>Materiais didáticos e serviços - Graduação</v>
      </c>
      <c r="H239" s="51" t="str">
        <f>IFERROR(VLOOKUP($B239,'Tabelas auxiliares'!$A$65:$C$102,3,FALSE),"")</f>
        <v xml:space="preserve">VIDRARIAS / MATERIAL DE CONSUMO / MANUTENÇÃO DE EQUIPAMENTOS / REAGENTES QUIMICOS / MATERIAIS E SERVIÇOS DIVERSOS PARA LABORATORIOS DIDÁTICOS E CURSOS DE GRADUAÇÃO / EPIS PARA LABORATÓRIOS </v>
      </c>
      <c r="I239" t="s">
        <v>941</v>
      </c>
      <c r="J239" t="s">
        <v>1282</v>
      </c>
      <c r="K239" t="s">
        <v>1290</v>
      </c>
      <c r="L239" t="s">
        <v>1284</v>
      </c>
      <c r="M239" t="s">
        <v>1291</v>
      </c>
      <c r="N239" t="s">
        <v>221</v>
      </c>
      <c r="O239" t="s">
        <v>222</v>
      </c>
      <c r="P239" t="s">
        <v>223</v>
      </c>
      <c r="Q239" t="s">
        <v>224</v>
      </c>
      <c r="R239" t="s">
        <v>220</v>
      </c>
      <c r="S239" t="s">
        <v>124</v>
      </c>
      <c r="T239" t="s">
        <v>216</v>
      </c>
      <c r="U239" t="s">
        <v>123</v>
      </c>
      <c r="V239" t="s">
        <v>2654</v>
      </c>
      <c r="W239" t="s">
        <v>2525</v>
      </c>
      <c r="X239" s="51" t="str">
        <f t="shared" si="3"/>
        <v>3</v>
      </c>
      <c r="Y239" s="51" t="str">
        <f>IF(T239="","",IF(AND(T239&lt;&gt;'Tabelas auxiliares'!$B$236,T239&lt;&gt;'Tabelas auxiliares'!$B$237),"FOLHA DE PESSOAL",IF(X239='Tabelas auxiliares'!$A$237,"CUSTEIO",IF(X239='Tabelas auxiliares'!$A$236,"INVESTIMENTO","ERRO - VERIFICAR"))))</f>
        <v>CUSTEIO</v>
      </c>
      <c r="Z239" s="44">
        <v>4760.7</v>
      </c>
      <c r="AA239" s="44">
        <v>4760.7</v>
      </c>
    </row>
    <row r="240" spans="1:29" x14ac:dyDescent="0.25">
      <c r="A240" t="s">
        <v>2314</v>
      </c>
      <c r="B240" s="75" t="s">
        <v>2245</v>
      </c>
      <c r="C240" s="75" t="s">
        <v>2317</v>
      </c>
      <c r="D240" t="s">
        <v>47</v>
      </c>
      <c r="E240" t="s">
        <v>118</v>
      </c>
      <c r="F240" s="51" t="str">
        <f>IFERROR(VLOOKUP(D240,'Tabelas auxiliares'!$A$3:$B$61,2,FALSE),"")</f>
        <v>CMCC - COMPRAS COMPARTILHADAS</v>
      </c>
      <c r="G240" s="51" t="str">
        <f>IFERROR(VLOOKUP($B240,'Tabelas auxiliares'!$A$65:$C$102,2,FALSE),"")</f>
        <v>Materiais didáticos e serviços - Graduação</v>
      </c>
      <c r="H240" s="51" t="str">
        <f>IFERROR(VLOOKUP($B240,'Tabelas auxiliares'!$A$65:$C$102,3,FALSE),"")</f>
        <v xml:space="preserve">VIDRARIAS / MATERIAL DE CONSUMO / MANUTENÇÃO DE EQUIPAMENTOS / REAGENTES QUIMICOS / MATERIAIS E SERVIÇOS DIVERSOS PARA LABORATORIOS DIDÁTICOS E CURSOS DE GRADUAÇÃO / EPIS PARA LABORATÓRIOS </v>
      </c>
      <c r="I240" t="s">
        <v>941</v>
      </c>
      <c r="J240" t="s">
        <v>1282</v>
      </c>
      <c r="K240" t="s">
        <v>1292</v>
      </c>
      <c r="L240" t="s">
        <v>1284</v>
      </c>
      <c r="M240" t="s">
        <v>1293</v>
      </c>
      <c r="N240" t="s">
        <v>221</v>
      </c>
      <c r="O240" t="s">
        <v>222</v>
      </c>
      <c r="P240" t="s">
        <v>223</v>
      </c>
      <c r="Q240" t="s">
        <v>224</v>
      </c>
      <c r="R240" t="s">
        <v>220</v>
      </c>
      <c r="S240" t="s">
        <v>124</v>
      </c>
      <c r="T240" t="s">
        <v>216</v>
      </c>
      <c r="U240" t="s">
        <v>123</v>
      </c>
      <c r="V240" t="s">
        <v>2654</v>
      </c>
      <c r="W240" t="s">
        <v>2525</v>
      </c>
      <c r="X240" s="51" t="str">
        <f t="shared" si="3"/>
        <v>3</v>
      </c>
      <c r="Y240" s="51" t="str">
        <f>IF(T240="","",IF(AND(T240&lt;&gt;'Tabelas auxiliares'!$B$236,T240&lt;&gt;'Tabelas auxiliares'!$B$237),"FOLHA DE PESSOAL",IF(X240='Tabelas auxiliares'!$A$237,"CUSTEIO",IF(X240='Tabelas auxiliares'!$A$236,"INVESTIMENTO","ERRO - VERIFICAR"))))</f>
        <v>CUSTEIO</v>
      </c>
      <c r="Z240" s="44">
        <v>25859.56</v>
      </c>
      <c r="AC240" s="44">
        <v>25859.56</v>
      </c>
    </row>
    <row r="241" spans="1:29" x14ac:dyDescent="0.25">
      <c r="A241" t="s">
        <v>2314</v>
      </c>
      <c r="B241" s="75" t="s">
        <v>2245</v>
      </c>
      <c r="C241" s="75" t="s">
        <v>2317</v>
      </c>
      <c r="D241" t="s">
        <v>51</v>
      </c>
      <c r="E241" t="s">
        <v>118</v>
      </c>
      <c r="F241" s="51" t="str">
        <f>IFERROR(VLOOKUP(D241,'Tabelas auxiliares'!$A$3:$B$61,2,FALSE),"")</f>
        <v>CCNH - COMPRAS COMPARTILHADAS</v>
      </c>
      <c r="G241" s="51" t="str">
        <f>IFERROR(VLOOKUP($B241,'Tabelas auxiliares'!$A$65:$C$102,2,FALSE),"")</f>
        <v>Materiais didáticos e serviços - Graduação</v>
      </c>
      <c r="H241" s="51" t="str">
        <f>IFERROR(VLOOKUP($B241,'Tabelas auxiliares'!$A$65:$C$102,3,FALSE),"")</f>
        <v xml:space="preserve">VIDRARIAS / MATERIAL DE CONSUMO / MANUTENÇÃO DE EQUIPAMENTOS / REAGENTES QUIMICOS / MATERIAIS E SERVIÇOS DIVERSOS PARA LABORATORIOS DIDÁTICOS E CURSOS DE GRADUAÇÃO / EPIS PARA LABORATÓRIOS </v>
      </c>
      <c r="I241" t="s">
        <v>972</v>
      </c>
      <c r="J241" t="s">
        <v>1294</v>
      </c>
      <c r="K241" t="s">
        <v>1295</v>
      </c>
      <c r="L241" t="s">
        <v>1296</v>
      </c>
      <c r="M241" t="s">
        <v>1297</v>
      </c>
      <c r="N241" t="s">
        <v>221</v>
      </c>
      <c r="O241" t="s">
        <v>222</v>
      </c>
      <c r="P241" t="s">
        <v>223</v>
      </c>
      <c r="Q241" t="s">
        <v>224</v>
      </c>
      <c r="R241" t="s">
        <v>220</v>
      </c>
      <c r="S241" t="s">
        <v>124</v>
      </c>
      <c r="T241" t="s">
        <v>216</v>
      </c>
      <c r="U241" t="s">
        <v>123</v>
      </c>
      <c r="V241" t="s">
        <v>2590</v>
      </c>
      <c r="W241" t="s">
        <v>2472</v>
      </c>
      <c r="X241" s="51" t="str">
        <f t="shared" si="3"/>
        <v>3</v>
      </c>
      <c r="Y241" s="51" t="str">
        <f>IF(T241="","",IF(AND(T241&lt;&gt;'Tabelas auxiliares'!$B$236,T241&lt;&gt;'Tabelas auxiliares'!$B$237),"FOLHA DE PESSOAL",IF(X241='Tabelas auxiliares'!$A$237,"CUSTEIO",IF(X241='Tabelas auxiliares'!$A$236,"INVESTIMENTO","ERRO - VERIFICAR"))))</f>
        <v>CUSTEIO</v>
      </c>
      <c r="Z241" s="44">
        <v>2560</v>
      </c>
      <c r="AC241" s="44">
        <v>2560</v>
      </c>
    </row>
    <row r="242" spans="1:29" x14ac:dyDescent="0.25">
      <c r="A242" t="s">
        <v>2314</v>
      </c>
      <c r="B242" s="75" t="s">
        <v>2245</v>
      </c>
      <c r="C242" s="75" t="s">
        <v>2317</v>
      </c>
      <c r="D242" t="s">
        <v>51</v>
      </c>
      <c r="E242" t="s">
        <v>118</v>
      </c>
      <c r="F242" s="51" t="str">
        <f>IFERROR(VLOOKUP(D242,'Tabelas auxiliares'!$A$3:$B$61,2,FALSE),"")</f>
        <v>CCNH - COMPRAS COMPARTILHADAS</v>
      </c>
      <c r="G242" s="51" t="str">
        <f>IFERROR(VLOOKUP($B242,'Tabelas auxiliares'!$A$65:$C$102,2,FALSE),"")</f>
        <v>Materiais didáticos e serviços - Graduação</v>
      </c>
      <c r="H242" s="51" t="str">
        <f>IFERROR(VLOOKUP($B242,'Tabelas auxiliares'!$A$65:$C$102,3,FALSE),"")</f>
        <v xml:space="preserve">VIDRARIAS / MATERIAL DE CONSUMO / MANUTENÇÃO DE EQUIPAMENTOS / REAGENTES QUIMICOS / MATERIAIS E SERVIÇOS DIVERSOS PARA LABORATORIOS DIDÁTICOS E CURSOS DE GRADUAÇÃO / EPIS PARA LABORATÓRIOS </v>
      </c>
      <c r="I242" t="s">
        <v>972</v>
      </c>
      <c r="J242" t="s">
        <v>1294</v>
      </c>
      <c r="K242" t="s">
        <v>1298</v>
      </c>
      <c r="L242" t="s">
        <v>1296</v>
      </c>
      <c r="M242" t="s">
        <v>1299</v>
      </c>
      <c r="N242" t="s">
        <v>221</v>
      </c>
      <c r="O242" t="s">
        <v>222</v>
      </c>
      <c r="P242" t="s">
        <v>223</v>
      </c>
      <c r="Q242" t="s">
        <v>224</v>
      </c>
      <c r="R242" t="s">
        <v>220</v>
      </c>
      <c r="S242" t="s">
        <v>124</v>
      </c>
      <c r="T242" t="s">
        <v>216</v>
      </c>
      <c r="U242" t="s">
        <v>123</v>
      </c>
      <c r="V242" t="s">
        <v>2590</v>
      </c>
      <c r="W242" t="s">
        <v>2472</v>
      </c>
      <c r="X242" s="51" t="str">
        <f t="shared" si="3"/>
        <v>3</v>
      </c>
      <c r="Y242" s="51" t="str">
        <f>IF(T242="","",IF(AND(T242&lt;&gt;'Tabelas auxiliares'!$B$236,T242&lt;&gt;'Tabelas auxiliares'!$B$237),"FOLHA DE PESSOAL",IF(X242='Tabelas auxiliares'!$A$237,"CUSTEIO",IF(X242='Tabelas auxiliares'!$A$236,"INVESTIMENTO","ERRO - VERIFICAR"))))</f>
        <v>CUSTEIO</v>
      </c>
      <c r="Z242" s="44">
        <v>637.5</v>
      </c>
      <c r="AA242" s="44">
        <v>637.5</v>
      </c>
    </row>
    <row r="243" spans="1:29" x14ac:dyDescent="0.25">
      <c r="A243" t="s">
        <v>2314</v>
      </c>
      <c r="B243" s="75" t="s">
        <v>2245</v>
      </c>
      <c r="C243" s="75" t="s">
        <v>2317</v>
      </c>
      <c r="D243" t="s">
        <v>51</v>
      </c>
      <c r="E243" t="s">
        <v>118</v>
      </c>
      <c r="F243" s="51" t="str">
        <f>IFERROR(VLOOKUP(D243,'Tabelas auxiliares'!$A$3:$B$61,2,FALSE),"")</f>
        <v>CCNH - COMPRAS COMPARTILHADAS</v>
      </c>
      <c r="G243" s="51" t="str">
        <f>IFERROR(VLOOKUP($B243,'Tabelas auxiliares'!$A$65:$C$102,2,FALSE),"")</f>
        <v>Materiais didáticos e serviços - Graduação</v>
      </c>
      <c r="H243" s="51" t="str">
        <f>IFERROR(VLOOKUP($B243,'Tabelas auxiliares'!$A$65:$C$102,3,FALSE),"")</f>
        <v xml:space="preserve">VIDRARIAS / MATERIAL DE CONSUMO / MANUTENÇÃO DE EQUIPAMENTOS / REAGENTES QUIMICOS / MATERIAIS E SERVIÇOS DIVERSOS PARA LABORATORIOS DIDÁTICOS E CURSOS DE GRADUAÇÃO / EPIS PARA LABORATÓRIOS </v>
      </c>
      <c r="I243" t="s">
        <v>972</v>
      </c>
      <c r="J243" t="s">
        <v>1294</v>
      </c>
      <c r="K243" t="s">
        <v>1300</v>
      </c>
      <c r="L243" t="s">
        <v>1296</v>
      </c>
      <c r="M243" t="s">
        <v>1301</v>
      </c>
      <c r="N243" t="s">
        <v>221</v>
      </c>
      <c r="O243" t="s">
        <v>222</v>
      </c>
      <c r="P243" t="s">
        <v>223</v>
      </c>
      <c r="Q243" t="s">
        <v>224</v>
      </c>
      <c r="R243" t="s">
        <v>220</v>
      </c>
      <c r="S243" t="s">
        <v>124</v>
      </c>
      <c r="T243" t="s">
        <v>216</v>
      </c>
      <c r="U243" t="s">
        <v>123</v>
      </c>
      <c r="V243" t="s">
        <v>2590</v>
      </c>
      <c r="W243" t="s">
        <v>2472</v>
      </c>
      <c r="X243" s="51" t="str">
        <f t="shared" si="3"/>
        <v>3</v>
      </c>
      <c r="Y243" s="51" t="str">
        <f>IF(T243="","",IF(AND(T243&lt;&gt;'Tabelas auxiliares'!$B$236,T243&lt;&gt;'Tabelas auxiliares'!$B$237),"FOLHA DE PESSOAL",IF(X243='Tabelas auxiliares'!$A$237,"CUSTEIO",IF(X243='Tabelas auxiliares'!$A$236,"INVESTIMENTO","ERRO - VERIFICAR"))))</f>
        <v>CUSTEIO</v>
      </c>
      <c r="Z243" s="44">
        <v>1530</v>
      </c>
      <c r="AC243" s="44">
        <v>1530</v>
      </c>
    </row>
    <row r="244" spans="1:29" x14ac:dyDescent="0.25">
      <c r="A244" t="s">
        <v>2314</v>
      </c>
      <c r="B244" s="75" t="s">
        <v>2245</v>
      </c>
      <c r="C244" s="75" t="s">
        <v>2317</v>
      </c>
      <c r="D244" t="s">
        <v>51</v>
      </c>
      <c r="E244" t="s">
        <v>118</v>
      </c>
      <c r="F244" s="51" t="str">
        <f>IFERROR(VLOOKUP(D244,'Tabelas auxiliares'!$A$3:$B$61,2,FALSE),"")</f>
        <v>CCNH - COMPRAS COMPARTILHADAS</v>
      </c>
      <c r="G244" s="51" t="str">
        <f>IFERROR(VLOOKUP($B244,'Tabelas auxiliares'!$A$65:$C$102,2,FALSE),"")</f>
        <v>Materiais didáticos e serviços - Graduação</v>
      </c>
      <c r="H244" s="51" t="str">
        <f>IFERROR(VLOOKUP($B244,'Tabelas auxiliares'!$A$65:$C$102,3,FALSE),"")</f>
        <v xml:space="preserve">VIDRARIAS / MATERIAL DE CONSUMO / MANUTENÇÃO DE EQUIPAMENTOS / REAGENTES QUIMICOS / MATERIAIS E SERVIÇOS DIVERSOS PARA LABORATORIOS DIDÁTICOS E CURSOS DE GRADUAÇÃO / EPIS PARA LABORATÓRIOS </v>
      </c>
      <c r="I244" t="s">
        <v>972</v>
      </c>
      <c r="J244" t="s">
        <v>1302</v>
      </c>
      <c r="K244" t="s">
        <v>1303</v>
      </c>
      <c r="L244" t="s">
        <v>1304</v>
      </c>
      <c r="M244" t="s">
        <v>1305</v>
      </c>
      <c r="N244" t="s">
        <v>221</v>
      </c>
      <c r="O244" t="s">
        <v>222</v>
      </c>
      <c r="P244" t="s">
        <v>223</v>
      </c>
      <c r="Q244" t="s">
        <v>224</v>
      </c>
      <c r="R244" t="s">
        <v>220</v>
      </c>
      <c r="S244" t="s">
        <v>124</v>
      </c>
      <c r="T244" t="s">
        <v>216</v>
      </c>
      <c r="U244" t="s">
        <v>123</v>
      </c>
      <c r="V244" t="s">
        <v>2590</v>
      </c>
      <c r="W244" t="s">
        <v>2472</v>
      </c>
      <c r="X244" s="51" t="str">
        <f t="shared" si="3"/>
        <v>3</v>
      </c>
      <c r="Y244" s="51" t="str">
        <f>IF(T244="","",IF(AND(T244&lt;&gt;'Tabelas auxiliares'!$B$236,T244&lt;&gt;'Tabelas auxiliares'!$B$237),"FOLHA DE PESSOAL",IF(X244='Tabelas auxiliares'!$A$237,"CUSTEIO",IF(X244='Tabelas auxiliares'!$A$236,"INVESTIMENTO","ERRO - VERIFICAR"))))</f>
        <v>CUSTEIO</v>
      </c>
      <c r="Z244" s="44">
        <v>4183.04</v>
      </c>
      <c r="AC244" s="44">
        <v>4183.04</v>
      </c>
    </row>
    <row r="245" spans="1:29" x14ac:dyDescent="0.25">
      <c r="A245" t="s">
        <v>2314</v>
      </c>
      <c r="B245" s="75" t="s">
        <v>2245</v>
      </c>
      <c r="C245" s="75" t="s">
        <v>2317</v>
      </c>
      <c r="D245" t="s">
        <v>51</v>
      </c>
      <c r="E245" t="s">
        <v>118</v>
      </c>
      <c r="F245" s="51" t="str">
        <f>IFERROR(VLOOKUP(D245,'Tabelas auxiliares'!$A$3:$B$61,2,FALSE),"")</f>
        <v>CCNH - COMPRAS COMPARTILHADAS</v>
      </c>
      <c r="G245" s="51" t="str">
        <f>IFERROR(VLOOKUP($B245,'Tabelas auxiliares'!$A$65:$C$102,2,FALSE),"")</f>
        <v>Materiais didáticos e serviços - Graduação</v>
      </c>
      <c r="H245" s="51" t="str">
        <f>IFERROR(VLOOKUP($B245,'Tabelas auxiliares'!$A$65:$C$102,3,FALSE),"")</f>
        <v xml:space="preserve">VIDRARIAS / MATERIAL DE CONSUMO / MANUTENÇÃO DE EQUIPAMENTOS / REAGENTES QUIMICOS / MATERIAIS E SERVIÇOS DIVERSOS PARA LABORATORIOS DIDÁTICOS E CURSOS DE GRADUAÇÃO / EPIS PARA LABORATÓRIOS </v>
      </c>
      <c r="I245" t="s">
        <v>607</v>
      </c>
      <c r="J245" t="s">
        <v>404</v>
      </c>
      <c r="K245" t="s">
        <v>1306</v>
      </c>
      <c r="L245" t="s">
        <v>1307</v>
      </c>
      <c r="M245" t="s">
        <v>1308</v>
      </c>
      <c r="N245" t="s">
        <v>229</v>
      </c>
      <c r="O245" t="s">
        <v>222</v>
      </c>
      <c r="P245" t="s">
        <v>561</v>
      </c>
      <c r="Q245" t="s">
        <v>224</v>
      </c>
      <c r="R245" t="s">
        <v>220</v>
      </c>
      <c r="S245" t="s">
        <v>124</v>
      </c>
      <c r="T245" t="s">
        <v>216</v>
      </c>
      <c r="U245" t="s">
        <v>2611</v>
      </c>
      <c r="V245" t="s">
        <v>2590</v>
      </c>
      <c r="W245" t="s">
        <v>2472</v>
      </c>
      <c r="X245" s="51" t="str">
        <f t="shared" si="3"/>
        <v>3</v>
      </c>
      <c r="Y245" s="51" t="str">
        <f>IF(T245="","",IF(AND(T245&lt;&gt;'Tabelas auxiliares'!$B$236,T245&lt;&gt;'Tabelas auxiliares'!$B$237),"FOLHA DE PESSOAL",IF(X245='Tabelas auxiliares'!$A$237,"CUSTEIO",IF(X245='Tabelas auxiliares'!$A$236,"INVESTIMENTO","ERRO - VERIFICAR"))))</f>
        <v>CUSTEIO</v>
      </c>
      <c r="Z245" s="44">
        <v>3077.28</v>
      </c>
      <c r="AC245" s="44">
        <v>3077.28</v>
      </c>
    </row>
    <row r="246" spans="1:29" x14ac:dyDescent="0.25">
      <c r="A246" t="s">
        <v>2314</v>
      </c>
      <c r="B246" s="75" t="s">
        <v>2245</v>
      </c>
      <c r="C246" s="75" t="s">
        <v>2317</v>
      </c>
      <c r="D246" t="s">
        <v>51</v>
      </c>
      <c r="E246" t="s">
        <v>118</v>
      </c>
      <c r="F246" s="51" t="str">
        <f>IFERROR(VLOOKUP(D246,'Tabelas auxiliares'!$A$3:$B$61,2,FALSE),"")</f>
        <v>CCNH - COMPRAS COMPARTILHADAS</v>
      </c>
      <c r="G246" s="51" t="str">
        <f>IFERROR(VLOOKUP($B246,'Tabelas auxiliares'!$A$65:$C$102,2,FALSE),"")</f>
        <v>Materiais didáticos e serviços - Graduação</v>
      </c>
      <c r="H246" s="51" t="str">
        <f>IFERROR(VLOOKUP($B246,'Tabelas auxiliares'!$A$65:$C$102,3,FALSE),"")</f>
        <v xml:space="preserve">VIDRARIAS / MATERIAL DE CONSUMO / MANUTENÇÃO DE EQUIPAMENTOS / REAGENTES QUIMICOS / MATERIAIS E SERVIÇOS DIVERSOS PARA LABORATORIOS DIDÁTICOS E CURSOS DE GRADUAÇÃO / EPIS PARA LABORATÓRIOS </v>
      </c>
      <c r="I246" t="s">
        <v>607</v>
      </c>
      <c r="J246" t="s">
        <v>404</v>
      </c>
      <c r="K246" t="s">
        <v>1309</v>
      </c>
      <c r="L246" t="s">
        <v>1307</v>
      </c>
      <c r="M246" t="s">
        <v>407</v>
      </c>
      <c r="N246" t="s">
        <v>229</v>
      </c>
      <c r="O246" t="s">
        <v>222</v>
      </c>
      <c r="P246" t="s">
        <v>561</v>
      </c>
      <c r="Q246" t="s">
        <v>224</v>
      </c>
      <c r="R246" t="s">
        <v>220</v>
      </c>
      <c r="S246" t="s">
        <v>124</v>
      </c>
      <c r="T246" t="s">
        <v>216</v>
      </c>
      <c r="U246" t="s">
        <v>2611</v>
      </c>
      <c r="V246" t="s">
        <v>2590</v>
      </c>
      <c r="W246" t="s">
        <v>2472</v>
      </c>
      <c r="X246" s="51" t="str">
        <f t="shared" si="3"/>
        <v>3</v>
      </c>
      <c r="Y246" s="51" t="str">
        <f>IF(T246="","",IF(AND(T246&lt;&gt;'Tabelas auxiliares'!$B$236,T246&lt;&gt;'Tabelas auxiliares'!$B$237),"FOLHA DE PESSOAL",IF(X246='Tabelas auxiliares'!$A$237,"CUSTEIO",IF(X246='Tabelas auxiliares'!$A$236,"INVESTIMENTO","ERRO - VERIFICAR"))))</f>
        <v>CUSTEIO</v>
      </c>
      <c r="Z246" s="44">
        <v>600</v>
      </c>
      <c r="AC246" s="44">
        <v>600</v>
      </c>
    </row>
    <row r="247" spans="1:29" x14ac:dyDescent="0.25">
      <c r="A247" t="s">
        <v>2314</v>
      </c>
      <c r="B247" s="75" t="s">
        <v>2245</v>
      </c>
      <c r="C247" s="75" t="s">
        <v>2317</v>
      </c>
      <c r="D247" t="s">
        <v>51</v>
      </c>
      <c r="E247" t="s">
        <v>118</v>
      </c>
      <c r="F247" s="51" t="str">
        <f>IFERROR(VLOOKUP(D247,'Tabelas auxiliares'!$A$3:$B$61,2,FALSE),"")</f>
        <v>CCNH - COMPRAS COMPARTILHADAS</v>
      </c>
      <c r="G247" s="51" t="str">
        <f>IFERROR(VLOOKUP($B247,'Tabelas auxiliares'!$A$65:$C$102,2,FALSE),"")</f>
        <v>Materiais didáticos e serviços - Graduação</v>
      </c>
      <c r="H247" s="51" t="str">
        <f>IFERROR(VLOOKUP($B247,'Tabelas auxiliares'!$A$65:$C$102,3,FALSE),"")</f>
        <v xml:space="preserve">VIDRARIAS / MATERIAL DE CONSUMO / MANUTENÇÃO DE EQUIPAMENTOS / REAGENTES QUIMICOS / MATERIAIS E SERVIÇOS DIVERSOS PARA LABORATORIOS DIDÁTICOS E CURSOS DE GRADUAÇÃO / EPIS PARA LABORATÓRIOS </v>
      </c>
      <c r="I247" t="s">
        <v>607</v>
      </c>
      <c r="J247" t="s">
        <v>404</v>
      </c>
      <c r="K247" t="s">
        <v>1310</v>
      </c>
      <c r="L247" t="s">
        <v>1307</v>
      </c>
      <c r="M247" t="s">
        <v>1311</v>
      </c>
      <c r="N247" t="s">
        <v>229</v>
      </c>
      <c r="O247" t="s">
        <v>222</v>
      </c>
      <c r="P247" t="s">
        <v>561</v>
      </c>
      <c r="Q247" t="s">
        <v>224</v>
      </c>
      <c r="R247" t="s">
        <v>220</v>
      </c>
      <c r="S247" t="s">
        <v>124</v>
      </c>
      <c r="T247" t="s">
        <v>216</v>
      </c>
      <c r="U247" t="s">
        <v>2611</v>
      </c>
      <c r="V247" t="s">
        <v>2590</v>
      </c>
      <c r="W247" t="s">
        <v>2472</v>
      </c>
      <c r="X247" s="51" t="str">
        <f t="shared" si="3"/>
        <v>3</v>
      </c>
      <c r="Y247" s="51" t="str">
        <f>IF(T247="","",IF(AND(T247&lt;&gt;'Tabelas auxiliares'!$B$236,T247&lt;&gt;'Tabelas auxiliares'!$B$237),"FOLHA DE PESSOAL",IF(X247='Tabelas auxiliares'!$A$237,"CUSTEIO",IF(X247='Tabelas auxiliares'!$A$236,"INVESTIMENTO","ERRO - VERIFICAR"))))</f>
        <v>CUSTEIO</v>
      </c>
      <c r="Z247" s="44">
        <v>899.24</v>
      </c>
      <c r="AA247" s="44">
        <v>6.44</v>
      </c>
      <c r="AC247" s="44">
        <v>892.8</v>
      </c>
    </row>
    <row r="248" spans="1:29" x14ac:dyDescent="0.25">
      <c r="A248" t="s">
        <v>2314</v>
      </c>
      <c r="B248" s="75" t="s">
        <v>2245</v>
      </c>
      <c r="C248" s="75" t="s">
        <v>2317</v>
      </c>
      <c r="D248" t="s">
        <v>51</v>
      </c>
      <c r="E248" t="s">
        <v>118</v>
      </c>
      <c r="F248" s="51" t="str">
        <f>IFERROR(VLOOKUP(D248,'Tabelas auxiliares'!$A$3:$B$61,2,FALSE),"")</f>
        <v>CCNH - COMPRAS COMPARTILHADAS</v>
      </c>
      <c r="G248" s="51" t="str">
        <f>IFERROR(VLOOKUP($B248,'Tabelas auxiliares'!$A$65:$C$102,2,FALSE),"")</f>
        <v>Materiais didáticos e serviços - Graduação</v>
      </c>
      <c r="H248" s="51" t="str">
        <f>IFERROR(VLOOKUP($B248,'Tabelas auxiliares'!$A$65:$C$102,3,FALSE),"")</f>
        <v xml:space="preserve">VIDRARIAS / MATERIAL DE CONSUMO / MANUTENÇÃO DE EQUIPAMENTOS / REAGENTES QUIMICOS / MATERIAIS E SERVIÇOS DIVERSOS PARA LABORATORIOS DIDÁTICOS E CURSOS DE GRADUAÇÃO / EPIS PARA LABORATÓRIOS </v>
      </c>
      <c r="I248" t="s">
        <v>607</v>
      </c>
      <c r="J248" t="s">
        <v>404</v>
      </c>
      <c r="K248" t="s">
        <v>1312</v>
      </c>
      <c r="L248" t="s">
        <v>1307</v>
      </c>
      <c r="M248" t="s">
        <v>1313</v>
      </c>
      <c r="N248" t="s">
        <v>229</v>
      </c>
      <c r="O248" t="s">
        <v>222</v>
      </c>
      <c r="P248" t="s">
        <v>561</v>
      </c>
      <c r="Q248" t="s">
        <v>224</v>
      </c>
      <c r="R248" t="s">
        <v>220</v>
      </c>
      <c r="S248" t="s">
        <v>124</v>
      </c>
      <c r="T248" t="s">
        <v>216</v>
      </c>
      <c r="U248" t="s">
        <v>2611</v>
      </c>
      <c r="V248" t="s">
        <v>2590</v>
      </c>
      <c r="W248" t="s">
        <v>2472</v>
      </c>
      <c r="X248" s="51" t="str">
        <f t="shared" si="3"/>
        <v>3</v>
      </c>
      <c r="Y248" s="51" t="str">
        <f>IF(T248="","",IF(AND(T248&lt;&gt;'Tabelas auxiliares'!$B$236,T248&lt;&gt;'Tabelas auxiliares'!$B$237),"FOLHA DE PESSOAL",IF(X248='Tabelas auxiliares'!$A$237,"CUSTEIO",IF(X248='Tabelas auxiliares'!$A$236,"INVESTIMENTO","ERRO - VERIFICAR"))))</f>
        <v>CUSTEIO</v>
      </c>
      <c r="Z248" s="44">
        <v>1480.19</v>
      </c>
      <c r="AA248" s="44">
        <v>515</v>
      </c>
      <c r="AC248" s="44">
        <v>965.19</v>
      </c>
    </row>
    <row r="249" spans="1:29" x14ac:dyDescent="0.25">
      <c r="A249" t="s">
        <v>2314</v>
      </c>
      <c r="B249" s="75" t="s">
        <v>2245</v>
      </c>
      <c r="C249" s="75" t="s">
        <v>2317</v>
      </c>
      <c r="D249" t="s">
        <v>51</v>
      </c>
      <c r="E249" t="s">
        <v>118</v>
      </c>
      <c r="F249" s="51" t="str">
        <f>IFERROR(VLOOKUP(D249,'Tabelas auxiliares'!$A$3:$B$61,2,FALSE),"")</f>
        <v>CCNH - COMPRAS COMPARTILHADAS</v>
      </c>
      <c r="G249" s="51" t="str">
        <f>IFERROR(VLOOKUP($B249,'Tabelas auxiliares'!$A$65:$C$102,2,FALSE),"")</f>
        <v>Materiais didáticos e serviços - Graduação</v>
      </c>
      <c r="H249" s="51" t="str">
        <f>IFERROR(VLOOKUP($B249,'Tabelas auxiliares'!$A$65:$C$102,3,FALSE),"")</f>
        <v xml:space="preserve">VIDRARIAS / MATERIAL DE CONSUMO / MANUTENÇÃO DE EQUIPAMENTOS / REAGENTES QUIMICOS / MATERIAIS E SERVIÇOS DIVERSOS PARA LABORATORIOS DIDÁTICOS E CURSOS DE GRADUAÇÃO / EPIS PARA LABORATÓRIOS </v>
      </c>
      <c r="I249" t="s">
        <v>607</v>
      </c>
      <c r="J249" t="s">
        <v>404</v>
      </c>
      <c r="K249" t="s">
        <v>1314</v>
      </c>
      <c r="L249" t="s">
        <v>1307</v>
      </c>
      <c r="M249" t="s">
        <v>1315</v>
      </c>
      <c r="N249" t="s">
        <v>229</v>
      </c>
      <c r="O249" t="s">
        <v>222</v>
      </c>
      <c r="P249" t="s">
        <v>561</v>
      </c>
      <c r="Q249" t="s">
        <v>224</v>
      </c>
      <c r="R249" t="s">
        <v>220</v>
      </c>
      <c r="S249" t="s">
        <v>124</v>
      </c>
      <c r="T249" t="s">
        <v>216</v>
      </c>
      <c r="U249" t="s">
        <v>2611</v>
      </c>
      <c r="V249" t="s">
        <v>2590</v>
      </c>
      <c r="W249" t="s">
        <v>2472</v>
      </c>
      <c r="X249" s="51" t="str">
        <f t="shared" si="3"/>
        <v>3</v>
      </c>
      <c r="Y249" s="51" t="str">
        <f>IF(T249="","",IF(AND(T249&lt;&gt;'Tabelas auxiliares'!$B$236,T249&lt;&gt;'Tabelas auxiliares'!$B$237),"FOLHA DE PESSOAL",IF(X249='Tabelas auxiliares'!$A$237,"CUSTEIO",IF(X249='Tabelas auxiliares'!$A$236,"INVESTIMENTO","ERRO - VERIFICAR"))))</f>
        <v>CUSTEIO</v>
      </c>
      <c r="Z249" s="44">
        <v>400</v>
      </c>
      <c r="AA249" s="44">
        <v>400</v>
      </c>
    </row>
    <row r="250" spans="1:29" x14ac:dyDescent="0.25">
      <c r="A250" t="s">
        <v>2314</v>
      </c>
      <c r="B250" s="75" t="s">
        <v>2245</v>
      </c>
      <c r="C250" s="75" t="s">
        <v>2317</v>
      </c>
      <c r="D250" t="s">
        <v>51</v>
      </c>
      <c r="E250" t="s">
        <v>118</v>
      </c>
      <c r="F250" s="51" t="str">
        <f>IFERROR(VLOOKUP(D250,'Tabelas auxiliares'!$A$3:$B$61,2,FALSE),"")</f>
        <v>CCNH - COMPRAS COMPARTILHADAS</v>
      </c>
      <c r="G250" s="51" t="str">
        <f>IFERROR(VLOOKUP($B250,'Tabelas auxiliares'!$A$65:$C$102,2,FALSE),"")</f>
        <v>Materiais didáticos e serviços - Graduação</v>
      </c>
      <c r="H250" s="51" t="str">
        <f>IFERROR(VLOOKUP($B250,'Tabelas auxiliares'!$A$65:$C$102,3,FALSE),"")</f>
        <v xml:space="preserve">VIDRARIAS / MATERIAL DE CONSUMO / MANUTENÇÃO DE EQUIPAMENTOS / REAGENTES QUIMICOS / MATERIAIS E SERVIÇOS DIVERSOS PARA LABORATORIOS DIDÁTICOS E CURSOS DE GRADUAÇÃO / EPIS PARA LABORATÓRIOS </v>
      </c>
      <c r="I250" t="s">
        <v>607</v>
      </c>
      <c r="J250" t="s">
        <v>404</v>
      </c>
      <c r="K250" t="s">
        <v>1316</v>
      </c>
      <c r="L250" t="s">
        <v>1307</v>
      </c>
      <c r="M250" t="s">
        <v>1317</v>
      </c>
      <c r="N250" t="s">
        <v>229</v>
      </c>
      <c r="O250" t="s">
        <v>222</v>
      </c>
      <c r="P250" t="s">
        <v>561</v>
      </c>
      <c r="Q250" t="s">
        <v>224</v>
      </c>
      <c r="R250" t="s">
        <v>220</v>
      </c>
      <c r="S250" t="s">
        <v>124</v>
      </c>
      <c r="T250" t="s">
        <v>216</v>
      </c>
      <c r="U250" t="s">
        <v>2611</v>
      </c>
      <c r="V250" t="s">
        <v>2590</v>
      </c>
      <c r="W250" t="s">
        <v>2472</v>
      </c>
      <c r="X250" s="51" t="str">
        <f t="shared" si="3"/>
        <v>3</v>
      </c>
      <c r="Y250" s="51" t="str">
        <f>IF(T250="","",IF(AND(T250&lt;&gt;'Tabelas auxiliares'!$B$236,T250&lt;&gt;'Tabelas auxiliares'!$B$237),"FOLHA DE PESSOAL",IF(X250='Tabelas auxiliares'!$A$237,"CUSTEIO",IF(X250='Tabelas auxiliares'!$A$236,"INVESTIMENTO","ERRO - VERIFICAR"))))</f>
        <v>CUSTEIO</v>
      </c>
      <c r="Z250" s="44">
        <v>405.9</v>
      </c>
      <c r="AC250" s="44">
        <v>405.9</v>
      </c>
    </row>
    <row r="251" spans="1:29" x14ac:dyDescent="0.25">
      <c r="A251" t="s">
        <v>2314</v>
      </c>
      <c r="B251" s="75" t="s">
        <v>2245</v>
      </c>
      <c r="C251" s="75" t="s">
        <v>2317</v>
      </c>
      <c r="D251" t="s">
        <v>51</v>
      </c>
      <c r="E251" t="s">
        <v>118</v>
      </c>
      <c r="F251" s="51" t="str">
        <f>IFERROR(VLOOKUP(D251,'Tabelas auxiliares'!$A$3:$B$61,2,FALSE),"")</f>
        <v>CCNH - COMPRAS COMPARTILHADAS</v>
      </c>
      <c r="G251" s="51" t="str">
        <f>IFERROR(VLOOKUP($B251,'Tabelas auxiliares'!$A$65:$C$102,2,FALSE),"")</f>
        <v>Materiais didáticos e serviços - Graduação</v>
      </c>
      <c r="H251" s="51" t="str">
        <f>IFERROR(VLOOKUP($B251,'Tabelas auxiliares'!$A$65:$C$102,3,FALSE),"")</f>
        <v xml:space="preserve">VIDRARIAS / MATERIAL DE CONSUMO / MANUTENÇÃO DE EQUIPAMENTOS / REAGENTES QUIMICOS / MATERIAIS E SERVIÇOS DIVERSOS PARA LABORATORIOS DIDÁTICOS E CURSOS DE GRADUAÇÃO / EPIS PARA LABORATÓRIOS </v>
      </c>
      <c r="I251" t="s">
        <v>607</v>
      </c>
      <c r="J251" t="s">
        <v>404</v>
      </c>
      <c r="K251" t="s">
        <v>1318</v>
      </c>
      <c r="L251" t="s">
        <v>1307</v>
      </c>
      <c r="M251" t="s">
        <v>1319</v>
      </c>
      <c r="N251" t="s">
        <v>229</v>
      </c>
      <c r="O251" t="s">
        <v>222</v>
      </c>
      <c r="P251" t="s">
        <v>561</v>
      </c>
      <c r="Q251" t="s">
        <v>224</v>
      </c>
      <c r="R251" t="s">
        <v>220</v>
      </c>
      <c r="S251" t="s">
        <v>124</v>
      </c>
      <c r="T251" t="s">
        <v>216</v>
      </c>
      <c r="U251" t="s">
        <v>2611</v>
      </c>
      <c r="V251" t="s">
        <v>2590</v>
      </c>
      <c r="W251" t="s">
        <v>2472</v>
      </c>
      <c r="X251" s="51" t="str">
        <f t="shared" si="3"/>
        <v>3</v>
      </c>
      <c r="Y251" s="51" t="str">
        <f>IF(T251="","",IF(AND(T251&lt;&gt;'Tabelas auxiliares'!$B$236,T251&lt;&gt;'Tabelas auxiliares'!$B$237),"FOLHA DE PESSOAL",IF(X251='Tabelas auxiliares'!$A$237,"CUSTEIO",IF(X251='Tabelas auxiliares'!$A$236,"INVESTIMENTO","ERRO - VERIFICAR"))))</f>
        <v>CUSTEIO</v>
      </c>
      <c r="Z251" s="44">
        <v>1984.95</v>
      </c>
      <c r="AC251" s="44">
        <v>1984.95</v>
      </c>
    </row>
    <row r="252" spans="1:29" x14ac:dyDescent="0.25">
      <c r="A252" t="s">
        <v>2314</v>
      </c>
      <c r="B252" s="75" t="s">
        <v>2245</v>
      </c>
      <c r="C252" s="75" t="s">
        <v>2317</v>
      </c>
      <c r="D252" t="s">
        <v>51</v>
      </c>
      <c r="E252" t="s">
        <v>118</v>
      </c>
      <c r="F252" s="51" t="str">
        <f>IFERROR(VLOOKUP(D252,'Tabelas auxiliares'!$A$3:$B$61,2,FALSE),"")</f>
        <v>CCNH - COMPRAS COMPARTILHADAS</v>
      </c>
      <c r="G252" s="51" t="str">
        <f>IFERROR(VLOOKUP($B252,'Tabelas auxiliares'!$A$65:$C$102,2,FALSE),"")</f>
        <v>Materiais didáticos e serviços - Graduação</v>
      </c>
      <c r="H252" s="51" t="str">
        <f>IFERROR(VLOOKUP($B252,'Tabelas auxiliares'!$A$65:$C$102,3,FALSE),"")</f>
        <v xml:space="preserve">VIDRARIAS / MATERIAL DE CONSUMO / MANUTENÇÃO DE EQUIPAMENTOS / REAGENTES QUIMICOS / MATERIAIS E SERVIÇOS DIVERSOS PARA LABORATORIOS DIDÁTICOS E CURSOS DE GRADUAÇÃO / EPIS PARA LABORATÓRIOS </v>
      </c>
      <c r="I252" t="s">
        <v>607</v>
      </c>
      <c r="J252" t="s">
        <v>404</v>
      </c>
      <c r="K252" t="s">
        <v>1320</v>
      </c>
      <c r="L252" t="s">
        <v>1307</v>
      </c>
      <c r="M252" t="s">
        <v>1321</v>
      </c>
      <c r="N252" t="s">
        <v>229</v>
      </c>
      <c r="O252" t="s">
        <v>222</v>
      </c>
      <c r="P252" t="s">
        <v>561</v>
      </c>
      <c r="Q252" t="s">
        <v>224</v>
      </c>
      <c r="R252" t="s">
        <v>220</v>
      </c>
      <c r="S252" t="s">
        <v>124</v>
      </c>
      <c r="T252" t="s">
        <v>216</v>
      </c>
      <c r="U252" t="s">
        <v>2611</v>
      </c>
      <c r="V252" t="s">
        <v>2590</v>
      </c>
      <c r="W252" t="s">
        <v>2472</v>
      </c>
      <c r="X252" s="51" t="str">
        <f t="shared" si="3"/>
        <v>3</v>
      </c>
      <c r="Y252" s="51" t="str">
        <f>IF(T252="","",IF(AND(T252&lt;&gt;'Tabelas auxiliares'!$B$236,T252&lt;&gt;'Tabelas auxiliares'!$B$237),"FOLHA DE PESSOAL",IF(X252='Tabelas auxiliares'!$A$237,"CUSTEIO",IF(X252='Tabelas auxiliares'!$A$236,"INVESTIMENTO","ERRO - VERIFICAR"))))</f>
        <v>CUSTEIO</v>
      </c>
      <c r="Z252" s="44">
        <v>856.65</v>
      </c>
      <c r="AC252" s="44">
        <v>856.65</v>
      </c>
    </row>
    <row r="253" spans="1:29" x14ac:dyDescent="0.25">
      <c r="A253" t="s">
        <v>2314</v>
      </c>
      <c r="B253" s="75" t="s">
        <v>2245</v>
      </c>
      <c r="C253" s="75" t="s">
        <v>2317</v>
      </c>
      <c r="D253" t="s">
        <v>51</v>
      </c>
      <c r="E253" t="s">
        <v>118</v>
      </c>
      <c r="F253" s="51" t="str">
        <f>IFERROR(VLOOKUP(D253,'Tabelas auxiliares'!$A$3:$B$61,2,FALSE),"")</f>
        <v>CCNH - COMPRAS COMPARTILHADAS</v>
      </c>
      <c r="G253" s="51" t="str">
        <f>IFERROR(VLOOKUP($B253,'Tabelas auxiliares'!$A$65:$C$102,2,FALSE),"")</f>
        <v>Materiais didáticos e serviços - Graduação</v>
      </c>
      <c r="H253" s="51" t="str">
        <f>IFERROR(VLOOKUP($B253,'Tabelas auxiliares'!$A$65:$C$102,3,FALSE),"")</f>
        <v xml:space="preserve">VIDRARIAS / MATERIAL DE CONSUMO / MANUTENÇÃO DE EQUIPAMENTOS / REAGENTES QUIMICOS / MATERIAIS E SERVIÇOS DIVERSOS PARA LABORATORIOS DIDÁTICOS E CURSOS DE GRADUAÇÃO / EPIS PARA LABORATÓRIOS </v>
      </c>
      <c r="I253" t="s">
        <v>607</v>
      </c>
      <c r="J253" t="s">
        <v>404</v>
      </c>
      <c r="K253" t="s">
        <v>1322</v>
      </c>
      <c r="L253" t="s">
        <v>1307</v>
      </c>
      <c r="M253" t="s">
        <v>1323</v>
      </c>
      <c r="N253" t="s">
        <v>229</v>
      </c>
      <c r="O253" t="s">
        <v>222</v>
      </c>
      <c r="P253" t="s">
        <v>561</v>
      </c>
      <c r="Q253" t="s">
        <v>224</v>
      </c>
      <c r="R253" t="s">
        <v>220</v>
      </c>
      <c r="S253" t="s">
        <v>124</v>
      </c>
      <c r="T253" t="s">
        <v>216</v>
      </c>
      <c r="U253" t="s">
        <v>2611</v>
      </c>
      <c r="V253" t="s">
        <v>2590</v>
      </c>
      <c r="W253" t="s">
        <v>2472</v>
      </c>
      <c r="X253" s="51" t="str">
        <f t="shared" si="3"/>
        <v>3</v>
      </c>
      <c r="Y253" s="51" t="str">
        <f>IF(T253="","",IF(AND(T253&lt;&gt;'Tabelas auxiliares'!$B$236,T253&lt;&gt;'Tabelas auxiliares'!$B$237),"FOLHA DE PESSOAL",IF(X253='Tabelas auxiliares'!$A$237,"CUSTEIO",IF(X253='Tabelas auxiliares'!$A$236,"INVESTIMENTO","ERRO - VERIFICAR"))))</f>
        <v>CUSTEIO</v>
      </c>
      <c r="Z253" s="44">
        <v>1451.13</v>
      </c>
      <c r="AA253" s="44">
        <v>1451.13</v>
      </c>
    </row>
    <row r="254" spans="1:29" x14ac:dyDescent="0.25">
      <c r="A254" t="s">
        <v>2314</v>
      </c>
      <c r="B254" s="75" t="s">
        <v>2245</v>
      </c>
      <c r="C254" s="75" t="s">
        <v>2317</v>
      </c>
      <c r="D254" t="s">
        <v>51</v>
      </c>
      <c r="E254" t="s">
        <v>118</v>
      </c>
      <c r="F254" s="51" t="str">
        <f>IFERROR(VLOOKUP(D254,'Tabelas auxiliares'!$A$3:$B$61,2,FALSE),"")</f>
        <v>CCNH - COMPRAS COMPARTILHADAS</v>
      </c>
      <c r="G254" s="51" t="str">
        <f>IFERROR(VLOOKUP($B254,'Tabelas auxiliares'!$A$65:$C$102,2,FALSE),"")</f>
        <v>Materiais didáticos e serviços - Graduação</v>
      </c>
      <c r="H254" s="51" t="str">
        <f>IFERROR(VLOOKUP($B254,'Tabelas auxiliares'!$A$65:$C$102,3,FALSE),"")</f>
        <v xml:space="preserve">VIDRARIAS / MATERIAL DE CONSUMO / MANUTENÇÃO DE EQUIPAMENTOS / REAGENTES QUIMICOS / MATERIAIS E SERVIÇOS DIVERSOS PARA LABORATORIOS DIDÁTICOS E CURSOS DE GRADUAÇÃO / EPIS PARA LABORATÓRIOS </v>
      </c>
      <c r="I254" t="s">
        <v>607</v>
      </c>
      <c r="J254" t="s">
        <v>404</v>
      </c>
      <c r="K254" t="s">
        <v>1324</v>
      </c>
      <c r="L254" t="s">
        <v>1307</v>
      </c>
      <c r="M254" t="s">
        <v>1325</v>
      </c>
      <c r="N254" t="s">
        <v>229</v>
      </c>
      <c r="O254" t="s">
        <v>222</v>
      </c>
      <c r="P254" t="s">
        <v>561</v>
      </c>
      <c r="Q254" t="s">
        <v>224</v>
      </c>
      <c r="R254" t="s">
        <v>220</v>
      </c>
      <c r="S254" t="s">
        <v>124</v>
      </c>
      <c r="T254" t="s">
        <v>216</v>
      </c>
      <c r="U254" t="s">
        <v>2611</v>
      </c>
      <c r="V254" t="s">
        <v>2590</v>
      </c>
      <c r="W254" t="s">
        <v>2472</v>
      </c>
      <c r="X254" s="51" t="str">
        <f t="shared" si="3"/>
        <v>3</v>
      </c>
      <c r="Y254" s="51" t="str">
        <f>IF(T254="","",IF(AND(T254&lt;&gt;'Tabelas auxiliares'!$B$236,T254&lt;&gt;'Tabelas auxiliares'!$B$237),"FOLHA DE PESSOAL",IF(X254='Tabelas auxiliares'!$A$237,"CUSTEIO",IF(X254='Tabelas auxiliares'!$A$236,"INVESTIMENTO","ERRO - VERIFICAR"))))</f>
        <v>CUSTEIO</v>
      </c>
      <c r="Z254" s="44">
        <v>2629</v>
      </c>
      <c r="AC254" s="44">
        <v>2629</v>
      </c>
    </row>
    <row r="255" spans="1:29" x14ac:dyDescent="0.25">
      <c r="A255" t="s">
        <v>2314</v>
      </c>
      <c r="B255" s="75" t="s">
        <v>2245</v>
      </c>
      <c r="C255" s="75" t="s">
        <v>2317</v>
      </c>
      <c r="D255" t="s">
        <v>51</v>
      </c>
      <c r="E255" t="s">
        <v>118</v>
      </c>
      <c r="F255" s="51" t="str">
        <f>IFERROR(VLOOKUP(D255,'Tabelas auxiliares'!$A$3:$B$61,2,FALSE),"")</f>
        <v>CCNH - COMPRAS COMPARTILHADAS</v>
      </c>
      <c r="G255" s="51" t="str">
        <f>IFERROR(VLOOKUP($B255,'Tabelas auxiliares'!$A$65:$C$102,2,FALSE),"")</f>
        <v>Materiais didáticos e serviços - Graduação</v>
      </c>
      <c r="H255" s="51" t="str">
        <f>IFERROR(VLOOKUP($B255,'Tabelas auxiliares'!$A$65:$C$102,3,FALSE),"")</f>
        <v xml:space="preserve">VIDRARIAS / MATERIAL DE CONSUMO / MANUTENÇÃO DE EQUIPAMENTOS / REAGENTES QUIMICOS / MATERIAIS E SERVIÇOS DIVERSOS PARA LABORATORIOS DIDÁTICOS E CURSOS DE GRADUAÇÃO / EPIS PARA LABORATÓRIOS </v>
      </c>
      <c r="I255" t="s">
        <v>607</v>
      </c>
      <c r="J255" t="s">
        <v>404</v>
      </c>
      <c r="K255" t="s">
        <v>1326</v>
      </c>
      <c r="L255" t="s">
        <v>1307</v>
      </c>
      <c r="M255" t="s">
        <v>1327</v>
      </c>
      <c r="N255" t="s">
        <v>229</v>
      </c>
      <c r="O255" t="s">
        <v>222</v>
      </c>
      <c r="P255" t="s">
        <v>561</v>
      </c>
      <c r="Q255" t="s">
        <v>224</v>
      </c>
      <c r="R255" t="s">
        <v>220</v>
      </c>
      <c r="S255" t="s">
        <v>124</v>
      </c>
      <c r="T255" t="s">
        <v>216</v>
      </c>
      <c r="U255" t="s">
        <v>2611</v>
      </c>
      <c r="V255" t="s">
        <v>2590</v>
      </c>
      <c r="W255" t="s">
        <v>2472</v>
      </c>
      <c r="X255" s="51" t="str">
        <f t="shared" si="3"/>
        <v>3</v>
      </c>
      <c r="Y255" s="51" t="str">
        <f>IF(T255="","",IF(AND(T255&lt;&gt;'Tabelas auxiliares'!$B$236,T255&lt;&gt;'Tabelas auxiliares'!$B$237),"FOLHA DE PESSOAL",IF(X255='Tabelas auxiliares'!$A$237,"CUSTEIO",IF(X255='Tabelas auxiliares'!$A$236,"INVESTIMENTO","ERRO - VERIFICAR"))))</f>
        <v>CUSTEIO</v>
      </c>
      <c r="Z255" s="44">
        <v>1328</v>
      </c>
      <c r="AA255" s="44">
        <v>1328</v>
      </c>
    </row>
    <row r="256" spans="1:29" x14ac:dyDescent="0.25">
      <c r="A256" t="s">
        <v>2314</v>
      </c>
      <c r="B256" s="75" t="s">
        <v>2251</v>
      </c>
      <c r="C256" s="75" t="s">
        <v>2317</v>
      </c>
      <c r="D256" t="s">
        <v>15</v>
      </c>
      <c r="E256" t="s">
        <v>118</v>
      </c>
      <c r="F256" s="51" t="str">
        <f>IFERROR(VLOOKUP(D256,'Tabelas auxiliares'!$A$3:$B$61,2,FALSE),"")</f>
        <v>PROPES - PRÓ-REITORIA DE PESQUISA / CEM</v>
      </c>
      <c r="G256" s="51" t="str">
        <f>IFERROR(VLOOKUP($B256,'Tabelas auxiliares'!$A$65:$C$102,2,FALSE),"")</f>
        <v>Materiais didáticos e serviços - Pesquisa</v>
      </c>
      <c r="H256" s="51" t="str">
        <f>IFERROR(VLOOKUP($B256,'Tabelas auxiliares'!$A$65:$C$102,3,FALSE),"")</f>
        <v>VIDRARIAS / MATERIAL DE CONSUMO / MANUTENÇÃO DE EQUIPAMENTOS / REAGENTES QUIMICOS / MATERIAIS E SERVIÇOS DIVERSOS PARA LABORATORIOS / RACAO PARA ANIMAIS / MATERIAIS PESQUISA NÚCLEOS ESTRATÉGICOS / EPIS PARA LABORATÓRIOS</v>
      </c>
      <c r="I256" t="s">
        <v>1328</v>
      </c>
      <c r="J256" t="s">
        <v>1329</v>
      </c>
      <c r="K256" t="s">
        <v>1330</v>
      </c>
      <c r="L256" t="s">
        <v>1331</v>
      </c>
      <c r="M256" t="s">
        <v>1332</v>
      </c>
      <c r="N256" t="s">
        <v>278</v>
      </c>
      <c r="O256" t="s">
        <v>222</v>
      </c>
      <c r="P256" t="s">
        <v>279</v>
      </c>
      <c r="Q256" t="s">
        <v>224</v>
      </c>
      <c r="R256" t="s">
        <v>220</v>
      </c>
      <c r="S256" t="s">
        <v>1089</v>
      </c>
      <c r="T256" t="s">
        <v>216</v>
      </c>
      <c r="U256" t="s">
        <v>135</v>
      </c>
      <c r="V256" t="s">
        <v>2657</v>
      </c>
      <c r="W256" t="s">
        <v>2528</v>
      </c>
      <c r="X256" s="51" t="str">
        <f t="shared" si="3"/>
        <v>4</v>
      </c>
      <c r="Y256" s="51" t="str">
        <f>IF(T256="","",IF(AND(T256&lt;&gt;'Tabelas auxiliares'!$B$236,T256&lt;&gt;'Tabelas auxiliares'!$B$237),"FOLHA DE PESSOAL",IF(X256='Tabelas auxiliares'!$A$237,"CUSTEIO",IF(X256='Tabelas auxiliares'!$A$236,"INVESTIMENTO","ERRO - VERIFICAR"))))</f>
        <v>INVESTIMENTO</v>
      </c>
      <c r="Z256" s="44">
        <v>98474.18</v>
      </c>
      <c r="AA256" s="44">
        <v>98474.18</v>
      </c>
    </row>
    <row r="257" spans="1:29" x14ac:dyDescent="0.25">
      <c r="A257" t="s">
        <v>2314</v>
      </c>
      <c r="B257" s="75" t="s">
        <v>2251</v>
      </c>
      <c r="C257" s="75" t="s">
        <v>2317</v>
      </c>
      <c r="D257" t="s">
        <v>15</v>
      </c>
      <c r="E257" t="s">
        <v>118</v>
      </c>
      <c r="F257" s="51" t="str">
        <f>IFERROR(VLOOKUP(D257,'Tabelas auxiliares'!$A$3:$B$61,2,FALSE),"")</f>
        <v>PROPES - PRÓ-REITORIA DE PESQUISA / CEM</v>
      </c>
      <c r="G257" s="51" t="str">
        <f>IFERROR(VLOOKUP($B257,'Tabelas auxiliares'!$A$65:$C$102,2,FALSE),"")</f>
        <v>Materiais didáticos e serviços - Pesquisa</v>
      </c>
      <c r="H257" s="51" t="str">
        <f>IFERROR(VLOOKUP($B257,'Tabelas auxiliares'!$A$65:$C$102,3,FALSE),"")</f>
        <v>VIDRARIAS / MATERIAL DE CONSUMO / MANUTENÇÃO DE EQUIPAMENTOS / REAGENTES QUIMICOS / MATERIAIS E SERVIÇOS DIVERSOS PARA LABORATORIOS / RACAO PARA ANIMAIS / MATERIAIS PESQUISA NÚCLEOS ESTRATÉGICOS / EPIS PARA LABORATÓRIOS</v>
      </c>
      <c r="I257" t="s">
        <v>1333</v>
      </c>
      <c r="J257" t="s">
        <v>1334</v>
      </c>
      <c r="K257" t="s">
        <v>1335</v>
      </c>
      <c r="L257" t="s">
        <v>1336</v>
      </c>
      <c r="M257" t="s">
        <v>1337</v>
      </c>
      <c r="N257" t="s">
        <v>221</v>
      </c>
      <c r="O257" t="s">
        <v>222</v>
      </c>
      <c r="P257" t="s">
        <v>223</v>
      </c>
      <c r="Q257" t="s">
        <v>224</v>
      </c>
      <c r="R257" t="s">
        <v>220</v>
      </c>
      <c r="S257" t="s">
        <v>124</v>
      </c>
      <c r="T257" t="s">
        <v>216</v>
      </c>
      <c r="U257" t="s">
        <v>123</v>
      </c>
      <c r="V257" t="s">
        <v>2658</v>
      </c>
      <c r="W257" t="s">
        <v>2529</v>
      </c>
      <c r="X257" s="51" t="str">
        <f t="shared" si="3"/>
        <v>3</v>
      </c>
      <c r="Y257" s="51" t="str">
        <f>IF(T257="","",IF(AND(T257&lt;&gt;'Tabelas auxiliares'!$B$236,T257&lt;&gt;'Tabelas auxiliares'!$B$237),"FOLHA DE PESSOAL",IF(X257='Tabelas auxiliares'!$A$237,"CUSTEIO",IF(X257='Tabelas auxiliares'!$A$236,"INVESTIMENTO","ERRO - VERIFICAR"))))</f>
        <v>CUSTEIO</v>
      </c>
      <c r="Z257" s="44">
        <v>15913</v>
      </c>
      <c r="AA257" s="44">
        <v>15913</v>
      </c>
    </row>
    <row r="258" spans="1:29" x14ac:dyDescent="0.25">
      <c r="A258" t="s">
        <v>2314</v>
      </c>
      <c r="B258" s="75" t="s">
        <v>2251</v>
      </c>
      <c r="C258" s="75" t="s">
        <v>2317</v>
      </c>
      <c r="D258" t="s">
        <v>15</v>
      </c>
      <c r="E258" t="s">
        <v>118</v>
      </c>
      <c r="F258" s="51" t="str">
        <f>IFERROR(VLOOKUP(D258,'Tabelas auxiliares'!$A$3:$B$61,2,FALSE),"")</f>
        <v>PROPES - PRÓ-REITORIA DE PESQUISA / CEM</v>
      </c>
      <c r="G258" s="51" t="str">
        <f>IFERROR(VLOOKUP($B258,'Tabelas auxiliares'!$A$65:$C$102,2,FALSE),"")</f>
        <v>Materiais didáticos e serviços - Pesquisa</v>
      </c>
      <c r="H258" s="51" t="str">
        <f>IFERROR(VLOOKUP($B258,'Tabelas auxiliares'!$A$65:$C$102,3,FALSE),"")</f>
        <v>VIDRARIAS / MATERIAL DE CONSUMO / MANUTENÇÃO DE EQUIPAMENTOS / REAGENTES QUIMICOS / MATERIAIS E SERVIÇOS DIVERSOS PARA LABORATORIOS / RACAO PARA ANIMAIS / MATERIAIS PESQUISA NÚCLEOS ESTRATÉGICOS / EPIS PARA LABORATÓRIOS</v>
      </c>
      <c r="I258" t="s">
        <v>1338</v>
      </c>
      <c r="J258" t="s">
        <v>1339</v>
      </c>
      <c r="K258" t="s">
        <v>1340</v>
      </c>
      <c r="L258" t="s">
        <v>1341</v>
      </c>
      <c r="M258" t="s">
        <v>1029</v>
      </c>
      <c r="N258" t="s">
        <v>221</v>
      </c>
      <c r="O258" t="s">
        <v>222</v>
      </c>
      <c r="P258" t="s">
        <v>223</v>
      </c>
      <c r="Q258" t="s">
        <v>224</v>
      </c>
      <c r="R258" t="s">
        <v>220</v>
      </c>
      <c r="S258" t="s">
        <v>124</v>
      </c>
      <c r="T258" t="s">
        <v>216</v>
      </c>
      <c r="U258" t="s">
        <v>123</v>
      </c>
      <c r="V258" t="s">
        <v>2634</v>
      </c>
      <c r="W258" t="s">
        <v>2513</v>
      </c>
      <c r="X258" s="51" t="str">
        <f t="shared" si="3"/>
        <v>3</v>
      </c>
      <c r="Y258" s="51" t="str">
        <f>IF(T258="","",IF(AND(T258&lt;&gt;'Tabelas auxiliares'!$B$236,T258&lt;&gt;'Tabelas auxiliares'!$B$237),"FOLHA DE PESSOAL",IF(X258='Tabelas auxiliares'!$A$237,"CUSTEIO",IF(X258='Tabelas auxiliares'!$A$236,"INVESTIMENTO","ERRO - VERIFICAR"))))</f>
        <v>CUSTEIO</v>
      </c>
      <c r="Z258" s="44">
        <v>15000</v>
      </c>
      <c r="AA258" s="44">
        <v>15000</v>
      </c>
    </row>
    <row r="259" spans="1:29" x14ac:dyDescent="0.25">
      <c r="A259" t="s">
        <v>2314</v>
      </c>
      <c r="B259" s="75" t="s">
        <v>2251</v>
      </c>
      <c r="C259" s="75" t="s">
        <v>2317</v>
      </c>
      <c r="D259" t="s">
        <v>15</v>
      </c>
      <c r="E259" t="s">
        <v>118</v>
      </c>
      <c r="F259" s="51" t="str">
        <f>IFERROR(VLOOKUP(D259,'Tabelas auxiliares'!$A$3:$B$61,2,FALSE),"")</f>
        <v>PROPES - PRÓ-REITORIA DE PESQUISA / CEM</v>
      </c>
      <c r="G259" s="51" t="str">
        <f>IFERROR(VLOOKUP($B259,'Tabelas auxiliares'!$A$65:$C$102,2,FALSE),"")</f>
        <v>Materiais didáticos e serviços - Pesquisa</v>
      </c>
      <c r="H259" s="51" t="str">
        <f>IFERROR(VLOOKUP($B259,'Tabelas auxiliares'!$A$65:$C$102,3,FALSE),"")</f>
        <v>VIDRARIAS / MATERIAL DE CONSUMO / MANUTENÇÃO DE EQUIPAMENTOS / REAGENTES QUIMICOS / MATERIAIS E SERVIÇOS DIVERSOS PARA LABORATORIOS / RACAO PARA ANIMAIS / MATERIAIS PESQUISA NÚCLEOS ESTRATÉGICOS / EPIS PARA LABORATÓRIOS</v>
      </c>
      <c r="I259" t="s">
        <v>1342</v>
      </c>
      <c r="J259" t="s">
        <v>1334</v>
      </c>
      <c r="K259" t="s">
        <v>1343</v>
      </c>
      <c r="L259" t="s">
        <v>1344</v>
      </c>
      <c r="M259" t="s">
        <v>1337</v>
      </c>
      <c r="N259" t="s">
        <v>221</v>
      </c>
      <c r="O259" t="s">
        <v>222</v>
      </c>
      <c r="P259" t="s">
        <v>223</v>
      </c>
      <c r="Q259" t="s">
        <v>224</v>
      </c>
      <c r="R259" t="s">
        <v>220</v>
      </c>
      <c r="S259" t="s">
        <v>124</v>
      </c>
      <c r="T259" t="s">
        <v>216</v>
      </c>
      <c r="U259" t="s">
        <v>123</v>
      </c>
      <c r="V259" t="s">
        <v>2658</v>
      </c>
      <c r="W259" t="s">
        <v>2529</v>
      </c>
      <c r="X259" s="51" t="str">
        <f t="shared" si="3"/>
        <v>3</v>
      </c>
      <c r="Y259" s="51" t="str">
        <f>IF(T259="","",IF(AND(T259&lt;&gt;'Tabelas auxiliares'!$B$236,T259&lt;&gt;'Tabelas auxiliares'!$B$237),"FOLHA DE PESSOAL",IF(X259='Tabelas auxiliares'!$A$237,"CUSTEIO",IF(X259='Tabelas auxiliares'!$A$236,"INVESTIMENTO","ERRO - VERIFICAR"))))</f>
        <v>CUSTEIO</v>
      </c>
      <c r="Z259" s="44">
        <v>15913</v>
      </c>
      <c r="AA259" s="44">
        <v>15913</v>
      </c>
    </row>
    <row r="260" spans="1:29" x14ac:dyDescent="0.25">
      <c r="A260" t="s">
        <v>2314</v>
      </c>
      <c r="B260" s="75" t="s">
        <v>2251</v>
      </c>
      <c r="C260" s="75" t="s">
        <v>2317</v>
      </c>
      <c r="D260" t="s">
        <v>15</v>
      </c>
      <c r="E260" t="s">
        <v>118</v>
      </c>
      <c r="F260" s="51" t="str">
        <f>IFERROR(VLOOKUP(D260,'Tabelas auxiliares'!$A$3:$B$61,2,FALSE),"")</f>
        <v>PROPES - PRÓ-REITORIA DE PESQUISA / CEM</v>
      </c>
      <c r="G260" s="51" t="str">
        <f>IFERROR(VLOOKUP($B260,'Tabelas auxiliares'!$A$65:$C$102,2,FALSE),"")</f>
        <v>Materiais didáticos e serviços - Pesquisa</v>
      </c>
      <c r="H260" s="51" t="str">
        <f>IFERROR(VLOOKUP($B260,'Tabelas auxiliares'!$A$65:$C$102,3,FALSE),"")</f>
        <v>VIDRARIAS / MATERIAL DE CONSUMO / MANUTENÇÃO DE EQUIPAMENTOS / REAGENTES QUIMICOS / MATERIAIS E SERVIÇOS DIVERSOS PARA LABORATORIOS / RACAO PARA ANIMAIS / MATERIAIS PESQUISA NÚCLEOS ESTRATÉGICOS / EPIS PARA LABORATÓRIOS</v>
      </c>
      <c r="I260" t="s">
        <v>744</v>
      </c>
      <c r="J260" t="s">
        <v>1345</v>
      </c>
      <c r="K260" t="s">
        <v>1346</v>
      </c>
      <c r="L260" t="s">
        <v>1347</v>
      </c>
      <c r="M260" t="s">
        <v>1348</v>
      </c>
      <c r="N260" t="s">
        <v>221</v>
      </c>
      <c r="O260" t="s">
        <v>222</v>
      </c>
      <c r="P260" t="s">
        <v>223</v>
      </c>
      <c r="Q260" t="s">
        <v>224</v>
      </c>
      <c r="R260" t="s">
        <v>220</v>
      </c>
      <c r="S260" t="s">
        <v>124</v>
      </c>
      <c r="T260" t="s">
        <v>216</v>
      </c>
      <c r="U260" t="s">
        <v>123</v>
      </c>
      <c r="V260" t="s">
        <v>2595</v>
      </c>
      <c r="W260" t="s">
        <v>2479</v>
      </c>
      <c r="X260" s="51" t="str">
        <f t="shared" ref="X260:X323" si="4">LEFT(V260,1)</f>
        <v>3</v>
      </c>
      <c r="Y260" s="51" t="str">
        <f>IF(T260="","",IF(AND(T260&lt;&gt;'Tabelas auxiliares'!$B$236,T260&lt;&gt;'Tabelas auxiliares'!$B$237),"FOLHA DE PESSOAL",IF(X260='Tabelas auxiliares'!$A$237,"CUSTEIO",IF(X260='Tabelas auxiliares'!$A$236,"INVESTIMENTO","ERRO - VERIFICAR"))))</f>
        <v>CUSTEIO</v>
      </c>
      <c r="Z260" s="44">
        <v>1246.6600000000001</v>
      </c>
      <c r="AA260" s="44">
        <v>1246.6600000000001</v>
      </c>
    </row>
    <row r="261" spans="1:29" x14ac:dyDescent="0.25">
      <c r="A261" t="s">
        <v>2314</v>
      </c>
      <c r="B261" s="75" t="s">
        <v>2251</v>
      </c>
      <c r="C261" s="75" t="s">
        <v>2317</v>
      </c>
      <c r="D261" t="s">
        <v>15</v>
      </c>
      <c r="E261" t="s">
        <v>118</v>
      </c>
      <c r="F261" s="51" t="str">
        <f>IFERROR(VLOOKUP(D261,'Tabelas auxiliares'!$A$3:$B$61,2,FALSE),"")</f>
        <v>PROPES - PRÓ-REITORIA DE PESQUISA / CEM</v>
      </c>
      <c r="G261" s="51" t="str">
        <f>IFERROR(VLOOKUP($B261,'Tabelas auxiliares'!$A$65:$C$102,2,FALSE),"")</f>
        <v>Materiais didáticos e serviços - Pesquisa</v>
      </c>
      <c r="H261" s="51" t="str">
        <f>IFERROR(VLOOKUP($B261,'Tabelas auxiliares'!$A$65:$C$102,3,FALSE),"")</f>
        <v>VIDRARIAS / MATERIAL DE CONSUMO / MANUTENÇÃO DE EQUIPAMENTOS / REAGENTES QUIMICOS / MATERIAIS E SERVIÇOS DIVERSOS PARA LABORATORIOS / RACAO PARA ANIMAIS / MATERIAIS PESQUISA NÚCLEOS ESTRATÉGICOS / EPIS PARA LABORATÓRIOS</v>
      </c>
      <c r="I261" t="s">
        <v>744</v>
      </c>
      <c r="J261" t="s">
        <v>1345</v>
      </c>
      <c r="K261" t="s">
        <v>1349</v>
      </c>
      <c r="L261" t="s">
        <v>1347</v>
      </c>
      <c r="M261" t="s">
        <v>1348</v>
      </c>
      <c r="N261" t="s">
        <v>221</v>
      </c>
      <c r="O261" t="s">
        <v>222</v>
      </c>
      <c r="P261" t="s">
        <v>223</v>
      </c>
      <c r="Q261" t="s">
        <v>224</v>
      </c>
      <c r="R261" t="s">
        <v>220</v>
      </c>
      <c r="S261" t="s">
        <v>124</v>
      </c>
      <c r="T261" t="s">
        <v>216</v>
      </c>
      <c r="U261" t="s">
        <v>123</v>
      </c>
      <c r="V261" t="s">
        <v>2634</v>
      </c>
      <c r="W261" t="s">
        <v>2513</v>
      </c>
      <c r="X261" s="51" t="str">
        <f t="shared" si="4"/>
        <v>3</v>
      </c>
      <c r="Y261" s="51" t="str">
        <f>IF(T261="","",IF(AND(T261&lt;&gt;'Tabelas auxiliares'!$B$236,T261&lt;&gt;'Tabelas auxiliares'!$B$237),"FOLHA DE PESSOAL",IF(X261='Tabelas auxiliares'!$A$237,"CUSTEIO",IF(X261='Tabelas auxiliares'!$A$236,"INVESTIMENTO","ERRO - VERIFICAR"))))</f>
        <v>CUSTEIO</v>
      </c>
      <c r="Z261" s="44">
        <v>10000</v>
      </c>
      <c r="AA261" s="44">
        <v>10000</v>
      </c>
    </row>
    <row r="262" spans="1:29" x14ac:dyDescent="0.25">
      <c r="A262" t="s">
        <v>2314</v>
      </c>
      <c r="B262" s="75" t="s">
        <v>2251</v>
      </c>
      <c r="C262" s="75" t="s">
        <v>2317</v>
      </c>
      <c r="D262" t="s">
        <v>15</v>
      </c>
      <c r="E262" t="s">
        <v>118</v>
      </c>
      <c r="F262" s="51" t="str">
        <f>IFERROR(VLOOKUP(D262,'Tabelas auxiliares'!$A$3:$B$61,2,FALSE),"")</f>
        <v>PROPES - PRÓ-REITORIA DE PESQUISA / CEM</v>
      </c>
      <c r="G262" s="51" t="str">
        <f>IFERROR(VLOOKUP($B262,'Tabelas auxiliares'!$A$65:$C$102,2,FALSE),"")</f>
        <v>Materiais didáticos e serviços - Pesquisa</v>
      </c>
      <c r="H262" s="51" t="str">
        <f>IFERROR(VLOOKUP($B262,'Tabelas auxiliares'!$A$65:$C$102,3,FALSE),"")</f>
        <v>VIDRARIAS / MATERIAL DE CONSUMO / MANUTENÇÃO DE EQUIPAMENTOS / REAGENTES QUIMICOS / MATERIAIS E SERVIÇOS DIVERSOS PARA LABORATORIOS / RACAO PARA ANIMAIS / MATERIAIS PESQUISA NÚCLEOS ESTRATÉGICOS / EPIS PARA LABORATÓRIOS</v>
      </c>
      <c r="I262" t="s">
        <v>1350</v>
      </c>
      <c r="J262" t="s">
        <v>1351</v>
      </c>
      <c r="K262" t="s">
        <v>1352</v>
      </c>
      <c r="L262" t="s">
        <v>1353</v>
      </c>
      <c r="M262" t="s">
        <v>1354</v>
      </c>
      <c r="N262" t="s">
        <v>221</v>
      </c>
      <c r="O262" t="s">
        <v>222</v>
      </c>
      <c r="P262" t="s">
        <v>223</v>
      </c>
      <c r="Q262" t="s">
        <v>224</v>
      </c>
      <c r="R262" t="s">
        <v>220</v>
      </c>
      <c r="S262" t="s">
        <v>124</v>
      </c>
      <c r="T262" t="s">
        <v>216</v>
      </c>
      <c r="U262" t="s">
        <v>123</v>
      </c>
      <c r="V262" t="s">
        <v>2655</v>
      </c>
      <c r="W262" t="s">
        <v>2526</v>
      </c>
      <c r="X262" s="51" t="str">
        <f t="shared" si="4"/>
        <v>3</v>
      </c>
      <c r="Y262" s="51" t="str">
        <f>IF(T262="","",IF(AND(T262&lt;&gt;'Tabelas auxiliares'!$B$236,T262&lt;&gt;'Tabelas auxiliares'!$B$237),"FOLHA DE PESSOAL",IF(X262='Tabelas auxiliares'!$A$237,"CUSTEIO",IF(X262='Tabelas auxiliares'!$A$236,"INVESTIMENTO","ERRO - VERIFICAR"))))</f>
        <v>CUSTEIO</v>
      </c>
      <c r="Z262" s="44">
        <v>5271.39</v>
      </c>
      <c r="AC262" s="44">
        <v>3651.07</v>
      </c>
    </row>
    <row r="263" spans="1:29" x14ac:dyDescent="0.25">
      <c r="A263" t="s">
        <v>2314</v>
      </c>
      <c r="B263" s="75" t="s">
        <v>2251</v>
      </c>
      <c r="C263" s="75" t="s">
        <v>2317</v>
      </c>
      <c r="D263" t="s">
        <v>15</v>
      </c>
      <c r="E263" t="s">
        <v>118</v>
      </c>
      <c r="F263" s="51" t="str">
        <f>IFERROR(VLOOKUP(D263,'Tabelas auxiliares'!$A$3:$B$61,2,FALSE),"")</f>
        <v>PROPES - PRÓ-REITORIA DE PESQUISA / CEM</v>
      </c>
      <c r="G263" s="51" t="str">
        <f>IFERROR(VLOOKUP($B263,'Tabelas auxiliares'!$A$65:$C$102,2,FALSE),"")</f>
        <v>Materiais didáticos e serviços - Pesquisa</v>
      </c>
      <c r="H263" s="51" t="str">
        <f>IFERROR(VLOOKUP($B263,'Tabelas auxiliares'!$A$65:$C$102,3,FALSE),"")</f>
        <v>VIDRARIAS / MATERIAL DE CONSUMO / MANUTENÇÃO DE EQUIPAMENTOS / REAGENTES QUIMICOS / MATERIAIS E SERVIÇOS DIVERSOS PARA LABORATORIOS / RACAO PARA ANIMAIS / MATERIAIS PESQUISA NÚCLEOS ESTRATÉGICOS / EPIS PARA LABORATÓRIOS</v>
      </c>
      <c r="I263" t="s">
        <v>1355</v>
      </c>
      <c r="J263" t="s">
        <v>1356</v>
      </c>
      <c r="K263" t="s">
        <v>1357</v>
      </c>
      <c r="L263" t="s">
        <v>1358</v>
      </c>
      <c r="M263" t="s">
        <v>1359</v>
      </c>
      <c r="N263" t="s">
        <v>221</v>
      </c>
      <c r="O263" t="s">
        <v>222</v>
      </c>
      <c r="P263" t="s">
        <v>223</v>
      </c>
      <c r="Q263" t="s">
        <v>224</v>
      </c>
      <c r="R263" t="s">
        <v>220</v>
      </c>
      <c r="S263" t="s">
        <v>124</v>
      </c>
      <c r="T263" t="s">
        <v>216</v>
      </c>
      <c r="U263" t="s">
        <v>123</v>
      </c>
      <c r="V263" t="s">
        <v>2552</v>
      </c>
      <c r="W263" t="s">
        <v>2427</v>
      </c>
      <c r="X263" s="51" t="str">
        <f t="shared" si="4"/>
        <v>3</v>
      </c>
      <c r="Y263" s="51" t="str">
        <f>IF(T263="","",IF(AND(T263&lt;&gt;'Tabelas auxiliares'!$B$236,T263&lt;&gt;'Tabelas auxiliares'!$B$237),"FOLHA DE PESSOAL",IF(X263='Tabelas auxiliares'!$A$237,"CUSTEIO",IF(X263='Tabelas auxiliares'!$A$236,"INVESTIMENTO","ERRO - VERIFICAR"))))</f>
        <v>CUSTEIO</v>
      </c>
      <c r="Z263" s="44">
        <v>6459.25</v>
      </c>
      <c r="AA263" s="44">
        <v>6388.16</v>
      </c>
      <c r="AC263" s="44">
        <v>71.09</v>
      </c>
    </row>
    <row r="264" spans="1:29" x14ac:dyDescent="0.25">
      <c r="A264" t="s">
        <v>2314</v>
      </c>
      <c r="B264" s="75" t="s">
        <v>2251</v>
      </c>
      <c r="C264" s="75" t="s">
        <v>2317</v>
      </c>
      <c r="D264" t="s">
        <v>15</v>
      </c>
      <c r="E264" t="s">
        <v>118</v>
      </c>
      <c r="F264" s="51" t="str">
        <f>IFERROR(VLOOKUP(D264,'Tabelas auxiliares'!$A$3:$B$61,2,FALSE),"")</f>
        <v>PROPES - PRÓ-REITORIA DE PESQUISA / CEM</v>
      </c>
      <c r="G264" s="51" t="str">
        <f>IFERROR(VLOOKUP($B264,'Tabelas auxiliares'!$A$65:$C$102,2,FALSE),"")</f>
        <v>Materiais didáticos e serviços - Pesquisa</v>
      </c>
      <c r="H264" s="51" t="str">
        <f>IFERROR(VLOOKUP($B264,'Tabelas auxiliares'!$A$65:$C$102,3,FALSE),"")</f>
        <v>VIDRARIAS / MATERIAL DE CONSUMO / MANUTENÇÃO DE EQUIPAMENTOS / REAGENTES QUIMICOS / MATERIAIS E SERVIÇOS DIVERSOS PARA LABORATORIOS / RACAO PARA ANIMAIS / MATERIAIS PESQUISA NÚCLEOS ESTRATÉGICOS / EPIS PARA LABORATÓRIOS</v>
      </c>
      <c r="I264" t="s">
        <v>710</v>
      </c>
      <c r="J264" t="s">
        <v>1339</v>
      </c>
      <c r="K264" t="s">
        <v>1360</v>
      </c>
      <c r="L264" t="s">
        <v>1341</v>
      </c>
      <c r="M264" t="s">
        <v>1029</v>
      </c>
      <c r="N264" t="s">
        <v>221</v>
      </c>
      <c r="O264" t="s">
        <v>222</v>
      </c>
      <c r="P264" t="s">
        <v>223</v>
      </c>
      <c r="Q264" t="s">
        <v>224</v>
      </c>
      <c r="R264" t="s">
        <v>220</v>
      </c>
      <c r="S264" t="s">
        <v>124</v>
      </c>
      <c r="T264" t="s">
        <v>216</v>
      </c>
      <c r="U264" t="s">
        <v>123</v>
      </c>
      <c r="V264" t="s">
        <v>2595</v>
      </c>
      <c r="W264" t="s">
        <v>2479</v>
      </c>
      <c r="X264" s="51" t="str">
        <f t="shared" si="4"/>
        <v>3</v>
      </c>
      <c r="Y264" s="51" t="str">
        <f>IF(T264="","",IF(AND(T264&lt;&gt;'Tabelas auxiliares'!$B$236,T264&lt;&gt;'Tabelas auxiliares'!$B$237),"FOLHA DE PESSOAL",IF(X264='Tabelas auxiliares'!$A$237,"CUSTEIO",IF(X264='Tabelas auxiliares'!$A$236,"INVESTIMENTO","ERRO - VERIFICAR"))))</f>
        <v>CUSTEIO</v>
      </c>
      <c r="Z264" s="44">
        <v>6303.19</v>
      </c>
      <c r="AA264" s="44">
        <v>3676.82</v>
      </c>
      <c r="AC264" s="44">
        <v>2626.37</v>
      </c>
    </row>
    <row r="265" spans="1:29" x14ac:dyDescent="0.25">
      <c r="A265" t="s">
        <v>2314</v>
      </c>
      <c r="B265" s="75" t="s">
        <v>2251</v>
      </c>
      <c r="C265" s="75" t="s">
        <v>2317</v>
      </c>
      <c r="D265" t="s">
        <v>15</v>
      </c>
      <c r="E265" t="s">
        <v>118</v>
      </c>
      <c r="F265" s="51" t="str">
        <f>IFERROR(VLOOKUP(D265,'Tabelas auxiliares'!$A$3:$B$61,2,FALSE),"")</f>
        <v>PROPES - PRÓ-REITORIA DE PESQUISA / CEM</v>
      </c>
      <c r="G265" s="51" t="str">
        <f>IFERROR(VLOOKUP($B265,'Tabelas auxiliares'!$A$65:$C$102,2,FALSE),"")</f>
        <v>Materiais didáticos e serviços - Pesquisa</v>
      </c>
      <c r="H265" s="51" t="str">
        <f>IFERROR(VLOOKUP($B265,'Tabelas auxiliares'!$A$65:$C$102,3,FALSE),"")</f>
        <v>VIDRARIAS / MATERIAL DE CONSUMO / MANUTENÇÃO DE EQUIPAMENTOS / REAGENTES QUIMICOS / MATERIAIS E SERVIÇOS DIVERSOS PARA LABORATORIOS / RACAO PARA ANIMAIS / MATERIAIS PESQUISA NÚCLEOS ESTRATÉGICOS / EPIS PARA LABORATÓRIOS</v>
      </c>
      <c r="I265" t="s">
        <v>710</v>
      </c>
      <c r="J265" t="s">
        <v>1339</v>
      </c>
      <c r="K265" t="s">
        <v>1361</v>
      </c>
      <c r="L265" t="s">
        <v>1341</v>
      </c>
      <c r="M265" t="s">
        <v>1029</v>
      </c>
      <c r="N265" t="s">
        <v>221</v>
      </c>
      <c r="O265" t="s">
        <v>222</v>
      </c>
      <c r="P265" t="s">
        <v>223</v>
      </c>
      <c r="Q265" t="s">
        <v>224</v>
      </c>
      <c r="R265" t="s">
        <v>220</v>
      </c>
      <c r="S265" t="s">
        <v>124</v>
      </c>
      <c r="T265" t="s">
        <v>216</v>
      </c>
      <c r="U265" t="s">
        <v>123</v>
      </c>
      <c r="V265" t="s">
        <v>2634</v>
      </c>
      <c r="W265" t="s">
        <v>2513</v>
      </c>
      <c r="X265" s="51" t="str">
        <f t="shared" si="4"/>
        <v>3</v>
      </c>
      <c r="Y265" s="51" t="str">
        <f>IF(T265="","",IF(AND(T265&lt;&gt;'Tabelas auxiliares'!$B$236,T265&lt;&gt;'Tabelas auxiliares'!$B$237),"FOLHA DE PESSOAL",IF(X265='Tabelas auxiliares'!$A$237,"CUSTEIO",IF(X265='Tabelas auxiliares'!$A$236,"INVESTIMENTO","ERRO - VERIFICAR"))))</f>
        <v>CUSTEIO</v>
      </c>
      <c r="Z265" s="44">
        <v>16025.35</v>
      </c>
      <c r="AA265" s="44">
        <v>16025.35</v>
      </c>
    </row>
    <row r="266" spans="1:29" x14ac:dyDescent="0.25">
      <c r="A266" t="s">
        <v>2314</v>
      </c>
      <c r="B266" s="75" t="s">
        <v>2251</v>
      </c>
      <c r="C266" s="75" t="s">
        <v>2317</v>
      </c>
      <c r="D266" t="s">
        <v>15</v>
      </c>
      <c r="E266" t="s">
        <v>118</v>
      </c>
      <c r="F266" s="51" t="str">
        <f>IFERROR(VLOOKUP(D266,'Tabelas auxiliares'!$A$3:$B$61,2,FALSE),"")</f>
        <v>PROPES - PRÓ-REITORIA DE PESQUISA / CEM</v>
      </c>
      <c r="G266" s="51" t="str">
        <f>IFERROR(VLOOKUP($B266,'Tabelas auxiliares'!$A$65:$C$102,2,FALSE),"")</f>
        <v>Materiais didáticos e serviços - Pesquisa</v>
      </c>
      <c r="H266" s="51" t="str">
        <f>IFERROR(VLOOKUP($B266,'Tabelas auxiliares'!$A$65:$C$102,3,FALSE),"")</f>
        <v>VIDRARIAS / MATERIAL DE CONSUMO / MANUTENÇÃO DE EQUIPAMENTOS / REAGENTES QUIMICOS / MATERIAIS E SERVIÇOS DIVERSOS PARA LABORATORIOS / RACAO PARA ANIMAIS / MATERIAIS PESQUISA NÚCLEOS ESTRATÉGICOS / EPIS PARA LABORATÓRIOS</v>
      </c>
      <c r="I266" t="s">
        <v>1362</v>
      </c>
      <c r="J266" t="s">
        <v>1363</v>
      </c>
      <c r="K266" t="s">
        <v>1364</v>
      </c>
      <c r="L266" t="s">
        <v>1365</v>
      </c>
      <c r="M266" t="s">
        <v>1366</v>
      </c>
      <c r="N266" t="s">
        <v>221</v>
      </c>
      <c r="O266" t="s">
        <v>222</v>
      </c>
      <c r="P266" t="s">
        <v>223</v>
      </c>
      <c r="Q266" t="s">
        <v>224</v>
      </c>
      <c r="R266" t="s">
        <v>220</v>
      </c>
      <c r="S266" t="s">
        <v>124</v>
      </c>
      <c r="T266" t="s">
        <v>216</v>
      </c>
      <c r="U266" t="s">
        <v>123</v>
      </c>
      <c r="V266" t="s">
        <v>2590</v>
      </c>
      <c r="W266" t="s">
        <v>2472</v>
      </c>
      <c r="X266" s="51" t="str">
        <f t="shared" si="4"/>
        <v>3</v>
      </c>
      <c r="Y266" s="51" t="str">
        <f>IF(T266="","",IF(AND(T266&lt;&gt;'Tabelas auxiliares'!$B$236,T266&lt;&gt;'Tabelas auxiliares'!$B$237),"FOLHA DE PESSOAL",IF(X266='Tabelas auxiliares'!$A$237,"CUSTEIO",IF(X266='Tabelas auxiliares'!$A$236,"INVESTIMENTO","ERRO - VERIFICAR"))))</f>
        <v>CUSTEIO</v>
      </c>
      <c r="Z266" s="44">
        <v>19542.95</v>
      </c>
      <c r="AC266" s="44">
        <v>600</v>
      </c>
    </row>
    <row r="267" spans="1:29" x14ac:dyDescent="0.25">
      <c r="A267" t="s">
        <v>2314</v>
      </c>
      <c r="B267" s="75" t="s">
        <v>2251</v>
      </c>
      <c r="C267" s="75" t="s">
        <v>2317</v>
      </c>
      <c r="D267" t="s">
        <v>15</v>
      </c>
      <c r="E267" t="s">
        <v>118</v>
      </c>
      <c r="F267" s="51" t="str">
        <f>IFERROR(VLOOKUP(D267,'Tabelas auxiliares'!$A$3:$B$61,2,FALSE),"")</f>
        <v>PROPES - PRÓ-REITORIA DE PESQUISA / CEM</v>
      </c>
      <c r="G267" s="51" t="str">
        <f>IFERROR(VLOOKUP($B267,'Tabelas auxiliares'!$A$65:$C$102,2,FALSE),"")</f>
        <v>Materiais didáticos e serviços - Pesquisa</v>
      </c>
      <c r="H267" s="51" t="str">
        <f>IFERROR(VLOOKUP($B267,'Tabelas auxiliares'!$A$65:$C$102,3,FALSE),"")</f>
        <v>VIDRARIAS / MATERIAL DE CONSUMO / MANUTENÇÃO DE EQUIPAMENTOS / REAGENTES QUIMICOS / MATERIAIS E SERVIÇOS DIVERSOS PARA LABORATORIOS / RACAO PARA ANIMAIS / MATERIAIS PESQUISA NÚCLEOS ESTRATÉGICOS / EPIS PARA LABORATÓRIOS</v>
      </c>
      <c r="I267" t="s">
        <v>1367</v>
      </c>
      <c r="J267" t="s">
        <v>1368</v>
      </c>
      <c r="K267" t="s">
        <v>1369</v>
      </c>
      <c r="L267" t="s">
        <v>1370</v>
      </c>
      <c r="M267" t="s">
        <v>1371</v>
      </c>
      <c r="N267" t="s">
        <v>221</v>
      </c>
      <c r="O267" t="s">
        <v>222</v>
      </c>
      <c r="P267" t="s">
        <v>223</v>
      </c>
      <c r="Q267" t="s">
        <v>224</v>
      </c>
      <c r="R267" t="s">
        <v>220</v>
      </c>
      <c r="S267" t="s">
        <v>124</v>
      </c>
      <c r="T267" t="s">
        <v>216</v>
      </c>
      <c r="U267" t="s">
        <v>123</v>
      </c>
      <c r="V267" t="s">
        <v>2634</v>
      </c>
      <c r="W267" t="s">
        <v>2513</v>
      </c>
      <c r="X267" s="51" t="str">
        <f t="shared" si="4"/>
        <v>3</v>
      </c>
      <c r="Y267" s="51" t="str">
        <f>IF(T267="","",IF(AND(T267&lt;&gt;'Tabelas auxiliares'!$B$236,T267&lt;&gt;'Tabelas auxiliares'!$B$237),"FOLHA DE PESSOAL",IF(X267='Tabelas auxiliares'!$A$237,"CUSTEIO",IF(X267='Tabelas auxiliares'!$A$236,"INVESTIMENTO","ERRO - VERIFICAR"))))</f>
        <v>CUSTEIO</v>
      </c>
      <c r="Z267" s="44">
        <v>1079.49</v>
      </c>
      <c r="AA267" s="44">
        <v>1024.46</v>
      </c>
      <c r="AC267" s="44">
        <v>55.03</v>
      </c>
    </row>
    <row r="268" spans="1:29" x14ac:dyDescent="0.25">
      <c r="A268" t="s">
        <v>2314</v>
      </c>
      <c r="B268" s="75" t="s">
        <v>2251</v>
      </c>
      <c r="C268" s="75" t="s">
        <v>2317</v>
      </c>
      <c r="D268" t="s">
        <v>15</v>
      </c>
      <c r="E268" t="s">
        <v>118</v>
      </c>
      <c r="F268" s="51" t="str">
        <f>IFERROR(VLOOKUP(D268,'Tabelas auxiliares'!$A$3:$B$61,2,FALSE),"")</f>
        <v>PROPES - PRÓ-REITORIA DE PESQUISA / CEM</v>
      </c>
      <c r="G268" s="51" t="str">
        <f>IFERROR(VLOOKUP($B268,'Tabelas auxiliares'!$A$65:$C$102,2,FALSE),"")</f>
        <v>Materiais didáticos e serviços - Pesquisa</v>
      </c>
      <c r="H268" s="51" t="str">
        <f>IFERROR(VLOOKUP($B268,'Tabelas auxiliares'!$A$65:$C$102,3,FALSE),"")</f>
        <v>VIDRARIAS / MATERIAL DE CONSUMO / MANUTENÇÃO DE EQUIPAMENTOS / REAGENTES QUIMICOS / MATERIAIS E SERVIÇOS DIVERSOS PARA LABORATORIOS / RACAO PARA ANIMAIS / MATERIAIS PESQUISA NÚCLEOS ESTRATÉGICOS / EPIS PARA LABORATÓRIOS</v>
      </c>
      <c r="I268" t="s">
        <v>575</v>
      </c>
      <c r="J268" t="s">
        <v>1372</v>
      </c>
      <c r="K268" t="s">
        <v>1373</v>
      </c>
      <c r="L268" t="s">
        <v>1374</v>
      </c>
      <c r="M268" t="s">
        <v>1375</v>
      </c>
      <c r="N268" t="s">
        <v>221</v>
      </c>
      <c r="O268" t="s">
        <v>222</v>
      </c>
      <c r="P268" t="s">
        <v>223</v>
      </c>
      <c r="Q268" t="s">
        <v>224</v>
      </c>
      <c r="R268" t="s">
        <v>220</v>
      </c>
      <c r="S268" t="s">
        <v>124</v>
      </c>
      <c r="T268" t="s">
        <v>216</v>
      </c>
      <c r="U268" t="s">
        <v>123</v>
      </c>
      <c r="V268" t="s">
        <v>2654</v>
      </c>
      <c r="W268" t="s">
        <v>2525</v>
      </c>
      <c r="X268" s="51" t="str">
        <f t="shared" si="4"/>
        <v>3</v>
      </c>
      <c r="Y268" s="51" t="str">
        <f>IF(T268="","",IF(AND(T268&lt;&gt;'Tabelas auxiliares'!$B$236,T268&lt;&gt;'Tabelas auxiliares'!$B$237),"FOLHA DE PESSOAL",IF(X268='Tabelas auxiliares'!$A$237,"CUSTEIO",IF(X268='Tabelas auxiliares'!$A$236,"INVESTIMENTO","ERRO - VERIFICAR"))))</f>
        <v>CUSTEIO</v>
      </c>
      <c r="Z268" s="44">
        <v>7657.86</v>
      </c>
      <c r="AA268" s="44">
        <v>7657.86</v>
      </c>
    </row>
    <row r="269" spans="1:29" x14ac:dyDescent="0.25">
      <c r="A269" t="s">
        <v>2314</v>
      </c>
      <c r="B269" s="75" t="s">
        <v>2251</v>
      </c>
      <c r="C269" s="75" t="s">
        <v>2317</v>
      </c>
      <c r="D269" t="s">
        <v>15</v>
      </c>
      <c r="E269" t="s">
        <v>118</v>
      </c>
      <c r="F269" s="51" t="str">
        <f>IFERROR(VLOOKUP(D269,'Tabelas auxiliares'!$A$3:$B$61,2,FALSE),"")</f>
        <v>PROPES - PRÓ-REITORIA DE PESQUISA / CEM</v>
      </c>
      <c r="G269" s="51" t="str">
        <f>IFERROR(VLOOKUP($B269,'Tabelas auxiliares'!$A$65:$C$102,2,FALSE),"")</f>
        <v>Materiais didáticos e serviços - Pesquisa</v>
      </c>
      <c r="H269" s="51" t="str">
        <f>IFERROR(VLOOKUP($B269,'Tabelas auxiliares'!$A$65:$C$102,3,FALSE),"")</f>
        <v>VIDRARIAS / MATERIAL DE CONSUMO / MANUTENÇÃO DE EQUIPAMENTOS / REAGENTES QUIMICOS / MATERIAIS E SERVIÇOS DIVERSOS PARA LABORATORIOS / RACAO PARA ANIMAIS / MATERIAIS PESQUISA NÚCLEOS ESTRATÉGICOS / EPIS PARA LABORATÓRIOS</v>
      </c>
      <c r="I269" t="s">
        <v>1376</v>
      </c>
      <c r="J269" t="s">
        <v>1377</v>
      </c>
      <c r="K269" t="s">
        <v>1378</v>
      </c>
      <c r="L269" t="s">
        <v>1379</v>
      </c>
      <c r="M269" t="s">
        <v>1380</v>
      </c>
      <c r="N269" t="s">
        <v>221</v>
      </c>
      <c r="O269" t="s">
        <v>222</v>
      </c>
      <c r="P269" t="s">
        <v>223</v>
      </c>
      <c r="Q269" t="s">
        <v>224</v>
      </c>
      <c r="R269" t="s">
        <v>220</v>
      </c>
      <c r="S269" t="s">
        <v>124</v>
      </c>
      <c r="T269" t="s">
        <v>562</v>
      </c>
      <c r="U269" t="s">
        <v>2659</v>
      </c>
      <c r="V269" t="s">
        <v>2591</v>
      </c>
      <c r="W269" t="s">
        <v>2475</v>
      </c>
      <c r="X269" s="51" t="str">
        <f t="shared" si="4"/>
        <v>3</v>
      </c>
      <c r="Y269" s="51" t="str">
        <f>IF(T269="","",IF(AND(T269&lt;&gt;'Tabelas auxiliares'!$B$236,T269&lt;&gt;'Tabelas auxiliares'!$B$237),"FOLHA DE PESSOAL",IF(X269='Tabelas auxiliares'!$A$237,"CUSTEIO",IF(X269='Tabelas auxiliares'!$A$236,"INVESTIMENTO","ERRO - VERIFICAR"))))</f>
        <v>CUSTEIO</v>
      </c>
      <c r="Z269" s="44">
        <v>80000</v>
      </c>
      <c r="AC269" s="44">
        <v>80000</v>
      </c>
    </row>
    <row r="270" spans="1:29" x14ac:dyDescent="0.25">
      <c r="A270" t="s">
        <v>2314</v>
      </c>
      <c r="B270" s="75" t="s">
        <v>2251</v>
      </c>
      <c r="C270" s="75" t="s">
        <v>2317</v>
      </c>
      <c r="D270" t="s">
        <v>15</v>
      </c>
      <c r="E270" t="s">
        <v>118</v>
      </c>
      <c r="F270" s="51" t="str">
        <f>IFERROR(VLOOKUP(D270,'Tabelas auxiliares'!$A$3:$B$61,2,FALSE),"")</f>
        <v>PROPES - PRÓ-REITORIA DE PESQUISA / CEM</v>
      </c>
      <c r="G270" s="51" t="str">
        <f>IFERROR(VLOOKUP($B270,'Tabelas auxiliares'!$A$65:$C$102,2,FALSE),"")</f>
        <v>Materiais didáticos e serviços - Pesquisa</v>
      </c>
      <c r="H270" s="51" t="str">
        <f>IFERROR(VLOOKUP($B270,'Tabelas auxiliares'!$A$65:$C$102,3,FALSE),"")</f>
        <v>VIDRARIAS / MATERIAL DE CONSUMO / MANUTENÇÃO DE EQUIPAMENTOS / REAGENTES QUIMICOS / MATERIAIS E SERVIÇOS DIVERSOS PARA LABORATORIOS / RACAO PARA ANIMAIS / MATERIAIS PESQUISA NÚCLEOS ESTRATÉGICOS / EPIS PARA LABORATÓRIOS</v>
      </c>
      <c r="I270" t="s">
        <v>779</v>
      </c>
      <c r="J270" t="s">
        <v>1381</v>
      </c>
      <c r="K270" t="s">
        <v>1382</v>
      </c>
      <c r="L270" t="s">
        <v>1383</v>
      </c>
      <c r="M270" t="s">
        <v>1384</v>
      </c>
      <c r="N270" t="s">
        <v>221</v>
      </c>
      <c r="O270" t="s">
        <v>222</v>
      </c>
      <c r="P270" t="s">
        <v>223</v>
      </c>
      <c r="Q270" t="s">
        <v>224</v>
      </c>
      <c r="R270" t="s">
        <v>220</v>
      </c>
      <c r="S270" t="s">
        <v>124</v>
      </c>
      <c r="T270" t="s">
        <v>216</v>
      </c>
      <c r="U270" t="s">
        <v>123</v>
      </c>
      <c r="V270" t="s">
        <v>2658</v>
      </c>
      <c r="W270" t="s">
        <v>2529</v>
      </c>
      <c r="X270" s="51" t="str">
        <f t="shared" si="4"/>
        <v>3</v>
      </c>
      <c r="Y270" s="51" t="str">
        <f>IF(T270="","",IF(AND(T270&lt;&gt;'Tabelas auxiliares'!$B$236,T270&lt;&gt;'Tabelas auxiliares'!$B$237),"FOLHA DE PESSOAL",IF(X270='Tabelas auxiliares'!$A$237,"CUSTEIO",IF(X270='Tabelas auxiliares'!$A$236,"INVESTIMENTO","ERRO - VERIFICAR"))))</f>
        <v>CUSTEIO</v>
      </c>
      <c r="Z270" s="44">
        <v>2250</v>
      </c>
      <c r="AC270" s="44">
        <v>2250</v>
      </c>
    </row>
    <row r="271" spans="1:29" x14ac:dyDescent="0.25">
      <c r="A271" t="s">
        <v>2314</v>
      </c>
      <c r="B271" s="75" t="s">
        <v>2251</v>
      </c>
      <c r="C271" s="75" t="s">
        <v>2317</v>
      </c>
      <c r="D271" t="s">
        <v>15</v>
      </c>
      <c r="E271" t="s">
        <v>118</v>
      </c>
      <c r="F271" s="51" t="str">
        <f>IFERROR(VLOOKUP(D271,'Tabelas auxiliares'!$A$3:$B$61,2,FALSE),"")</f>
        <v>PROPES - PRÓ-REITORIA DE PESQUISA / CEM</v>
      </c>
      <c r="G271" s="51" t="str">
        <f>IFERROR(VLOOKUP($B271,'Tabelas auxiliares'!$A$65:$C$102,2,FALSE),"")</f>
        <v>Materiais didáticos e serviços - Pesquisa</v>
      </c>
      <c r="H271" s="51" t="str">
        <f>IFERROR(VLOOKUP($B271,'Tabelas auxiliares'!$A$65:$C$102,3,FALSE),"")</f>
        <v>VIDRARIAS / MATERIAL DE CONSUMO / MANUTENÇÃO DE EQUIPAMENTOS / REAGENTES QUIMICOS / MATERIAIS E SERVIÇOS DIVERSOS PARA LABORATORIOS / RACAO PARA ANIMAIS / MATERIAIS PESQUISA NÚCLEOS ESTRATÉGICOS / EPIS PARA LABORATÓRIOS</v>
      </c>
      <c r="I271" t="s">
        <v>1385</v>
      </c>
      <c r="J271" t="s">
        <v>1386</v>
      </c>
      <c r="K271" t="s">
        <v>1387</v>
      </c>
      <c r="L271" t="s">
        <v>1388</v>
      </c>
      <c r="M271" t="s">
        <v>1366</v>
      </c>
      <c r="N271" t="s">
        <v>221</v>
      </c>
      <c r="O271" t="s">
        <v>222</v>
      </c>
      <c r="P271" t="s">
        <v>223</v>
      </c>
      <c r="Q271" t="s">
        <v>224</v>
      </c>
      <c r="R271" t="s">
        <v>220</v>
      </c>
      <c r="S271" t="s">
        <v>225</v>
      </c>
      <c r="T271" t="s">
        <v>216</v>
      </c>
      <c r="U271" t="s">
        <v>123</v>
      </c>
      <c r="V271" t="s">
        <v>2590</v>
      </c>
      <c r="W271" t="s">
        <v>2472</v>
      </c>
      <c r="X271" s="51" t="str">
        <f t="shared" si="4"/>
        <v>3</v>
      </c>
      <c r="Y271" s="51" t="str">
        <f>IF(T271="","",IF(AND(T271&lt;&gt;'Tabelas auxiliares'!$B$236,T271&lt;&gt;'Tabelas auxiliares'!$B$237),"FOLHA DE PESSOAL",IF(X271='Tabelas auxiliares'!$A$237,"CUSTEIO",IF(X271='Tabelas auxiliares'!$A$236,"INVESTIMENTO","ERRO - VERIFICAR"))))</f>
        <v>CUSTEIO</v>
      </c>
      <c r="Z271" s="44">
        <v>79561.240000000005</v>
      </c>
      <c r="AA271" s="44">
        <v>18845.560000000001</v>
      </c>
      <c r="AC271" s="44">
        <v>60715.68</v>
      </c>
    </row>
    <row r="272" spans="1:29" x14ac:dyDescent="0.25">
      <c r="A272" t="s">
        <v>2314</v>
      </c>
      <c r="B272" s="75" t="s">
        <v>2251</v>
      </c>
      <c r="C272" s="75" t="s">
        <v>2317</v>
      </c>
      <c r="D272" t="s">
        <v>510</v>
      </c>
      <c r="E272" t="s">
        <v>118</v>
      </c>
      <c r="F272" s="51" t="str">
        <f>IFERROR(VLOOKUP(D272,'Tabelas auxiliares'!$A$3:$B$61,2,FALSE),"")</f>
        <v>PROPES - TRI</v>
      </c>
      <c r="G272" s="51" t="str">
        <f>IFERROR(VLOOKUP($B272,'Tabelas auxiliares'!$A$65:$C$102,2,FALSE),"")</f>
        <v>Materiais didáticos e serviços - Pesquisa</v>
      </c>
      <c r="H272" s="51" t="str">
        <f>IFERROR(VLOOKUP($B272,'Tabelas auxiliares'!$A$65:$C$102,3,FALSE),"")</f>
        <v>VIDRARIAS / MATERIAL DE CONSUMO / MANUTENÇÃO DE EQUIPAMENTOS / REAGENTES QUIMICOS / MATERIAIS E SERVIÇOS DIVERSOS PARA LABORATORIOS / RACAO PARA ANIMAIS / MATERIAIS PESQUISA NÚCLEOS ESTRATÉGICOS / EPIS PARA LABORATÓRIOS</v>
      </c>
      <c r="I272" t="s">
        <v>1389</v>
      </c>
      <c r="J272" t="s">
        <v>1390</v>
      </c>
      <c r="K272" t="s">
        <v>1391</v>
      </c>
      <c r="L272" t="s">
        <v>1392</v>
      </c>
      <c r="M272" t="s">
        <v>1375</v>
      </c>
      <c r="N272" t="s">
        <v>221</v>
      </c>
      <c r="O272" t="s">
        <v>222</v>
      </c>
      <c r="P272" t="s">
        <v>223</v>
      </c>
      <c r="Q272" t="s">
        <v>224</v>
      </c>
      <c r="R272" t="s">
        <v>220</v>
      </c>
      <c r="S272" t="s">
        <v>225</v>
      </c>
      <c r="T272" t="s">
        <v>216</v>
      </c>
      <c r="U272" t="s">
        <v>123</v>
      </c>
      <c r="V272" t="s">
        <v>2634</v>
      </c>
      <c r="W272" t="s">
        <v>2513</v>
      </c>
      <c r="X272" s="51" t="str">
        <f t="shared" si="4"/>
        <v>3</v>
      </c>
      <c r="Y272" s="51" t="str">
        <f>IF(T272="","",IF(AND(T272&lt;&gt;'Tabelas auxiliares'!$B$236,T272&lt;&gt;'Tabelas auxiliares'!$B$237),"FOLHA DE PESSOAL",IF(X272='Tabelas auxiliares'!$A$237,"CUSTEIO",IF(X272='Tabelas auxiliares'!$A$236,"INVESTIMENTO","ERRO - VERIFICAR"))))</f>
        <v>CUSTEIO</v>
      </c>
      <c r="Z272" s="44">
        <v>13196.26</v>
      </c>
      <c r="AC272" s="44">
        <v>9665.8700000000008</v>
      </c>
    </row>
    <row r="273" spans="1:29" x14ac:dyDescent="0.25">
      <c r="A273" t="s">
        <v>2314</v>
      </c>
      <c r="B273" s="75" t="s">
        <v>2251</v>
      </c>
      <c r="C273" s="75" t="s">
        <v>2317</v>
      </c>
      <c r="D273" t="s">
        <v>510</v>
      </c>
      <c r="E273" t="s">
        <v>118</v>
      </c>
      <c r="F273" s="51" t="str">
        <f>IFERROR(VLOOKUP(D273,'Tabelas auxiliares'!$A$3:$B$61,2,FALSE),"")</f>
        <v>PROPES - TRI</v>
      </c>
      <c r="G273" s="51" t="str">
        <f>IFERROR(VLOOKUP($B273,'Tabelas auxiliares'!$A$65:$C$102,2,FALSE),"")</f>
        <v>Materiais didáticos e serviços - Pesquisa</v>
      </c>
      <c r="H273" s="51" t="str">
        <f>IFERROR(VLOOKUP($B273,'Tabelas auxiliares'!$A$65:$C$102,3,FALSE),"")</f>
        <v>VIDRARIAS / MATERIAL DE CONSUMO / MANUTENÇÃO DE EQUIPAMENTOS / REAGENTES QUIMICOS / MATERIAIS E SERVIÇOS DIVERSOS PARA LABORATORIOS / RACAO PARA ANIMAIS / MATERIAIS PESQUISA NÚCLEOS ESTRATÉGICOS / EPIS PARA LABORATÓRIOS</v>
      </c>
      <c r="I273" t="s">
        <v>1367</v>
      </c>
      <c r="J273" t="s">
        <v>1368</v>
      </c>
      <c r="K273" t="s">
        <v>1393</v>
      </c>
      <c r="L273" t="s">
        <v>1370</v>
      </c>
      <c r="M273" t="s">
        <v>1371</v>
      </c>
      <c r="N273" t="s">
        <v>221</v>
      </c>
      <c r="O273" t="s">
        <v>222</v>
      </c>
      <c r="P273" t="s">
        <v>223</v>
      </c>
      <c r="Q273" t="s">
        <v>224</v>
      </c>
      <c r="R273" t="s">
        <v>220</v>
      </c>
      <c r="S273" t="s">
        <v>225</v>
      </c>
      <c r="T273" t="s">
        <v>216</v>
      </c>
      <c r="U273" t="s">
        <v>123</v>
      </c>
      <c r="V273" t="s">
        <v>2634</v>
      </c>
      <c r="W273" t="s">
        <v>2513</v>
      </c>
      <c r="X273" s="51" t="str">
        <f t="shared" si="4"/>
        <v>3</v>
      </c>
      <c r="Y273" s="51" t="str">
        <f>IF(T273="","",IF(AND(T273&lt;&gt;'Tabelas auxiliares'!$B$236,T273&lt;&gt;'Tabelas auxiliares'!$B$237),"FOLHA DE PESSOAL",IF(X273='Tabelas auxiliares'!$A$237,"CUSTEIO",IF(X273='Tabelas auxiliares'!$A$236,"INVESTIMENTO","ERRO - VERIFICAR"))))</f>
        <v>CUSTEIO</v>
      </c>
      <c r="Z273" s="44">
        <v>2230.65</v>
      </c>
      <c r="AC273" s="44">
        <v>2230.65</v>
      </c>
    </row>
    <row r="274" spans="1:29" x14ac:dyDescent="0.25">
      <c r="A274" t="s">
        <v>2314</v>
      </c>
      <c r="B274" s="75" t="s">
        <v>2251</v>
      </c>
      <c r="C274" s="75" t="s">
        <v>2317</v>
      </c>
      <c r="D274" t="s">
        <v>510</v>
      </c>
      <c r="E274" t="s">
        <v>118</v>
      </c>
      <c r="F274" s="51" t="str">
        <f>IFERROR(VLOOKUP(D274,'Tabelas auxiliares'!$A$3:$B$61,2,FALSE),"")</f>
        <v>PROPES - TRI</v>
      </c>
      <c r="G274" s="51" t="str">
        <f>IFERROR(VLOOKUP($B274,'Tabelas auxiliares'!$A$65:$C$102,2,FALSE),"")</f>
        <v>Materiais didáticos e serviços - Pesquisa</v>
      </c>
      <c r="H274" s="51" t="str">
        <f>IFERROR(VLOOKUP($B274,'Tabelas auxiliares'!$A$65:$C$102,3,FALSE),"")</f>
        <v>VIDRARIAS / MATERIAL DE CONSUMO / MANUTENÇÃO DE EQUIPAMENTOS / REAGENTES QUIMICOS / MATERIAIS E SERVIÇOS DIVERSOS PARA LABORATORIOS / RACAO PARA ANIMAIS / MATERIAIS PESQUISA NÚCLEOS ESTRATÉGICOS / EPIS PARA LABORATÓRIOS</v>
      </c>
      <c r="I274" t="s">
        <v>575</v>
      </c>
      <c r="J274" t="s">
        <v>1372</v>
      </c>
      <c r="K274" t="s">
        <v>1394</v>
      </c>
      <c r="L274" t="s">
        <v>1374</v>
      </c>
      <c r="M274" t="s">
        <v>1375</v>
      </c>
      <c r="N274" t="s">
        <v>221</v>
      </c>
      <c r="O274" t="s">
        <v>222</v>
      </c>
      <c r="P274" t="s">
        <v>223</v>
      </c>
      <c r="Q274" t="s">
        <v>224</v>
      </c>
      <c r="R274" t="s">
        <v>220</v>
      </c>
      <c r="S274" t="s">
        <v>225</v>
      </c>
      <c r="T274" t="s">
        <v>216</v>
      </c>
      <c r="U274" t="s">
        <v>123</v>
      </c>
      <c r="V274" t="s">
        <v>2654</v>
      </c>
      <c r="W274" t="s">
        <v>2525</v>
      </c>
      <c r="X274" s="51" t="str">
        <f t="shared" si="4"/>
        <v>3</v>
      </c>
      <c r="Y274" s="51" t="str">
        <f>IF(T274="","",IF(AND(T274&lt;&gt;'Tabelas auxiliares'!$B$236,T274&lt;&gt;'Tabelas auxiliares'!$B$237),"FOLHA DE PESSOAL",IF(X274='Tabelas auxiliares'!$A$237,"CUSTEIO",IF(X274='Tabelas auxiliares'!$A$236,"INVESTIMENTO","ERRO - VERIFICAR"))))</f>
        <v>CUSTEIO</v>
      </c>
      <c r="Z274" s="44">
        <v>1252.8</v>
      </c>
      <c r="AA274" s="44">
        <v>1252.8</v>
      </c>
    </row>
    <row r="275" spans="1:29" x14ac:dyDescent="0.25">
      <c r="A275" t="s">
        <v>2314</v>
      </c>
      <c r="B275" s="75" t="s">
        <v>2254</v>
      </c>
      <c r="C275" s="75" t="s">
        <v>2317</v>
      </c>
      <c r="D275" t="s">
        <v>55</v>
      </c>
      <c r="E275" t="s">
        <v>118</v>
      </c>
      <c r="F275" s="51" t="str">
        <f>IFERROR(VLOOKUP(D275,'Tabelas auxiliares'!$A$3:$B$61,2,FALSE),"")</f>
        <v>PROEC - PRÓ-REITORIA DE EXTENSÃO E CULTURA</v>
      </c>
      <c r="G275" s="51" t="str">
        <f>IFERROR(VLOOKUP($B275,'Tabelas auxiliares'!$A$65:$C$102,2,FALSE),"")</f>
        <v>Materiais didáticos e serviços - Extensão</v>
      </c>
      <c r="H275" s="51" t="str">
        <f>IFERROR(VLOOKUP($B275,'Tabelas auxiliares'!$A$65:$C$102,3,FALSE),"")</f>
        <v>MATERIAL DE CONSUMO / MATERIAIS E SERVIÇOS DIVERSOS PARA ATIVIDADES CULTURAIS E DE EXTENSÃO / SERVIÇOS CORO</v>
      </c>
      <c r="I275" t="s">
        <v>941</v>
      </c>
      <c r="J275" t="s">
        <v>1395</v>
      </c>
      <c r="K275" t="s">
        <v>1396</v>
      </c>
      <c r="L275" t="s">
        <v>1397</v>
      </c>
      <c r="M275" t="s">
        <v>1398</v>
      </c>
      <c r="N275" t="s">
        <v>221</v>
      </c>
      <c r="O275" t="s">
        <v>222</v>
      </c>
      <c r="P275" t="s">
        <v>223</v>
      </c>
      <c r="Q275" t="s">
        <v>224</v>
      </c>
      <c r="R275" t="s">
        <v>220</v>
      </c>
      <c r="S275" t="s">
        <v>124</v>
      </c>
      <c r="T275" t="s">
        <v>216</v>
      </c>
      <c r="U275" t="s">
        <v>123</v>
      </c>
      <c r="V275" t="s">
        <v>2614</v>
      </c>
      <c r="W275" t="s">
        <v>2502</v>
      </c>
      <c r="X275" s="51" t="str">
        <f t="shared" si="4"/>
        <v>3</v>
      </c>
      <c r="Y275" s="51" t="str">
        <f>IF(T275="","",IF(AND(T275&lt;&gt;'Tabelas auxiliares'!$B$236,T275&lt;&gt;'Tabelas auxiliares'!$B$237),"FOLHA DE PESSOAL",IF(X275='Tabelas auxiliares'!$A$237,"CUSTEIO",IF(X275='Tabelas auxiliares'!$A$236,"INVESTIMENTO","ERRO - VERIFICAR"))))</f>
        <v>CUSTEIO</v>
      </c>
      <c r="Z275" s="44">
        <v>6933.16</v>
      </c>
      <c r="AA275" s="44">
        <v>6933.16</v>
      </c>
    </row>
    <row r="276" spans="1:29" x14ac:dyDescent="0.25">
      <c r="A276" t="s">
        <v>2314</v>
      </c>
      <c r="B276" s="75" t="s">
        <v>2257</v>
      </c>
      <c r="C276" s="75" t="s">
        <v>2317</v>
      </c>
      <c r="D276" t="s">
        <v>55</v>
      </c>
      <c r="E276" t="s">
        <v>118</v>
      </c>
      <c r="F276" s="51" t="str">
        <f>IFERROR(VLOOKUP(D276,'Tabelas auxiliares'!$A$3:$B$61,2,FALSE),"")</f>
        <v>PROEC - PRÓ-REITORIA DE EXTENSÃO E CULTURA</v>
      </c>
      <c r="G276" s="51" t="str">
        <f>IFERROR(VLOOKUP($B276,'Tabelas auxiliares'!$A$65:$C$102,2,FALSE),"")</f>
        <v>Materiais didáticos e serviços - Editora</v>
      </c>
      <c r="H276" s="51" t="str">
        <f>IFERROR(VLOOKUP($B276,'Tabelas auxiliares'!$A$65:$C$102,3,FALSE),"")</f>
        <v>SERVICO DE ENCADERNAÇÃO /MATERIAL DE CONSUMO / MATERIAL PARA ATIVIDADES DA EDITORA / REGISTRO ISBN</v>
      </c>
      <c r="I276" t="s">
        <v>858</v>
      </c>
      <c r="J276" t="s">
        <v>1399</v>
      </c>
      <c r="K276" t="s">
        <v>1400</v>
      </c>
      <c r="L276" t="s">
        <v>1401</v>
      </c>
      <c r="M276" t="s">
        <v>1402</v>
      </c>
      <c r="N276" t="s">
        <v>221</v>
      </c>
      <c r="O276" t="s">
        <v>222</v>
      </c>
      <c r="P276" t="s">
        <v>223</v>
      </c>
      <c r="Q276" t="s">
        <v>224</v>
      </c>
      <c r="R276" t="s">
        <v>220</v>
      </c>
      <c r="S276" t="s">
        <v>124</v>
      </c>
      <c r="T276" t="s">
        <v>216</v>
      </c>
      <c r="U276" t="s">
        <v>123</v>
      </c>
      <c r="V276" t="s">
        <v>2614</v>
      </c>
      <c r="W276" t="s">
        <v>2502</v>
      </c>
      <c r="X276" s="51" t="str">
        <f t="shared" si="4"/>
        <v>3</v>
      </c>
      <c r="Y276" s="51" t="str">
        <f>IF(T276="","",IF(AND(T276&lt;&gt;'Tabelas auxiliares'!$B$236,T276&lt;&gt;'Tabelas auxiliares'!$B$237),"FOLHA DE PESSOAL",IF(X276='Tabelas auxiliares'!$A$237,"CUSTEIO",IF(X276='Tabelas auxiliares'!$A$236,"INVESTIMENTO","ERRO - VERIFICAR"))))</f>
        <v>CUSTEIO</v>
      </c>
      <c r="Z276" s="44">
        <v>4096</v>
      </c>
      <c r="AA276" s="44">
        <v>2916</v>
      </c>
      <c r="AC276" s="44">
        <v>1180</v>
      </c>
    </row>
    <row r="277" spans="1:29" x14ac:dyDescent="0.25">
      <c r="A277" t="s">
        <v>2314</v>
      </c>
      <c r="B277" s="75" t="s">
        <v>2257</v>
      </c>
      <c r="C277" s="75" t="s">
        <v>2317</v>
      </c>
      <c r="D277" t="s">
        <v>55</v>
      </c>
      <c r="E277" t="s">
        <v>118</v>
      </c>
      <c r="F277" s="51" t="str">
        <f>IFERROR(VLOOKUP(D277,'Tabelas auxiliares'!$A$3:$B$61,2,FALSE),"")</f>
        <v>PROEC - PRÓ-REITORIA DE EXTENSÃO E CULTURA</v>
      </c>
      <c r="G277" s="51" t="str">
        <f>IFERROR(VLOOKUP($B277,'Tabelas auxiliares'!$A$65:$C$102,2,FALSE),"")</f>
        <v>Materiais didáticos e serviços - Editora</v>
      </c>
      <c r="H277" s="51" t="str">
        <f>IFERROR(VLOOKUP($B277,'Tabelas auxiliares'!$A$65:$C$102,3,FALSE),"")</f>
        <v>SERVICO DE ENCADERNAÇÃO /MATERIAL DE CONSUMO / MATERIAL PARA ATIVIDADES DA EDITORA / REGISTRO ISBN</v>
      </c>
      <c r="I277" t="s">
        <v>858</v>
      </c>
      <c r="J277" t="s">
        <v>1399</v>
      </c>
      <c r="K277" t="s">
        <v>1400</v>
      </c>
      <c r="L277" t="s">
        <v>1401</v>
      </c>
      <c r="M277" t="s">
        <v>1402</v>
      </c>
      <c r="N277" t="s">
        <v>221</v>
      </c>
      <c r="O277" t="s">
        <v>222</v>
      </c>
      <c r="P277" t="s">
        <v>223</v>
      </c>
      <c r="Q277" t="s">
        <v>224</v>
      </c>
      <c r="R277" t="s">
        <v>220</v>
      </c>
      <c r="S277" t="s">
        <v>124</v>
      </c>
      <c r="T277" t="s">
        <v>216</v>
      </c>
      <c r="U277" t="s">
        <v>123</v>
      </c>
      <c r="V277" t="s">
        <v>2558</v>
      </c>
      <c r="W277" t="s">
        <v>2438</v>
      </c>
      <c r="X277" s="51" t="str">
        <f t="shared" si="4"/>
        <v>3</v>
      </c>
      <c r="Y277" s="51" t="str">
        <f>IF(T277="","",IF(AND(T277&lt;&gt;'Tabelas auxiliares'!$B$236,T277&lt;&gt;'Tabelas auxiliares'!$B$237),"FOLHA DE PESSOAL",IF(X277='Tabelas auxiliares'!$A$237,"CUSTEIO",IF(X277='Tabelas auxiliares'!$A$236,"INVESTIMENTO","ERRO - VERIFICAR"))))</f>
        <v>CUSTEIO</v>
      </c>
      <c r="Z277" s="44">
        <v>3258</v>
      </c>
      <c r="AA277" s="44">
        <v>3258</v>
      </c>
    </row>
    <row r="278" spans="1:29" x14ac:dyDescent="0.25">
      <c r="A278" t="s">
        <v>2314</v>
      </c>
      <c r="B278" s="75" t="s">
        <v>2257</v>
      </c>
      <c r="C278" s="75" t="s">
        <v>2317</v>
      </c>
      <c r="D278" t="s">
        <v>55</v>
      </c>
      <c r="E278" t="s">
        <v>118</v>
      </c>
      <c r="F278" s="51" t="str">
        <f>IFERROR(VLOOKUP(D278,'Tabelas auxiliares'!$A$3:$B$61,2,FALSE),"")</f>
        <v>PROEC - PRÓ-REITORIA DE EXTENSÃO E CULTURA</v>
      </c>
      <c r="G278" s="51" t="str">
        <f>IFERROR(VLOOKUP($B278,'Tabelas auxiliares'!$A$65:$C$102,2,FALSE),"")</f>
        <v>Materiais didáticos e serviços - Editora</v>
      </c>
      <c r="H278" s="51" t="str">
        <f>IFERROR(VLOOKUP($B278,'Tabelas auxiliares'!$A$65:$C$102,3,FALSE),"")</f>
        <v>SERVICO DE ENCADERNAÇÃO /MATERIAL DE CONSUMO / MATERIAL PARA ATIVIDADES DA EDITORA / REGISTRO ISBN</v>
      </c>
      <c r="I278" t="s">
        <v>1403</v>
      </c>
      <c r="J278" t="s">
        <v>1399</v>
      </c>
      <c r="K278" t="s">
        <v>1404</v>
      </c>
      <c r="L278" t="s">
        <v>1405</v>
      </c>
      <c r="M278" t="s">
        <v>1402</v>
      </c>
      <c r="N278" t="s">
        <v>221</v>
      </c>
      <c r="O278" t="s">
        <v>222</v>
      </c>
      <c r="P278" t="s">
        <v>223</v>
      </c>
      <c r="Q278" t="s">
        <v>224</v>
      </c>
      <c r="R278" t="s">
        <v>220</v>
      </c>
      <c r="S278" t="s">
        <v>124</v>
      </c>
      <c r="T278" t="s">
        <v>216</v>
      </c>
      <c r="U278" t="s">
        <v>123</v>
      </c>
      <c r="V278" t="s">
        <v>2626</v>
      </c>
      <c r="W278" t="s">
        <v>2510</v>
      </c>
      <c r="X278" s="51" t="str">
        <f t="shared" si="4"/>
        <v>3</v>
      </c>
      <c r="Y278" s="51" t="str">
        <f>IF(T278="","",IF(AND(T278&lt;&gt;'Tabelas auxiliares'!$B$236,T278&lt;&gt;'Tabelas auxiliares'!$B$237),"FOLHA DE PESSOAL",IF(X278='Tabelas auxiliares'!$A$237,"CUSTEIO",IF(X278='Tabelas auxiliares'!$A$236,"INVESTIMENTO","ERRO - VERIFICAR"))))</f>
        <v>CUSTEIO</v>
      </c>
      <c r="Z278" s="44">
        <v>44908</v>
      </c>
      <c r="AA278" s="44">
        <v>31624</v>
      </c>
      <c r="AC278" s="44">
        <v>13284</v>
      </c>
    </row>
    <row r="279" spans="1:29" x14ac:dyDescent="0.25">
      <c r="A279" t="s">
        <v>2314</v>
      </c>
      <c r="B279" s="75" t="s">
        <v>2257</v>
      </c>
      <c r="C279" s="75" t="s">
        <v>2317</v>
      </c>
      <c r="D279" t="s">
        <v>57</v>
      </c>
      <c r="E279" t="s">
        <v>118</v>
      </c>
      <c r="F279" s="51" t="str">
        <f>IFERROR(VLOOKUP(D279,'Tabelas auxiliares'!$A$3:$B$61,2,FALSE),"")</f>
        <v>EDITORA DA UFABC</v>
      </c>
      <c r="G279" s="51" t="str">
        <f>IFERROR(VLOOKUP($B279,'Tabelas auxiliares'!$A$65:$C$102,2,FALSE),"")</f>
        <v>Materiais didáticos e serviços - Editora</v>
      </c>
      <c r="H279" s="51" t="str">
        <f>IFERROR(VLOOKUP($B279,'Tabelas auxiliares'!$A$65:$C$102,3,FALSE),"")</f>
        <v>SERVICO DE ENCADERNAÇÃO /MATERIAL DE CONSUMO / MATERIAL PARA ATIVIDADES DA EDITORA / REGISTRO ISBN</v>
      </c>
      <c r="I279" t="s">
        <v>1406</v>
      </c>
      <c r="J279" t="s">
        <v>1399</v>
      </c>
      <c r="K279" t="s">
        <v>1407</v>
      </c>
      <c r="L279" t="s">
        <v>1405</v>
      </c>
      <c r="M279" t="s">
        <v>1402</v>
      </c>
      <c r="N279" t="s">
        <v>221</v>
      </c>
      <c r="O279" t="s">
        <v>222</v>
      </c>
      <c r="P279" t="s">
        <v>223</v>
      </c>
      <c r="Q279" t="s">
        <v>224</v>
      </c>
      <c r="R279" t="s">
        <v>220</v>
      </c>
      <c r="S279" t="s">
        <v>124</v>
      </c>
      <c r="T279" t="s">
        <v>216</v>
      </c>
      <c r="U279" t="s">
        <v>123</v>
      </c>
      <c r="V279" t="s">
        <v>2614</v>
      </c>
      <c r="W279" t="s">
        <v>2502</v>
      </c>
      <c r="X279" s="51" t="str">
        <f t="shared" si="4"/>
        <v>3</v>
      </c>
      <c r="Y279" s="51" t="str">
        <f>IF(T279="","",IF(AND(T279&lt;&gt;'Tabelas auxiliares'!$B$236,T279&lt;&gt;'Tabelas auxiliares'!$B$237),"FOLHA DE PESSOAL",IF(X279='Tabelas auxiliares'!$A$237,"CUSTEIO",IF(X279='Tabelas auxiliares'!$A$236,"INVESTIMENTO","ERRO - VERIFICAR"))))</f>
        <v>CUSTEIO</v>
      </c>
      <c r="Z279" s="44">
        <v>604</v>
      </c>
      <c r="AA279" s="44">
        <v>220</v>
      </c>
      <c r="AB279" s="44">
        <v>384</v>
      </c>
    </row>
    <row r="280" spans="1:29" x14ac:dyDescent="0.25">
      <c r="A280" t="s">
        <v>2314</v>
      </c>
      <c r="B280" s="75" t="s">
        <v>2257</v>
      </c>
      <c r="C280" s="75" t="s">
        <v>2317</v>
      </c>
      <c r="D280" t="s">
        <v>57</v>
      </c>
      <c r="E280" t="s">
        <v>118</v>
      </c>
      <c r="F280" s="51" t="str">
        <f>IFERROR(VLOOKUP(D280,'Tabelas auxiliares'!$A$3:$B$61,2,FALSE),"")</f>
        <v>EDITORA DA UFABC</v>
      </c>
      <c r="G280" s="51" t="str">
        <f>IFERROR(VLOOKUP($B280,'Tabelas auxiliares'!$A$65:$C$102,2,FALSE),"")</f>
        <v>Materiais didáticos e serviços - Editora</v>
      </c>
      <c r="H280" s="51" t="str">
        <f>IFERROR(VLOOKUP($B280,'Tabelas auxiliares'!$A$65:$C$102,3,FALSE),"")</f>
        <v>SERVICO DE ENCADERNAÇÃO /MATERIAL DE CONSUMO / MATERIAL PARA ATIVIDADES DA EDITORA / REGISTRO ISBN</v>
      </c>
      <c r="I280" t="s">
        <v>1406</v>
      </c>
      <c r="J280" t="s">
        <v>1399</v>
      </c>
      <c r="K280" t="s">
        <v>1407</v>
      </c>
      <c r="L280" t="s">
        <v>1405</v>
      </c>
      <c r="M280" t="s">
        <v>1402</v>
      </c>
      <c r="N280" t="s">
        <v>221</v>
      </c>
      <c r="O280" t="s">
        <v>222</v>
      </c>
      <c r="P280" t="s">
        <v>223</v>
      </c>
      <c r="Q280" t="s">
        <v>224</v>
      </c>
      <c r="R280" t="s">
        <v>220</v>
      </c>
      <c r="S280" t="s">
        <v>124</v>
      </c>
      <c r="T280" t="s">
        <v>216</v>
      </c>
      <c r="U280" t="s">
        <v>123</v>
      </c>
      <c r="V280" t="s">
        <v>2558</v>
      </c>
      <c r="W280" t="s">
        <v>2438</v>
      </c>
      <c r="X280" s="51" t="str">
        <f t="shared" si="4"/>
        <v>3</v>
      </c>
      <c r="Y280" s="51" t="str">
        <f>IF(T280="","",IF(AND(T280&lt;&gt;'Tabelas auxiliares'!$B$236,T280&lt;&gt;'Tabelas auxiliares'!$B$237),"FOLHA DE PESSOAL",IF(X280='Tabelas auxiliares'!$A$237,"CUSTEIO",IF(X280='Tabelas auxiliares'!$A$236,"INVESTIMENTO","ERRO - VERIFICAR"))))</f>
        <v>CUSTEIO</v>
      </c>
      <c r="Z280" s="44">
        <v>1179</v>
      </c>
      <c r="AA280" s="44">
        <v>1179</v>
      </c>
    </row>
    <row r="281" spans="1:29" x14ac:dyDescent="0.25">
      <c r="A281" t="s">
        <v>2314</v>
      </c>
      <c r="B281" s="75" t="s">
        <v>2257</v>
      </c>
      <c r="C281" s="75" t="s">
        <v>2317</v>
      </c>
      <c r="D281" t="s">
        <v>57</v>
      </c>
      <c r="E281" t="s">
        <v>118</v>
      </c>
      <c r="F281" s="51" t="str">
        <f>IFERROR(VLOOKUP(D281,'Tabelas auxiliares'!$A$3:$B$61,2,FALSE),"")</f>
        <v>EDITORA DA UFABC</v>
      </c>
      <c r="G281" s="51" t="str">
        <f>IFERROR(VLOOKUP($B281,'Tabelas auxiliares'!$A$65:$C$102,2,FALSE),"")</f>
        <v>Materiais didáticos e serviços - Editora</v>
      </c>
      <c r="H281" s="51" t="str">
        <f>IFERROR(VLOOKUP($B281,'Tabelas auxiliares'!$A$65:$C$102,3,FALSE),"")</f>
        <v>SERVICO DE ENCADERNAÇÃO /MATERIAL DE CONSUMO / MATERIAL PARA ATIVIDADES DA EDITORA / REGISTRO ISBN</v>
      </c>
      <c r="I281" t="s">
        <v>1406</v>
      </c>
      <c r="J281" t="s">
        <v>1399</v>
      </c>
      <c r="K281" t="s">
        <v>1408</v>
      </c>
      <c r="L281" t="s">
        <v>1405</v>
      </c>
      <c r="M281" t="s">
        <v>1402</v>
      </c>
      <c r="N281" t="s">
        <v>221</v>
      </c>
      <c r="O281" t="s">
        <v>222</v>
      </c>
      <c r="P281" t="s">
        <v>223</v>
      </c>
      <c r="Q281" t="s">
        <v>224</v>
      </c>
      <c r="R281" t="s">
        <v>220</v>
      </c>
      <c r="S281" t="s">
        <v>124</v>
      </c>
      <c r="T281" t="s">
        <v>216</v>
      </c>
      <c r="U281" t="s">
        <v>123</v>
      </c>
      <c r="V281" t="s">
        <v>2626</v>
      </c>
      <c r="W281" t="s">
        <v>2510</v>
      </c>
      <c r="X281" s="51" t="str">
        <f t="shared" si="4"/>
        <v>3</v>
      </c>
      <c r="Y281" s="51" t="str">
        <f>IF(T281="","",IF(AND(T281&lt;&gt;'Tabelas auxiliares'!$B$236,T281&lt;&gt;'Tabelas auxiliares'!$B$237),"FOLHA DE PESSOAL",IF(X281='Tabelas auxiliares'!$A$237,"CUSTEIO",IF(X281='Tabelas auxiliares'!$A$236,"INVESTIMENTO","ERRO - VERIFICAR"))))</f>
        <v>CUSTEIO</v>
      </c>
      <c r="Z281" s="44">
        <v>1830</v>
      </c>
      <c r="AA281" s="44">
        <v>1830</v>
      </c>
    </row>
    <row r="282" spans="1:29" x14ac:dyDescent="0.25">
      <c r="A282" t="s">
        <v>2314</v>
      </c>
      <c r="B282" s="75" t="s">
        <v>2257</v>
      </c>
      <c r="C282" s="75" t="s">
        <v>2317</v>
      </c>
      <c r="D282" t="s">
        <v>57</v>
      </c>
      <c r="E282" t="s">
        <v>118</v>
      </c>
      <c r="F282" s="51" t="str">
        <f>IFERROR(VLOOKUP(D282,'Tabelas auxiliares'!$A$3:$B$61,2,FALSE),"")</f>
        <v>EDITORA DA UFABC</v>
      </c>
      <c r="G282" s="51" t="str">
        <f>IFERROR(VLOOKUP($B282,'Tabelas auxiliares'!$A$65:$C$102,2,FALSE),"")</f>
        <v>Materiais didáticos e serviços - Editora</v>
      </c>
      <c r="H282" s="51" t="str">
        <f>IFERROR(VLOOKUP($B282,'Tabelas auxiliares'!$A$65:$C$102,3,FALSE),"")</f>
        <v>SERVICO DE ENCADERNAÇÃO /MATERIAL DE CONSUMO / MATERIAL PARA ATIVIDADES DA EDITORA / REGISTRO ISBN</v>
      </c>
      <c r="I282" t="s">
        <v>1403</v>
      </c>
      <c r="J282" t="s">
        <v>1399</v>
      </c>
      <c r="K282" t="s">
        <v>1409</v>
      </c>
      <c r="L282" t="s">
        <v>1405</v>
      </c>
      <c r="M282" t="s">
        <v>1402</v>
      </c>
      <c r="N282" t="s">
        <v>221</v>
      </c>
      <c r="O282" t="s">
        <v>222</v>
      </c>
      <c r="P282" t="s">
        <v>223</v>
      </c>
      <c r="Q282" t="s">
        <v>224</v>
      </c>
      <c r="R282" t="s">
        <v>220</v>
      </c>
      <c r="S282" t="s">
        <v>124</v>
      </c>
      <c r="T282" t="s">
        <v>216</v>
      </c>
      <c r="U282" t="s">
        <v>123</v>
      </c>
      <c r="V282" t="s">
        <v>2614</v>
      </c>
      <c r="W282" t="s">
        <v>2502</v>
      </c>
      <c r="X282" s="51" t="str">
        <f t="shared" si="4"/>
        <v>3</v>
      </c>
      <c r="Y282" s="51" t="str">
        <f>IF(T282="","",IF(AND(T282&lt;&gt;'Tabelas auxiliares'!$B$236,T282&lt;&gt;'Tabelas auxiliares'!$B$237),"FOLHA DE PESSOAL",IF(X282='Tabelas auxiliares'!$A$237,"CUSTEIO",IF(X282='Tabelas auxiliares'!$A$236,"INVESTIMENTO","ERRO - VERIFICAR"))))</f>
        <v>CUSTEIO</v>
      </c>
      <c r="Z282" s="44">
        <v>7108</v>
      </c>
      <c r="AA282" s="44">
        <v>7108</v>
      </c>
    </row>
    <row r="283" spans="1:29" x14ac:dyDescent="0.25">
      <c r="A283" t="s">
        <v>2314</v>
      </c>
      <c r="B283" s="75" t="s">
        <v>2257</v>
      </c>
      <c r="C283" s="75" t="s">
        <v>2317</v>
      </c>
      <c r="D283" t="s">
        <v>57</v>
      </c>
      <c r="E283" t="s">
        <v>118</v>
      </c>
      <c r="F283" s="51" t="str">
        <f>IFERROR(VLOOKUP(D283,'Tabelas auxiliares'!$A$3:$B$61,2,FALSE),"")</f>
        <v>EDITORA DA UFABC</v>
      </c>
      <c r="G283" s="51" t="str">
        <f>IFERROR(VLOOKUP($B283,'Tabelas auxiliares'!$A$65:$C$102,2,FALSE),"")</f>
        <v>Materiais didáticos e serviços - Editora</v>
      </c>
      <c r="H283" s="51" t="str">
        <f>IFERROR(VLOOKUP($B283,'Tabelas auxiliares'!$A$65:$C$102,3,FALSE),"")</f>
        <v>SERVICO DE ENCADERNAÇÃO /MATERIAL DE CONSUMO / MATERIAL PARA ATIVIDADES DA EDITORA / REGISTRO ISBN</v>
      </c>
      <c r="I283" t="s">
        <v>1403</v>
      </c>
      <c r="J283" t="s">
        <v>1399</v>
      </c>
      <c r="K283" t="s">
        <v>1409</v>
      </c>
      <c r="L283" t="s">
        <v>1405</v>
      </c>
      <c r="M283" t="s">
        <v>1402</v>
      </c>
      <c r="N283" t="s">
        <v>221</v>
      </c>
      <c r="O283" t="s">
        <v>222</v>
      </c>
      <c r="P283" t="s">
        <v>223</v>
      </c>
      <c r="Q283" t="s">
        <v>224</v>
      </c>
      <c r="R283" t="s">
        <v>220</v>
      </c>
      <c r="S283" t="s">
        <v>124</v>
      </c>
      <c r="T283" t="s">
        <v>216</v>
      </c>
      <c r="U283" t="s">
        <v>123</v>
      </c>
      <c r="V283" t="s">
        <v>2558</v>
      </c>
      <c r="W283" t="s">
        <v>2438</v>
      </c>
      <c r="X283" s="51" t="str">
        <f t="shared" si="4"/>
        <v>3</v>
      </c>
      <c r="Y283" s="51" t="str">
        <f>IF(T283="","",IF(AND(T283&lt;&gt;'Tabelas auxiliares'!$B$236,T283&lt;&gt;'Tabelas auxiliares'!$B$237),"FOLHA DE PESSOAL",IF(X283='Tabelas auxiliares'!$A$237,"CUSTEIO",IF(X283='Tabelas auxiliares'!$A$236,"INVESTIMENTO","ERRO - VERIFICAR"))))</f>
        <v>CUSTEIO</v>
      </c>
      <c r="Z283" s="44">
        <v>120</v>
      </c>
      <c r="AA283" s="44">
        <v>120</v>
      </c>
    </row>
    <row r="284" spans="1:29" x14ac:dyDescent="0.25">
      <c r="A284" t="s">
        <v>2314</v>
      </c>
      <c r="B284" s="75" t="s">
        <v>2257</v>
      </c>
      <c r="C284" s="75" t="s">
        <v>2317</v>
      </c>
      <c r="D284" t="s">
        <v>57</v>
      </c>
      <c r="E284" t="s">
        <v>118</v>
      </c>
      <c r="F284" s="51" t="str">
        <f>IFERROR(VLOOKUP(D284,'Tabelas auxiliares'!$A$3:$B$61,2,FALSE),"")</f>
        <v>EDITORA DA UFABC</v>
      </c>
      <c r="G284" s="51" t="str">
        <f>IFERROR(VLOOKUP($B284,'Tabelas auxiliares'!$A$65:$C$102,2,FALSE),"")</f>
        <v>Materiais didáticos e serviços - Editora</v>
      </c>
      <c r="H284" s="51" t="str">
        <f>IFERROR(VLOOKUP($B284,'Tabelas auxiliares'!$A$65:$C$102,3,FALSE),"")</f>
        <v>SERVICO DE ENCADERNAÇÃO /MATERIAL DE CONSUMO / MATERIAL PARA ATIVIDADES DA EDITORA / REGISTRO ISBN</v>
      </c>
      <c r="I284" t="s">
        <v>1403</v>
      </c>
      <c r="J284" t="s">
        <v>1399</v>
      </c>
      <c r="K284" t="s">
        <v>1410</v>
      </c>
      <c r="L284" t="s">
        <v>1405</v>
      </c>
      <c r="M284" t="s">
        <v>1402</v>
      </c>
      <c r="N284" t="s">
        <v>221</v>
      </c>
      <c r="O284" t="s">
        <v>222</v>
      </c>
      <c r="P284" t="s">
        <v>223</v>
      </c>
      <c r="Q284" t="s">
        <v>224</v>
      </c>
      <c r="R284" t="s">
        <v>220</v>
      </c>
      <c r="S284" t="s">
        <v>124</v>
      </c>
      <c r="T284" t="s">
        <v>216</v>
      </c>
      <c r="U284" t="s">
        <v>123</v>
      </c>
      <c r="V284" t="s">
        <v>2626</v>
      </c>
      <c r="W284" t="s">
        <v>2510</v>
      </c>
      <c r="X284" s="51" t="str">
        <f t="shared" si="4"/>
        <v>3</v>
      </c>
      <c r="Y284" s="51" t="str">
        <f>IF(T284="","",IF(AND(T284&lt;&gt;'Tabelas auxiliares'!$B$236,T284&lt;&gt;'Tabelas auxiliares'!$B$237),"FOLHA DE PESSOAL",IF(X284='Tabelas auxiliares'!$A$237,"CUSTEIO",IF(X284='Tabelas auxiliares'!$A$236,"INVESTIMENTO","ERRO - VERIFICAR"))))</f>
        <v>CUSTEIO</v>
      </c>
      <c r="Z284" s="44">
        <v>53361</v>
      </c>
      <c r="AA284" s="44">
        <v>12447</v>
      </c>
      <c r="AC284" s="44">
        <v>40914</v>
      </c>
    </row>
    <row r="285" spans="1:29" x14ac:dyDescent="0.25">
      <c r="A285" t="s">
        <v>2314</v>
      </c>
      <c r="B285" s="75" t="s">
        <v>2257</v>
      </c>
      <c r="C285" s="75" t="s">
        <v>2317</v>
      </c>
      <c r="D285" t="s">
        <v>57</v>
      </c>
      <c r="E285" t="s">
        <v>118</v>
      </c>
      <c r="F285" s="51" t="str">
        <f>IFERROR(VLOOKUP(D285,'Tabelas auxiliares'!$A$3:$B$61,2,FALSE),"")</f>
        <v>EDITORA DA UFABC</v>
      </c>
      <c r="G285" s="51" t="str">
        <f>IFERROR(VLOOKUP($B285,'Tabelas auxiliares'!$A$65:$C$102,2,FALSE),"")</f>
        <v>Materiais didáticos e serviços - Editora</v>
      </c>
      <c r="H285" s="51" t="str">
        <f>IFERROR(VLOOKUP($B285,'Tabelas auxiliares'!$A$65:$C$102,3,FALSE),"")</f>
        <v>SERVICO DE ENCADERNAÇÃO /MATERIAL DE CONSUMO / MATERIAL PARA ATIVIDADES DA EDITORA / REGISTRO ISBN</v>
      </c>
      <c r="I285" t="s">
        <v>1411</v>
      </c>
      <c r="J285" t="s">
        <v>1412</v>
      </c>
      <c r="K285" t="s">
        <v>1413</v>
      </c>
      <c r="L285" t="s">
        <v>1414</v>
      </c>
      <c r="M285" t="s">
        <v>901</v>
      </c>
      <c r="N285" t="s">
        <v>221</v>
      </c>
      <c r="O285" t="s">
        <v>222</v>
      </c>
      <c r="P285" t="s">
        <v>223</v>
      </c>
      <c r="Q285" t="s">
        <v>224</v>
      </c>
      <c r="R285" t="s">
        <v>220</v>
      </c>
      <c r="S285" t="s">
        <v>124</v>
      </c>
      <c r="T285" t="s">
        <v>216</v>
      </c>
      <c r="U285" t="s">
        <v>123</v>
      </c>
      <c r="V285" t="s">
        <v>2558</v>
      </c>
      <c r="W285" t="s">
        <v>2438</v>
      </c>
      <c r="X285" s="51" t="str">
        <f t="shared" si="4"/>
        <v>3</v>
      </c>
      <c r="Y285" s="51" t="str">
        <f>IF(T285="","",IF(AND(T285&lt;&gt;'Tabelas auxiliares'!$B$236,T285&lt;&gt;'Tabelas auxiliares'!$B$237),"FOLHA DE PESSOAL",IF(X285='Tabelas auxiliares'!$A$237,"CUSTEIO",IF(X285='Tabelas auxiliares'!$A$236,"INVESTIMENTO","ERRO - VERIFICAR"))))</f>
        <v>CUSTEIO</v>
      </c>
      <c r="Z285" s="44">
        <v>1034</v>
      </c>
      <c r="AA285" s="44">
        <v>965</v>
      </c>
      <c r="AC285" s="44">
        <v>69</v>
      </c>
    </row>
    <row r="286" spans="1:29" x14ac:dyDescent="0.25">
      <c r="A286" t="s">
        <v>2314</v>
      </c>
      <c r="B286" s="75" t="s">
        <v>2260</v>
      </c>
      <c r="C286" s="75" t="s">
        <v>2317</v>
      </c>
      <c r="D286" t="s">
        <v>31</v>
      </c>
      <c r="E286" t="s">
        <v>118</v>
      </c>
      <c r="F286" s="51" t="str">
        <f>IFERROR(VLOOKUP(D286,'Tabelas auxiliares'!$A$3:$B$61,2,FALSE),"")</f>
        <v>ACI - SERVIÇOS GRÁFICOS * D.U.C</v>
      </c>
      <c r="G286" s="51" t="str">
        <f>IFERROR(VLOOKUP($B286,'Tabelas auxiliares'!$A$65:$C$102,2,FALSE),"")</f>
        <v>Materiais de consumo e serviços não acadêmicos</v>
      </c>
      <c r="H286" s="51" t="str">
        <f>IFERROR(VLOOKUP($B286,'Tabelas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6" t="s">
        <v>1415</v>
      </c>
      <c r="J286" t="s">
        <v>1416</v>
      </c>
      <c r="K286" t="s">
        <v>1417</v>
      </c>
      <c r="L286" t="s">
        <v>1418</v>
      </c>
      <c r="M286" t="s">
        <v>1419</v>
      </c>
      <c r="N286" t="s">
        <v>221</v>
      </c>
      <c r="O286" t="s">
        <v>222</v>
      </c>
      <c r="P286" t="s">
        <v>223</v>
      </c>
      <c r="Q286" t="s">
        <v>224</v>
      </c>
      <c r="R286" t="s">
        <v>220</v>
      </c>
      <c r="S286" t="s">
        <v>124</v>
      </c>
      <c r="T286" t="s">
        <v>216</v>
      </c>
      <c r="U286" t="s">
        <v>123</v>
      </c>
      <c r="V286" t="s">
        <v>2558</v>
      </c>
      <c r="W286" t="s">
        <v>2438</v>
      </c>
      <c r="X286" s="51" t="str">
        <f t="shared" si="4"/>
        <v>3</v>
      </c>
      <c r="Y286" s="51" t="str">
        <f>IF(T286="","",IF(AND(T286&lt;&gt;'Tabelas auxiliares'!$B$236,T286&lt;&gt;'Tabelas auxiliares'!$B$237),"FOLHA DE PESSOAL",IF(X286='Tabelas auxiliares'!$A$237,"CUSTEIO",IF(X286='Tabelas auxiliares'!$A$236,"INVESTIMENTO","ERRO - VERIFICAR"))))</f>
        <v>CUSTEIO</v>
      </c>
      <c r="Z286" s="44">
        <v>159.72999999999999</v>
      </c>
      <c r="AA286" s="44">
        <v>159.72999999999999</v>
      </c>
    </row>
    <row r="287" spans="1:29" x14ac:dyDescent="0.25">
      <c r="A287" t="s">
        <v>2314</v>
      </c>
      <c r="B287" s="75" t="s">
        <v>2260</v>
      </c>
      <c r="C287" s="75" t="s">
        <v>2317</v>
      </c>
      <c r="D287" t="s">
        <v>31</v>
      </c>
      <c r="E287" t="s">
        <v>118</v>
      </c>
      <c r="F287" s="51" t="str">
        <f>IFERROR(VLOOKUP(D287,'Tabelas auxiliares'!$A$3:$B$61,2,FALSE),"")</f>
        <v>ACI - SERVIÇOS GRÁFICOS * D.U.C</v>
      </c>
      <c r="G287" s="51" t="str">
        <f>IFERROR(VLOOKUP($B287,'Tabelas auxiliares'!$A$65:$C$102,2,FALSE),"")</f>
        <v>Materiais de consumo e serviços não acadêmicos</v>
      </c>
      <c r="H287" s="51" t="str">
        <f>IFERROR(VLOOKUP($B287,'Tabelas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7" t="s">
        <v>1420</v>
      </c>
      <c r="J287" t="s">
        <v>1421</v>
      </c>
      <c r="K287" t="s">
        <v>1422</v>
      </c>
      <c r="L287" t="s">
        <v>1423</v>
      </c>
      <c r="M287" t="s">
        <v>1424</v>
      </c>
      <c r="N287" t="s">
        <v>221</v>
      </c>
      <c r="O287" t="s">
        <v>222</v>
      </c>
      <c r="P287" t="s">
        <v>223</v>
      </c>
      <c r="Q287" t="s">
        <v>224</v>
      </c>
      <c r="R287" t="s">
        <v>220</v>
      </c>
      <c r="S287" t="s">
        <v>124</v>
      </c>
      <c r="T287" t="s">
        <v>216</v>
      </c>
      <c r="U287" t="s">
        <v>123</v>
      </c>
      <c r="V287" t="s">
        <v>2558</v>
      </c>
      <c r="W287" t="s">
        <v>2438</v>
      </c>
      <c r="X287" s="51" t="str">
        <f t="shared" si="4"/>
        <v>3</v>
      </c>
      <c r="Y287" s="51" t="str">
        <f>IF(T287="","",IF(AND(T287&lt;&gt;'Tabelas auxiliares'!$B$236,T287&lt;&gt;'Tabelas auxiliares'!$B$237),"FOLHA DE PESSOAL",IF(X287='Tabelas auxiliares'!$A$237,"CUSTEIO",IF(X287='Tabelas auxiliares'!$A$236,"INVESTIMENTO","ERRO - VERIFICAR"))))</f>
        <v>CUSTEIO</v>
      </c>
      <c r="Z287" s="44">
        <v>1874.42</v>
      </c>
      <c r="AA287" s="44">
        <v>1874.42</v>
      </c>
    </row>
    <row r="288" spans="1:29" x14ac:dyDescent="0.25">
      <c r="A288" t="s">
        <v>2314</v>
      </c>
      <c r="B288" s="75" t="s">
        <v>2260</v>
      </c>
      <c r="C288" s="75" t="s">
        <v>2317</v>
      </c>
      <c r="D288" t="s">
        <v>31</v>
      </c>
      <c r="E288" t="s">
        <v>118</v>
      </c>
      <c r="F288" s="51" t="str">
        <f>IFERROR(VLOOKUP(D288,'Tabelas auxiliares'!$A$3:$B$61,2,FALSE),"")</f>
        <v>ACI - SERVIÇOS GRÁFICOS * D.U.C</v>
      </c>
      <c r="G288" s="51" t="str">
        <f>IFERROR(VLOOKUP($B288,'Tabelas auxiliares'!$A$65:$C$102,2,FALSE),"")</f>
        <v>Materiais de consumo e serviços não acadêmicos</v>
      </c>
      <c r="H288" s="51" t="str">
        <f>IFERROR(VLOOKUP($B288,'Tabelas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8" t="s">
        <v>1425</v>
      </c>
      <c r="J288" t="s">
        <v>1416</v>
      </c>
      <c r="K288" t="s">
        <v>1426</v>
      </c>
      <c r="L288" t="s">
        <v>1418</v>
      </c>
      <c r="M288" t="s">
        <v>1419</v>
      </c>
      <c r="N288" t="s">
        <v>221</v>
      </c>
      <c r="O288" t="s">
        <v>222</v>
      </c>
      <c r="P288" t="s">
        <v>223</v>
      </c>
      <c r="Q288" t="s">
        <v>224</v>
      </c>
      <c r="R288" t="s">
        <v>220</v>
      </c>
      <c r="S288" t="s">
        <v>124</v>
      </c>
      <c r="T288" t="s">
        <v>216</v>
      </c>
      <c r="U288" t="s">
        <v>123</v>
      </c>
      <c r="V288" t="s">
        <v>2558</v>
      </c>
      <c r="W288" t="s">
        <v>2438</v>
      </c>
      <c r="X288" s="51" t="str">
        <f t="shared" si="4"/>
        <v>3</v>
      </c>
      <c r="Y288" s="51" t="str">
        <f>IF(T288="","",IF(AND(T288&lt;&gt;'Tabelas auxiliares'!$B$236,T288&lt;&gt;'Tabelas auxiliares'!$B$237),"FOLHA DE PESSOAL",IF(X288='Tabelas auxiliares'!$A$237,"CUSTEIO",IF(X288='Tabelas auxiliares'!$A$236,"INVESTIMENTO","ERRO - VERIFICAR"))))</f>
        <v>CUSTEIO</v>
      </c>
      <c r="Z288" s="44">
        <v>5000</v>
      </c>
      <c r="AA288" s="44">
        <v>5000</v>
      </c>
    </row>
    <row r="289" spans="1:29" x14ac:dyDescent="0.25">
      <c r="A289" t="s">
        <v>2314</v>
      </c>
      <c r="B289" s="75" t="s">
        <v>2260</v>
      </c>
      <c r="C289" s="75" t="s">
        <v>2317</v>
      </c>
      <c r="D289" t="s">
        <v>31</v>
      </c>
      <c r="E289" t="s">
        <v>118</v>
      </c>
      <c r="F289" s="51" t="str">
        <f>IFERROR(VLOOKUP(D289,'Tabelas auxiliares'!$A$3:$B$61,2,FALSE),"")</f>
        <v>ACI - SERVIÇOS GRÁFICOS * D.U.C</v>
      </c>
      <c r="G289" s="51" t="str">
        <f>IFERROR(VLOOKUP($B289,'Tabelas auxiliares'!$A$65:$C$102,2,FALSE),"")</f>
        <v>Materiais de consumo e serviços não acadêmicos</v>
      </c>
      <c r="H289" s="51" t="str">
        <f>IFERROR(VLOOKUP($B289,'Tabelas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9" t="s">
        <v>1427</v>
      </c>
      <c r="J289" t="s">
        <v>1428</v>
      </c>
      <c r="K289" t="s">
        <v>1429</v>
      </c>
      <c r="L289" t="s">
        <v>1430</v>
      </c>
      <c r="M289" t="s">
        <v>1431</v>
      </c>
      <c r="N289" t="s">
        <v>221</v>
      </c>
      <c r="O289" t="s">
        <v>222</v>
      </c>
      <c r="P289" t="s">
        <v>223</v>
      </c>
      <c r="Q289" t="s">
        <v>224</v>
      </c>
      <c r="R289" t="s">
        <v>220</v>
      </c>
      <c r="S289" t="s">
        <v>124</v>
      </c>
      <c r="T289" t="s">
        <v>216</v>
      </c>
      <c r="U289" t="s">
        <v>123</v>
      </c>
      <c r="V289" t="s">
        <v>2660</v>
      </c>
      <c r="W289" t="s">
        <v>2530</v>
      </c>
      <c r="X289" s="51" t="str">
        <f t="shared" si="4"/>
        <v>3</v>
      </c>
      <c r="Y289" s="51" t="str">
        <f>IF(T289="","",IF(AND(T289&lt;&gt;'Tabelas auxiliares'!$B$236,T289&lt;&gt;'Tabelas auxiliares'!$B$237),"FOLHA DE PESSOAL",IF(X289='Tabelas auxiliares'!$A$237,"CUSTEIO",IF(X289='Tabelas auxiliares'!$A$236,"INVESTIMENTO","ERRO - VERIFICAR"))))</f>
        <v>CUSTEIO</v>
      </c>
      <c r="Z289" s="44">
        <v>4251.6000000000004</v>
      </c>
      <c r="AA289" s="44">
        <v>4251.6000000000004</v>
      </c>
    </row>
    <row r="290" spans="1:29" x14ac:dyDescent="0.25">
      <c r="A290" t="s">
        <v>2314</v>
      </c>
      <c r="B290" s="75" t="s">
        <v>2260</v>
      </c>
      <c r="C290" s="75" t="s">
        <v>2317</v>
      </c>
      <c r="D290" t="s">
        <v>31</v>
      </c>
      <c r="E290" t="s">
        <v>118</v>
      </c>
      <c r="F290" s="51" t="str">
        <f>IFERROR(VLOOKUP(D290,'Tabelas auxiliares'!$A$3:$B$61,2,FALSE),"")</f>
        <v>ACI - SERVIÇOS GRÁFICOS * D.U.C</v>
      </c>
      <c r="G290" s="51" t="str">
        <f>IFERROR(VLOOKUP($B290,'Tabelas auxiliares'!$A$65:$C$102,2,FALSE),"")</f>
        <v>Materiais de consumo e serviços não acadêmicos</v>
      </c>
      <c r="H290" s="51" t="str">
        <f>IFERROR(VLOOKUP($B290,'Tabelas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0" t="s">
        <v>1432</v>
      </c>
      <c r="J290" t="s">
        <v>1433</v>
      </c>
      <c r="K290" t="s">
        <v>1434</v>
      </c>
      <c r="L290" t="s">
        <v>1435</v>
      </c>
      <c r="M290" t="s">
        <v>1419</v>
      </c>
      <c r="N290" t="s">
        <v>221</v>
      </c>
      <c r="O290" t="s">
        <v>222</v>
      </c>
      <c r="P290" t="s">
        <v>223</v>
      </c>
      <c r="Q290" t="s">
        <v>224</v>
      </c>
      <c r="R290" t="s">
        <v>220</v>
      </c>
      <c r="S290" t="s">
        <v>124</v>
      </c>
      <c r="T290" t="s">
        <v>216</v>
      </c>
      <c r="U290" t="s">
        <v>123</v>
      </c>
      <c r="V290" t="s">
        <v>2558</v>
      </c>
      <c r="W290" t="s">
        <v>2438</v>
      </c>
      <c r="X290" s="51" t="str">
        <f t="shared" si="4"/>
        <v>3</v>
      </c>
      <c r="Y290" s="51" t="str">
        <f>IF(T290="","",IF(AND(T290&lt;&gt;'Tabelas auxiliares'!$B$236,T290&lt;&gt;'Tabelas auxiliares'!$B$237),"FOLHA DE PESSOAL",IF(X290='Tabelas auxiliares'!$A$237,"CUSTEIO",IF(X290='Tabelas auxiliares'!$A$236,"INVESTIMENTO","ERRO - VERIFICAR"))))</f>
        <v>CUSTEIO</v>
      </c>
      <c r="Z290" s="44">
        <v>10000</v>
      </c>
      <c r="AA290" s="44">
        <v>10000</v>
      </c>
    </row>
    <row r="291" spans="1:29" x14ac:dyDescent="0.25">
      <c r="A291" t="s">
        <v>2314</v>
      </c>
      <c r="B291" s="75" t="s">
        <v>2260</v>
      </c>
      <c r="C291" s="75" t="s">
        <v>2317</v>
      </c>
      <c r="D291" t="s">
        <v>31</v>
      </c>
      <c r="E291" t="s">
        <v>118</v>
      </c>
      <c r="F291" s="51" t="str">
        <f>IFERROR(VLOOKUP(D291,'Tabelas auxiliares'!$A$3:$B$61,2,FALSE),"")</f>
        <v>ACI - SERVIÇOS GRÁFICOS * D.U.C</v>
      </c>
      <c r="G291" s="51" t="str">
        <f>IFERROR(VLOOKUP($B291,'Tabelas auxiliares'!$A$65:$C$102,2,FALSE),"")</f>
        <v>Materiais de consumo e serviços não acadêmicos</v>
      </c>
      <c r="H291" s="51" t="str">
        <f>IFERROR(VLOOKUP($B291,'Tabelas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1" t="s">
        <v>714</v>
      </c>
      <c r="J291" t="s">
        <v>1433</v>
      </c>
      <c r="K291" t="s">
        <v>1436</v>
      </c>
      <c r="L291" t="s">
        <v>1435</v>
      </c>
      <c r="M291" t="s">
        <v>1419</v>
      </c>
      <c r="N291" t="s">
        <v>221</v>
      </c>
      <c r="O291" t="s">
        <v>222</v>
      </c>
      <c r="P291" t="s">
        <v>223</v>
      </c>
      <c r="Q291" t="s">
        <v>224</v>
      </c>
      <c r="R291" t="s">
        <v>220</v>
      </c>
      <c r="S291" t="s">
        <v>124</v>
      </c>
      <c r="T291" t="s">
        <v>216</v>
      </c>
      <c r="U291" t="s">
        <v>123</v>
      </c>
      <c r="V291" t="s">
        <v>2558</v>
      </c>
      <c r="W291" t="s">
        <v>2438</v>
      </c>
      <c r="X291" s="51" t="str">
        <f t="shared" si="4"/>
        <v>3</v>
      </c>
      <c r="Y291" s="51" t="str">
        <f>IF(T291="","",IF(AND(T291&lt;&gt;'Tabelas auxiliares'!$B$236,T291&lt;&gt;'Tabelas auxiliares'!$B$237),"FOLHA DE PESSOAL",IF(X291='Tabelas auxiliares'!$A$237,"CUSTEIO",IF(X291='Tabelas auxiliares'!$A$236,"INVESTIMENTO","ERRO - VERIFICAR"))))</f>
        <v>CUSTEIO</v>
      </c>
      <c r="Z291" s="44">
        <v>10000</v>
      </c>
      <c r="AA291" s="44">
        <v>10000</v>
      </c>
    </row>
    <row r="292" spans="1:29" x14ac:dyDescent="0.25">
      <c r="A292" t="s">
        <v>2314</v>
      </c>
      <c r="B292" s="75" t="s">
        <v>2260</v>
      </c>
      <c r="C292" s="75" t="s">
        <v>2317</v>
      </c>
      <c r="D292" t="s">
        <v>31</v>
      </c>
      <c r="E292" t="s">
        <v>118</v>
      </c>
      <c r="F292" s="51" t="str">
        <f>IFERROR(VLOOKUP(D292,'Tabelas auxiliares'!$A$3:$B$61,2,FALSE),"")</f>
        <v>ACI - SERVIÇOS GRÁFICOS * D.U.C</v>
      </c>
      <c r="G292" s="51" t="str">
        <f>IFERROR(VLOOKUP($B292,'Tabelas auxiliares'!$A$65:$C$102,2,FALSE),"")</f>
        <v>Materiais de consumo e serviços não acadêmicos</v>
      </c>
      <c r="H292" s="51" t="str">
        <f>IFERROR(VLOOKUP($B292,'Tabelas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2" t="s">
        <v>1011</v>
      </c>
      <c r="J292" t="s">
        <v>1437</v>
      </c>
      <c r="K292" t="s">
        <v>1438</v>
      </c>
      <c r="L292" t="s">
        <v>1439</v>
      </c>
      <c r="M292" t="s">
        <v>1440</v>
      </c>
      <c r="N292" t="s">
        <v>221</v>
      </c>
      <c r="O292" t="s">
        <v>222</v>
      </c>
      <c r="P292" t="s">
        <v>223</v>
      </c>
      <c r="Q292" t="s">
        <v>224</v>
      </c>
      <c r="R292" t="s">
        <v>220</v>
      </c>
      <c r="S292" t="s">
        <v>124</v>
      </c>
      <c r="T292" t="s">
        <v>216</v>
      </c>
      <c r="U292" t="s">
        <v>123</v>
      </c>
      <c r="V292" t="s">
        <v>2660</v>
      </c>
      <c r="W292" t="s">
        <v>2530</v>
      </c>
      <c r="X292" s="51" t="str">
        <f t="shared" si="4"/>
        <v>3</v>
      </c>
      <c r="Y292" s="51" t="str">
        <f>IF(T292="","",IF(AND(T292&lt;&gt;'Tabelas auxiliares'!$B$236,T292&lt;&gt;'Tabelas auxiliares'!$B$237),"FOLHA DE PESSOAL",IF(X292='Tabelas auxiliares'!$A$237,"CUSTEIO",IF(X292='Tabelas auxiliares'!$A$236,"INVESTIMENTO","ERRO - VERIFICAR"))))</f>
        <v>CUSTEIO</v>
      </c>
      <c r="Z292" s="44">
        <v>5743.1</v>
      </c>
      <c r="AA292" s="44">
        <v>5339.42</v>
      </c>
      <c r="AB292" s="44">
        <v>403.68</v>
      </c>
    </row>
    <row r="293" spans="1:29" x14ac:dyDescent="0.25">
      <c r="A293" t="s">
        <v>2314</v>
      </c>
      <c r="B293" s="75" t="s">
        <v>2260</v>
      </c>
      <c r="C293" s="75" t="s">
        <v>2317</v>
      </c>
      <c r="D293" t="s">
        <v>35</v>
      </c>
      <c r="E293" t="s">
        <v>118</v>
      </c>
      <c r="F293" s="51" t="str">
        <f>IFERROR(VLOOKUP(D293,'Tabelas auxiliares'!$A$3:$B$61,2,FALSE),"")</f>
        <v>PU - PREFEITURA UNIVERSITÁRIA</v>
      </c>
      <c r="G293" s="51" t="str">
        <f>IFERROR(VLOOKUP($B293,'Tabelas auxiliares'!$A$65:$C$102,2,FALSE),"")</f>
        <v>Materiais de consumo e serviços não acadêmicos</v>
      </c>
      <c r="H293" s="51" t="str">
        <f>IFERROR(VLOOKUP($B293,'Tabelas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3" t="s">
        <v>1441</v>
      </c>
      <c r="J293" t="s">
        <v>1442</v>
      </c>
      <c r="K293" t="s">
        <v>1443</v>
      </c>
      <c r="L293" t="s">
        <v>1444</v>
      </c>
      <c r="M293" t="s">
        <v>1445</v>
      </c>
      <c r="N293" t="s">
        <v>221</v>
      </c>
      <c r="O293" t="s">
        <v>222</v>
      </c>
      <c r="P293" t="s">
        <v>223</v>
      </c>
      <c r="Q293" t="s">
        <v>224</v>
      </c>
      <c r="R293" t="s">
        <v>220</v>
      </c>
      <c r="S293" t="s">
        <v>124</v>
      </c>
      <c r="T293" t="s">
        <v>216</v>
      </c>
      <c r="U293" t="s">
        <v>123</v>
      </c>
      <c r="V293" t="s">
        <v>2626</v>
      </c>
      <c r="W293" t="s">
        <v>2510</v>
      </c>
      <c r="X293" s="51" t="str">
        <f t="shared" si="4"/>
        <v>3</v>
      </c>
      <c r="Y293" s="51" t="str">
        <f>IF(T293="","",IF(AND(T293&lt;&gt;'Tabelas auxiliares'!$B$236,T293&lt;&gt;'Tabelas auxiliares'!$B$237),"FOLHA DE PESSOAL",IF(X293='Tabelas auxiliares'!$A$237,"CUSTEIO",IF(X293='Tabelas auxiliares'!$A$236,"INVESTIMENTO","ERRO - VERIFICAR"))))</f>
        <v>CUSTEIO</v>
      </c>
      <c r="Z293" s="44">
        <v>4419.1499999999996</v>
      </c>
      <c r="AC293" s="44">
        <v>4419.1499999999996</v>
      </c>
    </row>
    <row r="294" spans="1:29" x14ac:dyDescent="0.25">
      <c r="A294" t="s">
        <v>2314</v>
      </c>
      <c r="B294" s="75" t="s">
        <v>2260</v>
      </c>
      <c r="C294" s="75" t="s">
        <v>2317</v>
      </c>
      <c r="D294" t="s">
        <v>35</v>
      </c>
      <c r="E294" t="s">
        <v>118</v>
      </c>
      <c r="F294" s="51" t="str">
        <f>IFERROR(VLOOKUP(D294,'Tabelas auxiliares'!$A$3:$B$61,2,FALSE),"")</f>
        <v>PU - PREFEITURA UNIVERSITÁRIA</v>
      </c>
      <c r="G294" s="51" t="str">
        <f>IFERROR(VLOOKUP($B294,'Tabelas auxiliares'!$A$65:$C$102,2,FALSE),"")</f>
        <v>Materiais de consumo e serviços não acadêmicos</v>
      </c>
      <c r="H294" s="51" t="str">
        <f>IFERROR(VLOOKUP($B294,'Tabelas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4" t="s">
        <v>1446</v>
      </c>
      <c r="J294" t="s">
        <v>1447</v>
      </c>
      <c r="K294" t="s">
        <v>1448</v>
      </c>
      <c r="L294" t="s">
        <v>1449</v>
      </c>
      <c r="M294" t="s">
        <v>1450</v>
      </c>
      <c r="N294" t="s">
        <v>221</v>
      </c>
      <c r="O294" t="s">
        <v>222</v>
      </c>
      <c r="P294" t="s">
        <v>223</v>
      </c>
      <c r="Q294" t="s">
        <v>224</v>
      </c>
      <c r="R294" t="s">
        <v>220</v>
      </c>
      <c r="S294" t="s">
        <v>124</v>
      </c>
      <c r="T294" t="s">
        <v>216</v>
      </c>
      <c r="U294" t="s">
        <v>123</v>
      </c>
      <c r="V294" t="s">
        <v>2655</v>
      </c>
      <c r="W294" t="s">
        <v>2526</v>
      </c>
      <c r="X294" s="51" t="str">
        <f t="shared" si="4"/>
        <v>3</v>
      </c>
      <c r="Y294" s="51" t="str">
        <f>IF(T294="","",IF(AND(T294&lt;&gt;'Tabelas auxiliares'!$B$236,T294&lt;&gt;'Tabelas auxiliares'!$B$237),"FOLHA DE PESSOAL",IF(X294='Tabelas auxiliares'!$A$237,"CUSTEIO",IF(X294='Tabelas auxiliares'!$A$236,"INVESTIMENTO","ERRO - VERIFICAR"))))</f>
        <v>CUSTEIO</v>
      </c>
      <c r="Z294" s="44">
        <v>3.53</v>
      </c>
      <c r="AA294" s="44">
        <v>3.53</v>
      </c>
    </row>
    <row r="295" spans="1:29" x14ac:dyDescent="0.25">
      <c r="A295" t="s">
        <v>2314</v>
      </c>
      <c r="B295" s="75" t="s">
        <v>2260</v>
      </c>
      <c r="C295" s="75" t="s">
        <v>2317</v>
      </c>
      <c r="D295" t="s">
        <v>35</v>
      </c>
      <c r="E295" t="s">
        <v>118</v>
      </c>
      <c r="F295" s="51" t="str">
        <f>IFERROR(VLOOKUP(D295,'Tabelas auxiliares'!$A$3:$B$61,2,FALSE),"")</f>
        <v>PU - PREFEITURA UNIVERSITÁRIA</v>
      </c>
      <c r="G295" s="51" t="str">
        <f>IFERROR(VLOOKUP($B295,'Tabelas auxiliares'!$A$65:$C$102,2,FALSE),"")</f>
        <v>Materiais de consumo e serviços não acadêmicos</v>
      </c>
      <c r="H295" s="51" t="str">
        <f>IFERROR(VLOOKUP($B295,'Tabelas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5" t="s">
        <v>1446</v>
      </c>
      <c r="J295" t="s">
        <v>1447</v>
      </c>
      <c r="K295" t="s">
        <v>1451</v>
      </c>
      <c r="L295" t="s">
        <v>1449</v>
      </c>
      <c r="M295" t="s">
        <v>1450</v>
      </c>
      <c r="N295" t="s">
        <v>221</v>
      </c>
      <c r="O295" t="s">
        <v>222</v>
      </c>
      <c r="P295" t="s">
        <v>223</v>
      </c>
      <c r="Q295" t="s">
        <v>224</v>
      </c>
      <c r="R295" t="s">
        <v>220</v>
      </c>
      <c r="S295" t="s">
        <v>225</v>
      </c>
      <c r="T295" t="s">
        <v>216</v>
      </c>
      <c r="U295" t="s">
        <v>123</v>
      </c>
      <c r="V295" t="s">
        <v>2655</v>
      </c>
      <c r="W295" t="s">
        <v>2526</v>
      </c>
      <c r="X295" s="51" t="str">
        <f t="shared" si="4"/>
        <v>3</v>
      </c>
      <c r="Y295" s="51" t="str">
        <f>IF(T295="","",IF(AND(T295&lt;&gt;'Tabelas auxiliares'!$B$236,T295&lt;&gt;'Tabelas auxiliares'!$B$237),"FOLHA DE PESSOAL",IF(X295='Tabelas auxiliares'!$A$237,"CUSTEIO",IF(X295='Tabelas auxiliares'!$A$236,"INVESTIMENTO","ERRO - VERIFICAR"))))</f>
        <v>CUSTEIO</v>
      </c>
      <c r="Z295" s="44">
        <v>0.12</v>
      </c>
      <c r="AA295" s="44">
        <v>0.12</v>
      </c>
    </row>
    <row r="296" spans="1:29" x14ac:dyDescent="0.25">
      <c r="A296" t="s">
        <v>2314</v>
      </c>
      <c r="B296" s="75" t="s">
        <v>2260</v>
      </c>
      <c r="C296" s="75" t="s">
        <v>2317</v>
      </c>
      <c r="D296" t="s">
        <v>37</v>
      </c>
      <c r="E296" t="s">
        <v>118</v>
      </c>
      <c r="F296" s="51" t="str">
        <f>IFERROR(VLOOKUP(D296,'Tabelas auxiliares'!$A$3:$B$61,2,FALSE),"")</f>
        <v>PU - MATERIAL DE EXPEDIENTE * D.U.C</v>
      </c>
      <c r="G296" s="51" t="str">
        <f>IFERROR(VLOOKUP($B296,'Tabelas auxiliares'!$A$65:$C$102,2,FALSE),"")</f>
        <v>Materiais de consumo e serviços não acadêmicos</v>
      </c>
      <c r="H296" s="51" t="str">
        <f>IFERROR(VLOOKUP($B296,'Tabelas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6" t="s">
        <v>1452</v>
      </c>
      <c r="J296" t="s">
        <v>1453</v>
      </c>
      <c r="K296" t="s">
        <v>1454</v>
      </c>
      <c r="L296" t="s">
        <v>1455</v>
      </c>
      <c r="M296" t="s">
        <v>1456</v>
      </c>
      <c r="N296" t="s">
        <v>221</v>
      </c>
      <c r="O296" t="s">
        <v>222</v>
      </c>
      <c r="P296" t="s">
        <v>223</v>
      </c>
      <c r="Q296" t="s">
        <v>224</v>
      </c>
      <c r="R296" t="s">
        <v>220</v>
      </c>
      <c r="S296" t="s">
        <v>124</v>
      </c>
      <c r="T296" t="s">
        <v>216</v>
      </c>
      <c r="U296" t="s">
        <v>123</v>
      </c>
      <c r="V296" t="s">
        <v>2626</v>
      </c>
      <c r="W296" t="s">
        <v>2510</v>
      </c>
      <c r="X296" s="51" t="str">
        <f t="shared" si="4"/>
        <v>3</v>
      </c>
      <c r="Y296" s="51" t="str">
        <f>IF(T296="","",IF(AND(T296&lt;&gt;'Tabelas auxiliares'!$B$236,T296&lt;&gt;'Tabelas auxiliares'!$B$237),"FOLHA DE PESSOAL",IF(X296='Tabelas auxiliares'!$A$237,"CUSTEIO",IF(X296='Tabelas auxiliares'!$A$236,"INVESTIMENTO","ERRO - VERIFICAR"))))</f>
        <v>CUSTEIO</v>
      </c>
      <c r="Z296" s="44">
        <v>0.05</v>
      </c>
      <c r="AA296" s="44">
        <v>0.05</v>
      </c>
    </row>
    <row r="297" spans="1:29" x14ac:dyDescent="0.25">
      <c r="A297" t="s">
        <v>2314</v>
      </c>
      <c r="B297" s="75" t="s">
        <v>2260</v>
      </c>
      <c r="C297" s="75" t="s">
        <v>2317</v>
      </c>
      <c r="D297" t="s">
        <v>37</v>
      </c>
      <c r="E297" t="s">
        <v>118</v>
      </c>
      <c r="F297" s="51" t="str">
        <f>IFERROR(VLOOKUP(D297,'Tabelas auxiliares'!$A$3:$B$61,2,FALSE),"")</f>
        <v>PU - MATERIAL DE EXPEDIENTE * D.U.C</v>
      </c>
      <c r="G297" s="51" t="str">
        <f>IFERROR(VLOOKUP($B297,'Tabelas auxiliares'!$A$65:$C$102,2,FALSE),"")</f>
        <v>Materiais de consumo e serviços não acadêmicos</v>
      </c>
      <c r="H297" s="51" t="str">
        <f>IFERROR(VLOOKUP($B297,'Tabelas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7" t="s">
        <v>1457</v>
      </c>
      <c r="J297" t="s">
        <v>1458</v>
      </c>
      <c r="K297" t="s">
        <v>1459</v>
      </c>
      <c r="L297" t="s">
        <v>1460</v>
      </c>
      <c r="M297" t="s">
        <v>1461</v>
      </c>
      <c r="N297" t="s">
        <v>221</v>
      </c>
      <c r="O297" t="s">
        <v>222</v>
      </c>
      <c r="P297" t="s">
        <v>223</v>
      </c>
      <c r="Q297" t="s">
        <v>224</v>
      </c>
      <c r="R297" t="s">
        <v>220</v>
      </c>
      <c r="S297" t="s">
        <v>124</v>
      </c>
      <c r="T297" t="s">
        <v>216</v>
      </c>
      <c r="U297" t="s">
        <v>123</v>
      </c>
      <c r="V297" t="s">
        <v>2626</v>
      </c>
      <c r="W297" t="s">
        <v>2510</v>
      </c>
      <c r="X297" s="51" t="str">
        <f t="shared" si="4"/>
        <v>3</v>
      </c>
      <c r="Y297" s="51" t="str">
        <f>IF(T297="","",IF(AND(T297&lt;&gt;'Tabelas auxiliares'!$B$236,T297&lt;&gt;'Tabelas auxiliares'!$B$237),"FOLHA DE PESSOAL",IF(X297='Tabelas auxiliares'!$A$237,"CUSTEIO",IF(X297='Tabelas auxiliares'!$A$236,"INVESTIMENTO","ERRO - VERIFICAR"))))</f>
        <v>CUSTEIO</v>
      </c>
      <c r="Z297" s="44">
        <v>976.8</v>
      </c>
      <c r="AA297" s="44">
        <v>976.8</v>
      </c>
    </row>
    <row r="298" spans="1:29" x14ac:dyDescent="0.25">
      <c r="A298" t="s">
        <v>2314</v>
      </c>
      <c r="B298" s="75" t="s">
        <v>2260</v>
      </c>
      <c r="C298" s="75" t="s">
        <v>2317</v>
      </c>
      <c r="D298" t="s">
        <v>37</v>
      </c>
      <c r="E298" t="s">
        <v>118</v>
      </c>
      <c r="F298" s="51" t="str">
        <f>IFERROR(VLOOKUP(D298,'Tabelas auxiliares'!$A$3:$B$61,2,FALSE),"")</f>
        <v>PU - MATERIAL DE EXPEDIENTE * D.U.C</v>
      </c>
      <c r="G298" s="51" t="str">
        <f>IFERROR(VLOOKUP($B298,'Tabelas auxiliares'!$A$65:$C$102,2,FALSE),"")</f>
        <v>Materiais de consumo e serviços não acadêmicos</v>
      </c>
      <c r="H298" s="51" t="str">
        <f>IFERROR(VLOOKUP($B298,'Tabelas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8" t="s">
        <v>1462</v>
      </c>
      <c r="J298" t="s">
        <v>1463</v>
      </c>
      <c r="K298" t="s">
        <v>1464</v>
      </c>
      <c r="L298" t="s">
        <v>1465</v>
      </c>
      <c r="M298" t="s">
        <v>1466</v>
      </c>
      <c r="N298" t="s">
        <v>221</v>
      </c>
      <c r="O298" t="s">
        <v>222</v>
      </c>
      <c r="P298" t="s">
        <v>223</v>
      </c>
      <c r="Q298" t="s">
        <v>224</v>
      </c>
      <c r="R298" t="s">
        <v>220</v>
      </c>
      <c r="S298" t="s">
        <v>124</v>
      </c>
      <c r="T298" t="s">
        <v>216</v>
      </c>
      <c r="U298" t="s">
        <v>123</v>
      </c>
      <c r="V298" t="s">
        <v>2626</v>
      </c>
      <c r="W298" t="s">
        <v>2510</v>
      </c>
      <c r="X298" s="51" t="str">
        <f t="shared" si="4"/>
        <v>3</v>
      </c>
      <c r="Y298" s="51" t="str">
        <f>IF(T298="","",IF(AND(T298&lt;&gt;'Tabelas auxiliares'!$B$236,T298&lt;&gt;'Tabelas auxiliares'!$B$237),"FOLHA DE PESSOAL",IF(X298='Tabelas auxiliares'!$A$237,"CUSTEIO",IF(X298='Tabelas auxiliares'!$A$236,"INVESTIMENTO","ERRO - VERIFICAR"))))</f>
        <v>CUSTEIO</v>
      </c>
      <c r="Z298" s="44">
        <v>1256.6500000000001</v>
      </c>
      <c r="AA298" s="44">
        <v>1198.7</v>
      </c>
      <c r="AC298" s="44">
        <v>57.95</v>
      </c>
    </row>
    <row r="299" spans="1:29" x14ac:dyDescent="0.25">
      <c r="A299" t="s">
        <v>2314</v>
      </c>
      <c r="B299" s="75" t="s">
        <v>2260</v>
      </c>
      <c r="C299" s="75" t="s">
        <v>2317</v>
      </c>
      <c r="D299" t="s">
        <v>37</v>
      </c>
      <c r="E299" t="s">
        <v>118</v>
      </c>
      <c r="F299" s="51" t="str">
        <f>IFERROR(VLOOKUP(D299,'Tabelas auxiliares'!$A$3:$B$61,2,FALSE),"")</f>
        <v>PU - MATERIAL DE EXPEDIENTE * D.U.C</v>
      </c>
      <c r="G299" s="51" t="str">
        <f>IFERROR(VLOOKUP($B299,'Tabelas auxiliares'!$A$65:$C$102,2,FALSE),"")</f>
        <v>Materiais de consumo e serviços não acadêmicos</v>
      </c>
      <c r="H299" s="51" t="str">
        <f>IFERROR(VLOOKUP($B299,'Tabelas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9" t="s">
        <v>1462</v>
      </c>
      <c r="J299" t="s">
        <v>1463</v>
      </c>
      <c r="K299" t="s">
        <v>1467</v>
      </c>
      <c r="L299" t="s">
        <v>1465</v>
      </c>
      <c r="M299" t="s">
        <v>1468</v>
      </c>
      <c r="N299" t="s">
        <v>221</v>
      </c>
      <c r="O299" t="s">
        <v>222</v>
      </c>
      <c r="P299" t="s">
        <v>223</v>
      </c>
      <c r="Q299" t="s">
        <v>224</v>
      </c>
      <c r="R299" t="s">
        <v>220</v>
      </c>
      <c r="S299" t="s">
        <v>124</v>
      </c>
      <c r="T299" t="s">
        <v>216</v>
      </c>
      <c r="U299" t="s">
        <v>123</v>
      </c>
      <c r="V299" t="s">
        <v>2626</v>
      </c>
      <c r="W299" t="s">
        <v>2510</v>
      </c>
      <c r="X299" s="51" t="str">
        <f t="shared" si="4"/>
        <v>3</v>
      </c>
      <c r="Y299" s="51" t="str">
        <f>IF(T299="","",IF(AND(T299&lt;&gt;'Tabelas auxiliares'!$B$236,T299&lt;&gt;'Tabelas auxiliares'!$B$237),"FOLHA DE PESSOAL",IF(X299='Tabelas auxiliares'!$A$237,"CUSTEIO",IF(X299='Tabelas auxiliares'!$A$236,"INVESTIMENTO","ERRO - VERIFICAR"))))</f>
        <v>CUSTEIO</v>
      </c>
      <c r="Z299" s="44">
        <v>4269.8500000000004</v>
      </c>
      <c r="AA299" s="44">
        <v>4269.8500000000004</v>
      </c>
    </row>
    <row r="300" spans="1:29" x14ac:dyDescent="0.25">
      <c r="A300" t="s">
        <v>2314</v>
      </c>
      <c r="B300" s="75" t="s">
        <v>2260</v>
      </c>
      <c r="C300" s="75" t="s">
        <v>2317</v>
      </c>
      <c r="D300" t="s">
        <v>45</v>
      </c>
      <c r="E300" t="s">
        <v>118</v>
      </c>
      <c r="F300" s="51" t="str">
        <f>IFERROR(VLOOKUP(D300,'Tabelas auxiliares'!$A$3:$B$61,2,FALSE),"")</f>
        <v>CMCC - CENTRO DE MATEMÁTICA, COMPUTAÇÃO E COGNIÇÃO</v>
      </c>
      <c r="G300" s="51" t="str">
        <f>IFERROR(VLOOKUP($B300,'Tabelas auxiliares'!$A$65:$C$102,2,FALSE),"")</f>
        <v>Materiais de consumo e serviços não acadêmicos</v>
      </c>
      <c r="H300" s="51" t="str">
        <f>IFERROR(VLOOKUP($B300,'Tabelas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0" t="s">
        <v>1469</v>
      </c>
      <c r="J300" t="s">
        <v>1470</v>
      </c>
      <c r="K300" t="s">
        <v>1471</v>
      </c>
      <c r="L300" t="s">
        <v>1472</v>
      </c>
      <c r="M300" t="s">
        <v>1473</v>
      </c>
      <c r="N300" t="s">
        <v>221</v>
      </c>
      <c r="O300" t="s">
        <v>222</v>
      </c>
      <c r="P300" t="s">
        <v>223</v>
      </c>
      <c r="Q300" t="s">
        <v>224</v>
      </c>
      <c r="R300" t="s">
        <v>220</v>
      </c>
      <c r="S300" t="s">
        <v>124</v>
      </c>
      <c r="T300" t="s">
        <v>216</v>
      </c>
      <c r="U300" t="s">
        <v>123</v>
      </c>
      <c r="V300" t="s">
        <v>2592</v>
      </c>
      <c r="W300" t="s">
        <v>2476</v>
      </c>
      <c r="X300" s="51" t="str">
        <f t="shared" si="4"/>
        <v>3</v>
      </c>
      <c r="Y300" s="51" t="str">
        <f>IF(T300="","",IF(AND(T300&lt;&gt;'Tabelas auxiliares'!$B$236,T300&lt;&gt;'Tabelas auxiliares'!$B$237),"FOLHA DE PESSOAL",IF(X300='Tabelas auxiliares'!$A$237,"CUSTEIO",IF(X300='Tabelas auxiliares'!$A$236,"INVESTIMENTO","ERRO - VERIFICAR"))))</f>
        <v>CUSTEIO</v>
      </c>
      <c r="Z300" s="44">
        <v>351.6</v>
      </c>
      <c r="AA300" s="44">
        <v>351.6</v>
      </c>
    </row>
    <row r="301" spans="1:29" x14ac:dyDescent="0.25">
      <c r="A301" t="s">
        <v>2314</v>
      </c>
      <c r="B301" s="75" t="s">
        <v>2260</v>
      </c>
      <c r="C301" s="75" t="s">
        <v>2317</v>
      </c>
      <c r="D301" t="s">
        <v>69</v>
      </c>
      <c r="E301" t="s">
        <v>118</v>
      </c>
      <c r="F301" s="51" t="str">
        <f>IFERROR(VLOOKUP(D301,'Tabelas auxiliares'!$A$3:$B$61,2,FALSE),"")</f>
        <v>PROAP - PNAES</v>
      </c>
      <c r="G301" s="51" t="str">
        <f>IFERROR(VLOOKUP($B301,'Tabelas auxiliares'!$A$65:$C$102,2,FALSE),"")</f>
        <v>Materiais de consumo e serviços não acadêmicos</v>
      </c>
      <c r="H301" s="51" t="str">
        <f>IFERROR(VLOOKUP($B301,'Tabelas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1" t="s">
        <v>1474</v>
      </c>
      <c r="J301" t="s">
        <v>1475</v>
      </c>
      <c r="K301" t="s">
        <v>1476</v>
      </c>
      <c r="L301" t="s">
        <v>1477</v>
      </c>
      <c r="M301" t="s">
        <v>1478</v>
      </c>
      <c r="N301" t="s">
        <v>221</v>
      </c>
      <c r="O301" t="s">
        <v>222</v>
      </c>
      <c r="P301" t="s">
        <v>223</v>
      </c>
      <c r="Q301" t="s">
        <v>224</v>
      </c>
      <c r="R301" t="s">
        <v>220</v>
      </c>
      <c r="S301" t="s">
        <v>124</v>
      </c>
      <c r="T301" t="s">
        <v>216</v>
      </c>
      <c r="U301" t="s">
        <v>123</v>
      </c>
      <c r="V301" t="s">
        <v>2593</v>
      </c>
      <c r="W301" t="s">
        <v>2477</v>
      </c>
      <c r="X301" s="51" t="str">
        <f t="shared" si="4"/>
        <v>3</v>
      </c>
      <c r="Y301" s="51" t="str">
        <f>IF(T301="","",IF(AND(T301&lt;&gt;'Tabelas auxiliares'!$B$236,T301&lt;&gt;'Tabelas auxiliares'!$B$237),"FOLHA DE PESSOAL",IF(X301='Tabelas auxiliares'!$A$237,"CUSTEIO",IF(X301='Tabelas auxiliares'!$A$236,"INVESTIMENTO","ERRO - VERIFICAR"))))</f>
        <v>CUSTEIO</v>
      </c>
      <c r="Z301" s="44">
        <v>4950.0600000000004</v>
      </c>
      <c r="AA301" s="44">
        <v>2048.81</v>
      </c>
      <c r="AB301" s="44">
        <v>774.37</v>
      </c>
      <c r="AC301" s="44">
        <v>2126.88</v>
      </c>
    </row>
    <row r="302" spans="1:29" x14ac:dyDescent="0.25">
      <c r="A302" t="s">
        <v>2314</v>
      </c>
      <c r="B302" s="75" t="s">
        <v>2260</v>
      </c>
      <c r="C302" s="75" t="s">
        <v>2317</v>
      </c>
      <c r="D302" t="s">
        <v>69</v>
      </c>
      <c r="E302" t="s">
        <v>118</v>
      </c>
      <c r="F302" s="51" t="str">
        <f>IFERROR(VLOOKUP(D302,'Tabelas auxiliares'!$A$3:$B$61,2,FALSE),"")</f>
        <v>PROAP - PNAES</v>
      </c>
      <c r="G302" s="51" t="str">
        <f>IFERROR(VLOOKUP($B302,'Tabelas auxiliares'!$A$65:$C$102,2,FALSE),"")</f>
        <v>Materiais de consumo e serviços não acadêmicos</v>
      </c>
      <c r="H302" s="51" t="str">
        <f>IFERROR(VLOOKUP($B302,'Tabelas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2" t="s">
        <v>1479</v>
      </c>
      <c r="J302" t="s">
        <v>1475</v>
      </c>
      <c r="K302" t="s">
        <v>1480</v>
      </c>
      <c r="L302" t="s">
        <v>1481</v>
      </c>
      <c r="M302" t="s">
        <v>1478</v>
      </c>
      <c r="N302" t="s">
        <v>221</v>
      </c>
      <c r="O302" t="s">
        <v>222</v>
      </c>
      <c r="P302" t="s">
        <v>223</v>
      </c>
      <c r="Q302" t="s">
        <v>224</v>
      </c>
      <c r="R302" t="s">
        <v>220</v>
      </c>
      <c r="S302" t="s">
        <v>124</v>
      </c>
      <c r="T302" t="s">
        <v>216</v>
      </c>
      <c r="U302" t="s">
        <v>123</v>
      </c>
      <c r="V302" t="s">
        <v>2593</v>
      </c>
      <c r="W302" t="s">
        <v>2477</v>
      </c>
      <c r="X302" s="51" t="str">
        <f t="shared" si="4"/>
        <v>3</v>
      </c>
      <c r="Y302" s="51" t="str">
        <f>IF(T302="","",IF(AND(T302&lt;&gt;'Tabelas auxiliares'!$B$236,T302&lt;&gt;'Tabelas auxiliares'!$B$237),"FOLHA DE PESSOAL",IF(X302='Tabelas auxiliares'!$A$237,"CUSTEIO",IF(X302='Tabelas auxiliares'!$A$236,"INVESTIMENTO","ERRO - VERIFICAR"))))</f>
        <v>CUSTEIO</v>
      </c>
      <c r="Z302" s="44">
        <v>21100</v>
      </c>
      <c r="AA302" s="44">
        <v>21100</v>
      </c>
    </row>
    <row r="303" spans="1:29" x14ac:dyDescent="0.25">
      <c r="A303" t="s">
        <v>2314</v>
      </c>
      <c r="B303" s="75" t="s">
        <v>2260</v>
      </c>
      <c r="C303" s="75" t="s">
        <v>2317</v>
      </c>
      <c r="D303" t="s">
        <v>71</v>
      </c>
      <c r="E303" t="s">
        <v>118</v>
      </c>
      <c r="F303" s="51" t="str">
        <f>IFERROR(VLOOKUP(D303,'Tabelas auxiliares'!$A$3:$B$61,2,FALSE),"")</f>
        <v>ARI - ASSESSORIA DE RELAÇÕES INTERNACIONAIS</v>
      </c>
      <c r="G303" s="51" t="str">
        <f>IFERROR(VLOOKUP($B303,'Tabelas auxiliares'!$A$65:$C$102,2,FALSE),"")</f>
        <v>Materiais de consumo e serviços não acadêmicos</v>
      </c>
      <c r="H303" s="51" t="str">
        <f>IFERROR(VLOOKUP($B303,'Tabelas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3" t="s">
        <v>1457</v>
      </c>
      <c r="J303" t="s">
        <v>1482</v>
      </c>
      <c r="K303" t="s">
        <v>1483</v>
      </c>
      <c r="L303" t="s">
        <v>1484</v>
      </c>
      <c r="M303" t="s">
        <v>1485</v>
      </c>
      <c r="N303" t="s">
        <v>221</v>
      </c>
      <c r="O303" t="s">
        <v>222</v>
      </c>
      <c r="P303" t="s">
        <v>223</v>
      </c>
      <c r="Q303" t="s">
        <v>224</v>
      </c>
      <c r="R303" t="s">
        <v>220</v>
      </c>
      <c r="S303" t="s">
        <v>124</v>
      </c>
      <c r="T303" t="s">
        <v>216</v>
      </c>
      <c r="U303" t="s">
        <v>123</v>
      </c>
      <c r="V303" t="s">
        <v>2660</v>
      </c>
      <c r="W303" t="s">
        <v>2530</v>
      </c>
      <c r="X303" s="51" t="str">
        <f t="shared" si="4"/>
        <v>3</v>
      </c>
      <c r="Y303" s="51" t="str">
        <f>IF(T303="","",IF(AND(T303&lt;&gt;'Tabelas auxiliares'!$B$236,T303&lt;&gt;'Tabelas auxiliares'!$B$237),"FOLHA DE PESSOAL",IF(X303='Tabelas auxiliares'!$A$237,"CUSTEIO",IF(X303='Tabelas auxiliares'!$A$236,"INVESTIMENTO","ERRO - VERIFICAR"))))</f>
        <v>CUSTEIO</v>
      </c>
      <c r="Z303" s="44">
        <v>445.5</v>
      </c>
      <c r="AA303" s="44">
        <v>445.5</v>
      </c>
    </row>
    <row r="304" spans="1:29" x14ac:dyDescent="0.25">
      <c r="A304" t="s">
        <v>2314</v>
      </c>
      <c r="B304" s="75" t="s">
        <v>2260</v>
      </c>
      <c r="C304" s="75" t="s">
        <v>2317</v>
      </c>
      <c r="D304" t="s">
        <v>71</v>
      </c>
      <c r="E304" t="s">
        <v>118</v>
      </c>
      <c r="F304" s="51" t="str">
        <f>IFERROR(VLOOKUP(D304,'Tabelas auxiliares'!$A$3:$B$61,2,FALSE),"")</f>
        <v>ARI - ASSESSORIA DE RELAÇÕES INTERNACIONAIS</v>
      </c>
      <c r="G304" s="51" t="str">
        <f>IFERROR(VLOOKUP($B304,'Tabelas auxiliares'!$A$65:$C$102,2,FALSE),"")</f>
        <v>Materiais de consumo e serviços não acadêmicos</v>
      </c>
      <c r="H304" s="51" t="str">
        <f>IFERROR(VLOOKUP($B304,'Tabelas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4" t="s">
        <v>1457</v>
      </c>
      <c r="J304" t="s">
        <v>1482</v>
      </c>
      <c r="K304" t="s">
        <v>1486</v>
      </c>
      <c r="L304" t="s">
        <v>1484</v>
      </c>
      <c r="M304" t="s">
        <v>1487</v>
      </c>
      <c r="N304" t="s">
        <v>221</v>
      </c>
      <c r="O304" t="s">
        <v>222</v>
      </c>
      <c r="P304" t="s">
        <v>223</v>
      </c>
      <c r="Q304" t="s">
        <v>224</v>
      </c>
      <c r="R304" t="s">
        <v>220</v>
      </c>
      <c r="S304" t="s">
        <v>124</v>
      </c>
      <c r="T304" t="s">
        <v>216</v>
      </c>
      <c r="U304" t="s">
        <v>123</v>
      </c>
      <c r="V304" t="s">
        <v>2660</v>
      </c>
      <c r="W304" t="s">
        <v>2530</v>
      </c>
      <c r="X304" s="51" t="str">
        <f t="shared" si="4"/>
        <v>3</v>
      </c>
      <c r="Y304" s="51" t="str">
        <f>IF(T304="","",IF(AND(T304&lt;&gt;'Tabelas auxiliares'!$B$236,T304&lt;&gt;'Tabelas auxiliares'!$B$237),"FOLHA DE PESSOAL",IF(X304='Tabelas auxiliares'!$A$237,"CUSTEIO",IF(X304='Tabelas auxiliares'!$A$236,"INVESTIMENTO","ERRO - VERIFICAR"))))</f>
        <v>CUSTEIO</v>
      </c>
      <c r="Z304" s="44">
        <v>4849</v>
      </c>
      <c r="AA304" s="44">
        <v>4849</v>
      </c>
    </row>
    <row r="305" spans="1:29" x14ac:dyDescent="0.25">
      <c r="A305" t="s">
        <v>2314</v>
      </c>
      <c r="B305" s="75" t="s">
        <v>2260</v>
      </c>
      <c r="C305" s="75" t="s">
        <v>2317</v>
      </c>
      <c r="D305" t="s">
        <v>71</v>
      </c>
      <c r="E305" t="s">
        <v>118</v>
      </c>
      <c r="F305" s="51" t="str">
        <f>IFERROR(VLOOKUP(D305,'Tabelas auxiliares'!$A$3:$B$61,2,FALSE),"")</f>
        <v>ARI - ASSESSORIA DE RELAÇÕES INTERNACIONAIS</v>
      </c>
      <c r="G305" s="51" t="str">
        <f>IFERROR(VLOOKUP($B305,'Tabelas auxiliares'!$A$65:$C$102,2,FALSE),"")</f>
        <v>Materiais de consumo e serviços não acadêmicos</v>
      </c>
      <c r="H305" s="51" t="str">
        <f>IFERROR(VLOOKUP($B305,'Tabelas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5" t="s">
        <v>1107</v>
      </c>
      <c r="J305" t="s">
        <v>1482</v>
      </c>
      <c r="K305" t="s">
        <v>1488</v>
      </c>
      <c r="L305" t="s">
        <v>1484</v>
      </c>
      <c r="M305" t="s">
        <v>1489</v>
      </c>
      <c r="N305" t="s">
        <v>221</v>
      </c>
      <c r="O305" t="s">
        <v>222</v>
      </c>
      <c r="P305" t="s">
        <v>223</v>
      </c>
      <c r="Q305" t="s">
        <v>224</v>
      </c>
      <c r="R305" t="s">
        <v>220</v>
      </c>
      <c r="S305" t="s">
        <v>124</v>
      </c>
      <c r="T305" t="s">
        <v>216</v>
      </c>
      <c r="U305" t="s">
        <v>123</v>
      </c>
      <c r="V305" t="s">
        <v>2660</v>
      </c>
      <c r="W305" t="s">
        <v>2530</v>
      </c>
      <c r="X305" s="51" t="str">
        <f t="shared" si="4"/>
        <v>3</v>
      </c>
      <c r="Y305" s="51" t="str">
        <f>IF(T305="","",IF(AND(T305&lt;&gt;'Tabelas auxiliares'!$B$236,T305&lt;&gt;'Tabelas auxiliares'!$B$237),"FOLHA DE PESSOAL",IF(X305='Tabelas auxiliares'!$A$237,"CUSTEIO",IF(X305='Tabelas auxiliares'!$A$236,"INVESTIMENTO","ERRO - VERIFICAR"))))</f>
        <v>CUSTEIO</v>
      </c>
      <c r="Z305" s="44">
        <v>2400</v>
      </c>
      <c r="AA305" s="44">
        <v>2400</v>
      </c>
    </row>
    <row r="306" spans="1:29" x14ac:dyDescent="0.25">
      <c r="A306" t="s">
        <v>2314</v>
      </c>
      <c r="B306" s="75" t="s">
        <v>2260</v>
      </c>
      <c r="C306" s="75" t="s">
        <v>2317</v>
      </c>
      <c r="D306" t="s">
        <v>71</v>
      </c>
      <c r="E306" t="s">
        <v>118</v>
      </c>
      <c r="F306" s="51" t="str">
        <f>IFERROR(VLOOKUP(D306,'Tabelas auxiliares'!$A$3:$B$61,2,FALSE),"")</f>
        <v>ARI - ASSESSORIA DE RELAÇÕES INTERNACIONAIS</v>
      </c>
      <c r="G306" s="51" t="str">
        <f>IFERROR(VLOOKUP($B306,'Tabelas auxiliares'!$A$65:$C$102,2,FALSE),"")</f>
        <v>Materiais de consumo e serviços não acadêmicos</v>
      </c>
      <c r="H306" s="51" t="str">
        <f>IFERROR(VLOOKUP($B306,'Tabelas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6" t="s">
        <v>1107</v>
      </c>
      <c r="J306" t="s">
        <v>1482</v>
      </c>
      <c r="K306" t="s">
        <v>1490</v>
      </c>
      <c r="L306" t="s">
        <v>1484</v>
      </c>
      <c r="M306" t="s">
        <v>1491</v>
      </c>
      <c r="N306" t="s">
        <v>221</v>
      </c>
      <c r="O306" t="s">
        <v>222</v>
      </c>
      <c r="P306" t="s">
        <v>223</v>
      </c>
      <c r="Q306" t="s">
        <v>224</v>
      </c>
      <c r="R306" t="s">
        <v>220</v>
      </c>
      <c r="S306" t="s">
        <v>124</v>
      </c>
      <c r="T306" t="s">
        <v>216</v>
      </c>
      <c r="U306" t="s">
        <v>123</v>
      </c>
      <c r="V306" t="s">
        <v>2660</v>
      </c>
      <c r="W306" t="s">
        <v>2530</v>
      </c>
      <c r="X306" s="51" t="str">
        <f t="shared" si="4"/>
        <v>3</v>
      </c>
      <c r="Y306" s="51" t="str">
        <f>IF(T306="","",IF(AND(T306&lt;&gt;'Tabelas auxiliares'!$B$236,T306&lt;&gt;'Tabelas auxiliares'!$B$237),"FOLHA DE PESSOAL",IF(X306='Tabelas auxiliares'!$A$237,"CUSTEIO",IF(X306='Tabelas auxiliares'!$A$236,"INVESTIMENTO","ERRO - VERIFICAR"))))</f>
        <v>CUSTEIO</v>
      </c>
      <c r="Z306" s="44">
        <v>890</v>
      </c>
      <c r="AA306" s="44">
        <v>890</v>
      </c>
    </row>
    <row r="307" spans="1:29" x14ac:dyDescent="0.25">
      <c r="A307" t="s">
        <v>2314</v>
      </c>
      <c r="B307" s="75" t="s">
        <v>2260</v>
      </c>
      <c r="C307" s="75" t="s">
        <v>2317</v>
      </c>
      <c r="D307" t="s">
        <v>83</v>
      </c>
      <c r="E307" t="s">
        <v>118</v>
      </c>
      <c r="F307" s="51" t="str">
        <f>IFERROR(VLOOKUP(D307,'Tabelas auxiliares'!$A$3:$B$61,2,FALSE),"")</f>
        <v>NETEL - NÚCLEO EDUCACIONAL DE TECNOLOGIAS E LÍNGUAS</v>
      </c>
      <c r="G307" s="51" t="str">
        <f>IFERROR(VLOOKUP($B307,'Tabelas auxiliares'!$A$65:$C$102,2,FALSE),"")</f>
        <v>Materiais de consumo e serviços não acadêmicos</v>
      </c>
      <c r="H307" s="51" t="str">
        <f>IFERROR(VLOOKUP($B307,'Tabelas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7" t="s">
        <v>1050</v>
      </c>
      <c r="J307" t="s">
        <v>1090</v>
      </c>
      <c r="K307" t="s">
        <v>1492</v>
      </c>
      <c r="L307" t="s">
        <v>1092</v>
      </c>
      <c r="M307" t="s">
        <v>1493</v>
      </c>
      <c r="N307" t="s">
        <v>221</v>
      </c>
      <c r="O307" t="s">
        <v>222</v>
      </c>
      <c r="P307" t="s">
        <v>223</v>
      </c>
      <c r="Q307" t="s">
        <v>224</v>
      </c>
      <c r="R307" t="s">
        <v>220</v>
      </c>
      <c r="S307" t="s">
        <v>124</v>
      </c>
      <c r="T307" t="s">
        <v>216</v>
      </c>
      <c r="U307" t="s">
        <v>123</v>
      </c>
      <c r="V307" t="s">
        <v>2655</v>
      </c>
      <c r="W307" t="s">
        <v>2526</v>
      </c>
      <c r="X307" s="51" t="str">
        <f t="shared" si="4"/>
        <v>3</v>
      </c>
      <c r="Y307" s="51" t="str">
        <f>IF(T307="","",IF(AND(T307&lt;&gt;'Tabelas auxiliares'!$B$236,T307&lt;&gt;'Tabelas auxiliares'!$B$237),"FOLHA DE PESSOAL",IF(X307='Tabelas auxiliares'!$A$237,"CUSTEIO",IF(X307='Tabelas auxiliares'!$A$236,"INVESTIMENTO","ERRO - VERIFICAR"))))</f>
        <v>CUSTEIO</v>
      </c>
      <c r="Z307" s="44">
        <v>1299.96</v>
      </c>
      <c r="AA307" s="44">
        <v>1299.96</v>
      </c>
    </row>
    <row r="308" spans="1:29" x14ac:dyDescent="0.25">
      <c r="A308" t="s">
        <v>2314</v>
      </c>
      <c r="B308" s="75" t="s">
        <v>2260</v>
      </c>
      <c r="C308" s="75" t="s">
        <v>2317</v>
      </c>
      <c r="D308" t="s">
        <v>83</v>
      </c>
      <c r="E308" t="s">
        <v>118</v>
      </c>
      <c r="F308" s="51" t="str">
        <f>IFERROR(VLOOKUP(D308,'Tabelas auxiliares'!$A$3:$B$61,2,FALSE),"")</f>
        <v>NETEL - NÚCLEO EDUCACIONAL DE TECNOLOGIAS E LÍNGUAS</v>
      </c>
      <c r="G308" s="51" t="str">
        <f>IFERROR(VLOOKUP($B308,'Tabelas auxiliares'!$A$65:$C$102,2,FALSE),"")</f>
        <v>Materiais de consumo e serviços não acadêmicos</v>
      </c>
      <c r="H308" s="51" t="str">
        <f>IFERROR(VLOOKUP($B308,'Tabelas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8" t="s">
        <v>1050</v>
      </c>
      <c r="J308" t="s">
        <v>1090</v>
      </c>
      <c r="K308" t="s">
        <v>1494</v>
      </c>
      <c r="L308" t="s">
        <v>1092</v>
      </c>
      <c r="M308" t="s">
        <v>1096</v>
      </c>
      <c r="N308" t="s">
        <v>221</v>
      </c>
      <c r="O308" t="s">
        <v>222</v>
      </c>
      <c r="P308" t="s">
        <v>223</v>
      </c>
      <c r="Q308" t="s">
        <v>224</v>
      </c>
      <c r="R308" t="s">
        <v>220</v>
      </c>
      <c r="S308" t="s">
        <v>124</v>
      </c>
      <c r="T308" t="s">
        <v>216</v>
      </c>
      <c r="U308" t="s">
        <v>123</v>
      </c>
      <c r="V308" t="s">
        <v>2655</v>
      </c>
      <c r="W308" t="s">
        <v>2526</v>
      </c>
      <c r="X308" s="51" t="str">
        <f t="shared" si="4"/>
        <v>3</v>
      </c>
      <c r="Y308" s="51" t="str">
        <f>IF(T308="","",IF(AND(T308&lt;&gt;'Tabelas auxiliares'!$B$236,T308&lt;&gt;'Tabelas auxiliares'!$B$237),"FOLHA DE PESSOAL",IF(X308='Tabelas auxiliares'!$A$237,"CUSTEIO",IF(X308='Tabelas auxiliares'!$A$236,"INVESTIMENTO","ERRO - VERIFICAR"))))</f>
        <v>CUSTEIO</v>
      </c>
      <c r="Z308" s="44">
        <v>16498.2</v>
      </c>
      <c r="AA308" s="44">
        <v>1902</v>
      </c>
      <c r="AC308" s="44">
        <v>14596.2</v>
      </c>
    </row>
    <row r="309" spans="1:29" x14ac:dyDescent="0.25">
      <c r="A309" t="s">
        <v>2314</v>
      </c>
      <c r="B309" s="75" t="s">
        <v>2260</v>
      </c>
      <c r="C309" s="75" t="s">
        <v>2317</v>
      </c>
      <c r="D309" t="s">
        <v>88</v>
      </c>
      <c r="E309" t="s">
        <v>118</v>
      </c>
      <c r="F309" s="51" t="str">
        <f>IFERROR(VLOOKUP(D309,'Tabelas auxiliares'!$A$3:$B$61,2,FALSE),"")</f>
        <v>SUGEPE - SUPERINTENDÊNCIA DE GESTÃO DE PESSOAS</v>
      </c>
      <c r="G309" s="51" t="str">
        <f>IFERROR(VLOOKUP($B309,'Tabelas auxiliares'!$A$65:$C$102,2,FALSE),"")</f>
        <v>Materiais de consumo e serviços não acadêmicos</v>
      </c>
      <c r="H309" s="51" t="str">
        <f>IFERROR(VLOOKUP($B309,'Tabelas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9" t="s">
        <v>1495</v>
      </c>
      <c r="J309" t="s">
        <v>1496</v>
      </c>
      <c r="K309" t="s">
        <v>1497</v>
      </c>
      <c r="L309" t="s">
        <v>1498</v>
      </c>
      <c r="M309" t="s">
        <v>1499</v>
      </c>
      <c r="N309" t="s">
        <v>221</v>
      </c>
      <c r="O309" t="s">
        <v>222</v>
      </c>
      <c r="P309" t="s">
        <v>223</v>
      </c>
      <c r="Q309" t="s">
        <v>224</v>
      </c>
      <c r="R309" t="s">
        <v>220</v>
      </c>
      <c r="S309" t="s">
        <v>124</v>
      </c>
      <c r="T309" t="s">
        <v>216</v>
      </c>
      <c r="U309" t="s">
        <v>123</v>
      </c>
      <c r="V309" t="s">
        <v>2592</v>
      </c>
      <c r="W309" t="s">
        <v>2476</v>
      </c>
      <c r="X309" s="51" t="str">
        <f t="shared" si="4"/>
        <v>3</v>
      </c>
      <c r="Y309" s="51" t="str">
        <f>IF(T309="","",IF(AND(T309&lt;&gt;'Tabelas auxiliares'!$B$236,T309&lt;&gt;'Tabelas auxiliares'!$B$237),"FOLHA DE PESSOAL",IF(X309='Tabelas auxiliares'!$A$237,"CUSTEIO",IF(X309='Tabelas auxiliares'!$A$236,"INVESTIMENTO","ERRO - VERIFICAR"))))</f>
        <v>CUSTEIO</v>
      </c>
      <c r="Z309" s="44">
        <v>57.98</v>
      </c>
      <c r="AA309" s="44">
        <v>57.98</v>
      </c>
    </row>
    <row r="310" spans="1:29" x14ac:dyDescent="0.25">
      <c r="A310" t="s">
        <v>2314</v>
      </c>
      <c r="B310" s="75" t="s">
        <v>2260</v>
      </c>
      <c r="C310" s="75" t="s">
        <v>2317</v>
      </c>
      <c r="D310" t="s">
        <v>88</v>
      </c>
      <c r="E310" t="s">
        <v>118</v>
      </c>
      <c r="F310" s="51" t="str">
        <f>IFERROR(VLOOKUP(D310,'Tabelas auxiliares'!$A$3:$B$61,2,FALSE),"")</f>
        <v>SUGEPE - SUPERINTENDÊNCIA DE GESTÃO DE PESSOAS</v>
      </c>
      <c r="G310" s="51" t="str">
        <f>IFERROR(VLOOKUP($B310,'Tabelas auxiliares'!$A$65:$C$102,2,FALSE),"")</f>
        <v>Materiais de consumo e serviços não acadêmicos</v>
      </c>
      <c r="H310" s="51" t="str">
        <f>IFERROR(VLOOKUP($B310,'Tabelas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0" t="s">
        <v>1500</v>
      </c>
      <c r="J310" t="s">
        <v>1501</v>
      </c>
      <c r="K310" t="s">
        <v>1502</v>
      </c>
      <c r="L310" t="s">
        <v>1503</v>
      </c>
      <c r="M310" t="s">
        <v>1504</v>
      </c>
      <c r="N310" t="s">
        <v>221</v>
      </c>
      <c r="O310" t="s">
        <v>222</v>
      </c>
      <c r="P310" t="s">
        <v>223</v>
      </c>
      <c r="Q310" t="s">
        <v>224</v>
      </c>
      <c r="R310" t="s">
        <v>220</v>
      </c>
      <c r="S310" t="s">
        <v>124</v>
      </c>
      <c r="T310" t="s">
        <v>216</v>
      </c>
      <c r="U310" t="s">
        <v>123</v>
      </c>
      <c r="V310" t="s">
        <v>2592</v>
      </c>
      <c r="W310" t="s">
        <v>2476</v>
      </c>
      <c r="X310" s="51" t="str">
        <f t="shared" si="4"/>
        <v>3</v>
      </c>
      <c r="Y310" s="51" t="str">
        <f>IF(T310="","",IF(AND(T310&lt;&gt;'Tabelas auxiliares'!$B$236,T310&lt;&gt;'Tabelas auxiliares'!$B$237),"FOLHA DE PESSOAL",IF(X310='Tabelas auxiliares'!$A$237,"CUSTEIO",IF(X310='Tabelas auxiliares'!$A$236,"INVESTIMENTO","ERRO - VERIFICAR"))))</f>
        <v>CUSTEIO</v>
      </c>
      <c r="Z310" s="44">
        <v>4441</v>
      </c>
      <c r="AA310" s="44">
        <v>4441</v>
      </c>
    </row>
    <row r="311" spans="1:29" x14ac:dyDescent="0.25">
      <c r="A311" t="s">
        <v>2314</v>
      </c>
      <c r="B311" s="75" t="s">
        <v>2260</v>
      </c>
      <c r="C311" s="75" t="s">
        <v>2317</v>
      </c>
      <c r="D311" t="s">
        <v>88</v>
      </c>
      <c r="E311" t="s">
        <v>118</v>
      </c>
      <c r="F311" s="51" t="str">
        <f>IFERROR(VLOOKUP(D311,'Tabelas auxiliares'!$A$3:$B$61,2,FALSE),"")</f>
        <v>SUGEPE - SUPERINTENDÊNCIA DE GESTÃO DE PESSOAS</v>
      </c>
      <c r="G311" s="51" t="str">
        <f>IFERROR(VLOOKUP($B311,'Tabelas auxiliares'!$A$65:$C$102,2,FALSE),"")</f>
        <v>Materiais de consumo e serviços não acadêmicos</v>
      </c>
      <c r="H311" s="51" t="str">
        <f>IFERROR(VLOOKUP($B311,'Tabelas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1" t="s">
        <v>955</v>
      </c>
      <c r="J311" t="s">
        <v>1501</v>
      </c>
      <c r="K311" t="s">
        <v>1505</v>
      </c>
      <c r="L311" t="s">
        <v>1503</v>
      </c>
      <c r="M311" t="s">
        <v>1506</v>
      </c>
      <c r="N311" t="s">
        <v>221</v>
      </c>
      <c r="O311" t="s">
        <v>222</v>
      </c>
      <c r="P311" t="s">
        <v>223</v>
      </c>
      <c r="Q311" t="s">
        <v>224</v>
      </c>
      <c r="R311" t="s">
        <v>220</v>
      </c>
      <c r="S311" t="s">
        <v>124</v>
      </c>
      <c r="T311" t="s">
        <v>216</v>
      </c>
      <c r="U311" t="s">
        <v>123</v>
      </c>
      <c r="V311" t="s">
        <v>2592</v>
      </c>
      <c r="W311" t="s">
        <v>2476</v>
      </c>
      <c r="X311" s="51" t="str">
        <f t="shared" si="4"/>
        <v>3</v>
      </c>
      <c r="Y311" s="51" t="str">
        <f>IF(T311="","",IF(AND(T311&lt;&gt;'Tabelas auxiliares'!$B$236,T311&lt;&gt;'Tabelas auxiliares'!$B$237),"FOLHA DE PESSOAL",IF(X311='Tabelas auxiliares'!$A$237,"CUSTEIO",IF(X311='Tabelas auxiliares'!$A$236,"INVESTIMENTO","ERRO - VERIFICAR"))))</f>
        <v>CUSTEIO</v>
      </c>
      <c r="Z311" s="44">
        <v>1520</v>
      </c>
      <c r="AA311" s="44">
        <v>1520</v>
      </c>
    </row>
    <row r="312" spans="1:29" x14ac:dyDescent="0.25">
      <c r="A312" t="s">
        <v>2314</v>
      </c>
      <c r="B312" s="75" t="s">
        <v>2260</v>
      </c>
      <c r="C312" s="75" t="s">
        <v>2317</v>
      </c>
      <c r="D312" t="s">
        <v>88</v>
      </c>
      <c r="E312" t="s">
        <v>118</v>
      </c>
      <c r="F312" s="51" t="str">
        <f>IFERROR(VLOOKUP(D312,'Tabelas auxiliares'!$A$3:$B$61,2,FALSE),"")</f>
        <v>SUGEPE - SUPERINTENDÊNCIA DE GESTÃO DE PESSOAS</v>
      </c>
      <c r="G312" s="51" t="str">
        <f>IFERROR(VLOOKUP($B312,'Tabelas auxiliares'!$A$65:$C$102,2,FALSE),"")</f>
        <v>Materiais de consumo e serviços não acadêmicos</v>
      </c>
      <c r="H312" s="51" t="str">
        <f>IFERROR(VLOOKUP($B312,'Tabelas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2" t="s">
        <v>1507</v>
      </c>
      <c r="J312" t="s">
        <v>1508</v>
      </c>
      <c r="K312" t="s">
        <v>1509</v>
      </c>
      <c r="L312" t="s">
        <v>1510</v>
      </c>
      <c r="M312" t="s">
        <v>1024</v>
      </c>
      <c r="N312" t="s">
        <v>221</v>
      </c>
      <c r="O312" t="s">
        <v>222</v>
      </c>
      <c r="P312" t="s">
        <v>223</v>
      </c>
      <c r="Q312" t="s">
        <v>224</v>
      </c>
      <c r="R312" t="s">
        <v>220</v>
      </c>
      <c r="S312" t="s">
        <v>124</v>
      </c>
      <c r="T312" t="s">
        <v>216</v>
      </c>
      <c r="U312" t="s">
        <v>123</v>
      </c>
      <c r="V312" t="s">
        <v>2658</v>
      </c>
      <c r="W312" t="s">
        <v>2529</v>
      </c>
      <c r="X312" s="51" t="str">
        <f t="shared" si="4"/>
        <v>3</v>
      </c>
      <c r="Y312" s="51" t="str">
        <f>IF(T312="","",IF(AND(T312&lt;&gt;'Tabelas auxiliares'!$B$236,T312&lt;&gt;'Tabelas auxiliares'!$B$237),"FOLHA DE PESSOAL",IF(X312='Tabelas auxiliares'!$A$237,"CUSTEIO",IF(X312='Tabelas auxiliares'!$A$236,"INVESTIMENTO","ERRO - VERIFICAR"))))</f>
        <v>CUSTEIO</v>
      </c>
      <c r="Z312" s="44">
        <v>28745</v>
      </c>
      <c r="AA312" s="44">
        <v>3783</v>
      </c>
      <c r="AC312" s="44">
        <v>24962</v>
      </c>
    </row>
    <row r="313" spans="1:29" x14ac:dyDescent="0.25">
      <c r="A313" t="s">
        <v>2314</v>
      </c>
      <c r="B313" s="75" t="s">
        <v>2260</v>
      </c>
      <c r="C313" s="75" t="s">
        <v>2317</v>
      </c>
      <c r="D313" t="s">
        <v>88</v>
      </c>
      <c r="E313" t="s">
        <v>118</v>
      </c>
      <c r="F313" s="51" t="str">
        <f>IFERROR(VLOOKUP(D313,'Tabelas auxiliares'!$A$3:$B$61,2,FALSE),"")</f>
        <v>SUGEPE - SUPERINTENDÊNCIA DE GESTÃO DE PESSOAS</v>
      </c>
      <c r="G313" s="51" t="str">
        <f>IFERROR(VLOOKUP($B313,'Tabelas auxiliares'!$A$65:$C$102,2,FALSE),"")</f>
        <v>Materiais de consumo e serviços não acadêmicos</v>
      </c>
      <c r="H313" s="51" t="str">
        <f>IFERROR(VLOOKUP($B313,'Tabelas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3" t="s">
        <v>1507</v>
      </c>
      <c r="J313" t="s">
        <v>1508</v>
      </c>
      <c r="K313" t="s">
        <v>1511</v>
      </c>
      <c r="L313" t="s">
        <v>1510</v>
      </c>
      <c r="M313" t="s">
        <v>1024</v>
      </c>
      <c r="N313" t="s">
        <v>221</v>
      </c>
      <c r="O313" t="s">
        <v>222</v>
      </c>
      <c r="P313" t="s">
        <v>223</v>
      </c>
      <c r="Q313" t="s">
        <v>224</v>
      </c>
      <c r="R313" t="s">
        <v>220</v>
      </c>
      <c r="S313" t="s">
        <v>124</v>
      </c>
      <c r="T313" t="s">
        <v>216</v>
      </c>
      <c r="U313" t="s">
        <v>123</v>
      </c>
      <c r="V313" t="s">
        <v>2595</v>
      </c>
      <c r="W313" t="s">
        <v>2479</v>
      </c>
      <c r="X313" s="51" t="str">
        <f t="shared" si="4"/>
        <v>3</v>
      </c>
      <c r="Y313" s="51" t="str">
        <f>IF(T313="","",IF(AND(T313&lt;&gt;'Tabelas auxiliares'!$B$236,T313&lt;&gt;'Tabelas auxiliares'!$B$237),"FOLHA DE PESSOAL",IF(X313='Tabelas auxiliares'!$A$237,"CUSTEIO",IF(X313='Tabelas auxiliares'!$A$236,"INVESTIMENTO","ERRO - VERIFICAR"))))</f>
        <v>CUSTEIO</v>
      </c>
      <c r="Z313" s="44">
        <v>5480</v>
      </c>
      <c r="AA313" s="44">
        <v>3160</v>
      </c>
      <c r="AC313" s="44">
        <v>2320</v>
      </c>
    </row>
    <row r="314" spans="1:29" x14ac:dyDescent="0.25">
      <c r="A314" t="s">
        <v>2314</v>
      </c>
      <c r="B314" s="75" t="s">
        <v>2260</v>
      </c>
      <c r="C314" s="75" t="s">
        <v>2317</v>
      </c>
      <c r="D314" t="s">
        <v>88</v>
      </c>
      <c r="E314" t="s">
        <v>118</v>
      </c>
      <c r="F314" s="51" t="str">
        <f>IFERROR(VLOOKUP(D314,'Tabelas auxiliares'!$A$3:$B$61,2,FALSE),"")</f>
        <v>SUGEPE - SUPERINTENDÊNCIA DE GESTÃO DE PESSOAS</v>
      </c>
      <c r="G314" s="51" t="str">
        <f>IFERROR(VLOOKUP($B314,'Tabelas auxiliares'!$A$65:$C$102,2,FALSE),"")</f>
        <v>Materiais de consumo e serviços não acadêmicos</v>
      </c>
      <c r="H314" s="51" t="str">
        <f>IFERROR(VLOOKUP($B314,'Tabelas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4" t="s">
        <v>761</v>
      </c>
      <c r="J314" t="s">
        <v>1512</v>
      </c>
      <c r="K314" t="s">
        <v>1513</v>
      </c>
      <c r="L314" t="s">
        <v>1514</v>
      </c>
      <c r="M314" t="s">
        <v>1515</v>
      </c>
      <c r="N314" t="s">
        <v>221</v>
      </c>
      <c r="O314" t="s">
        <v>222</v>
      </c>
      <c r="P314" t="s">
        <v>223</v>
      </c>
      <c r="Q314" t="s">
        <v>224</v>
      </c>
      <c r="R314" t="s">
        <v>220</v>
      </c>
      <c r="S314" t="s">
        <v>124</v>
      </c>
      <c r="T314" t="s">
        <v>216</v>
      </c>
      <c r="U314" t="s">
        <v>123</v>
      </c>
      <c r="V314" t="s">
        <v>2592</v>
      </c>
      <c r="W314" t="s">
        <v>2476</v>
      </c>
      <c r="X314" s="51" t="str">
        <f t="shared" si="4"/>
        <v>3</v>
      </c>
      <c r="Y314" s="51" t="str">
        <f>IF(T314="","",IF(AND(T314&lt;&gt;'Tabelas auxiliares'!$B$236,T314&lt;&gt;'Tabelas auxiliares'!$B$237),"FOLHA DE PESSOAL",IF(X314='Tabelas auxiliares'!$A$237,"CUSTEIO",IF(X314='Tabelas auxiliares'!$A$236,"INVESTIMENTO","ERRO - VERIFICAR"))))</f>
        <v>CUSTEIO</v>
      </c>
      <c r="Z314" s="44">
        <v>29125.599999999999</v>
      </c>
      <c r="AA314" s="44">
        <v>27596.799999999999</v>
      </c>
      <c r="AC314" s="44">
        <v>1528.8</v>
      </c>
    </row>
    <row r="315" spans="1:29" x14ac:dyDescent="0.25">
      <c r="A315" t="s">
        <v>2314</v>
      </c>
      <c r="B315" s="75" t="s">
        <v>2260</v>
      </c>
      <c r="C315" s="75" t="s">
        <v>2317</v>
      </c>
      <c r="D315" t="s">
        <v>88</v>
      </c>
      <c r="E315" t="s">
        <v>118</v>
      </c>
      <c r="F315" s="51" t="str">
        <f>IFERROR(VLOOKUP(D315,'Tabelas auxiliares'!$A$3:$B$61,2,FALSE),"")</f>
        <v>SUGEPE - SUPERINTENDÊNCIA DE GESTÃO DE PESSOAS</v>
      </c>
      <c r="G315" s="51" t="str">
        <f>IFERROR(VLOOKUP($B315,'Tabelas auxiliares'!$A$65:$C$102,2,FALSE),"")</f>
        <v>Materiais de consumo e serviços não acadêmicos</v>
      </c>
      <c r="H315" s="51" t="str">
        <f>IFERROR(VLOOKUP($B315,'Tabelas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5" t="s">
        <v>761</v>
      </c>
      <c r="J315" t="s">
        <v>1512</v>
      </c>
      <c r="K315" t="s">
        <v>1516</v>
      </c>
      <c r="L315" t="s">
        <v>1514</v>
      </c>
      <c r="M315" t="s">
        <v>1517</v>
      </c>
      <c r="N315" t="s">
        <v>221</v>
      </c>
      <c r="O315" t="s">
        <v>222</v>
      </c>
      <c r="P315" t="s">
        <v>223</v>
      </c>
      <c r="Q315" t="s">
        <v>224</v>
      </c>
      <c r="R315" t="s">
        <v>220</v>
      </c>
      <c r="S315" t="s">
        <v>124</v>
      </c>
      <c r="T315" t="s">
        <v>216</v>
      </c>
      <c r="U315" t="s">
        <v>123</v>
      </c>
      <c r="V315" t="s">
        <v>2592</v>
      </c>
      <c r="W315" t="s">
        <v>2476</v>
      </c>
      <c r="X315" s="51" t="str">
        <f t="shared" si="4"/>
        <v>3</v>
      </c>
      <c r="Y315" s="51" t="str">
        <f>IF(T315="","",IF(AND(T315&lt;&gt;'Tabelas auxiliares'!$B$236,T315&lt;&gt;'Tabelas auxiliares'!$B$237),"FOLHA DE PESSOAL",IF(X315='Tabelas auxiliares'!$A$237,"CUSTEIO",IF(X315='Tabelas auxiliares'!$A$236,"INVESTIMENTO","ERRO - VERIFICAR"))))</f>
        <v>CUSTEIO</v>
      </c>
      <c r="Z315" s="44">
        <v>5640.5</v>
      </c>
      <c r="AC315" s="44">
        <v>5640.5</v>
      </c>
    </row>
    <row r="316" spans="1:29" x14ac:dyDescent="0.25">
      <c r="A316" t="s">
        <v>2314</v>
      </c>
      <c r="B316" s="75" t="s">
        <v>2260</v>
      </c>
      <c r="C316" s="75" t="s">
        <v>2317</v>
      </c>
      <c r="D316" t="s">
        <v>88</v>
      </c>
      <c r="E316" t="s">
        <v>118</v>
      </c>
      <c r="F316" s="51" t="str">
        <f>IFERROR(VLOOKUP(D316,'Tabelas auxiliares'!$A$3:$B$61,2,FALSE),"")</f>
        <v>SUGEPE - SUPERINTENDÊNCIA DE GESTÃO DE PESSOAS</v>
      </c>
      <c r="G316" s="51" t="str">
        <f>IFERROR(VLOOKUP($B316,'Tabelas auxiliares'!$A$65:$C$102,2,FALSE),"")</f>
        <v>Materiais de consumo e serviços não acadêmicos</v>
      </c>
      <c r="H316" s="51" t="str">
        <f>IFERROR(VLOOKUP($B316,'Tabelas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6" t="s">
        <v>761</v>
      </c>
      <c r="J316" t="s">
        <v>1512</v>
      </c>
      <c r="K316" t="s">
        <v>1518</v>
      </c>
      <c r="L316" t="s">
        <v>1514</v>
      </c>
      <c r="M316" t="s">
        <v>1519</v>
      </c>
      <c r="N316" t="s">
        <v>221</v>
      </c>
      <c r="O316" t="s">
        <v>222</v>
      </c>
      <c r="P316" t="s">
        <v>223</v>
      </c>
      <c r="Q316" t="s">
        <v>224</v>
      </c>
      <c r="R316" t="s">
        <v>220</v>
      </c>
      <c r="S316" t="s">
        <v>124</v>
      </c>
      <c r="T316" t="s">
        <v>216</v>
      </c>
      <c r="U316" t="s">
        <v>123</v>
      </c>
      <c r="V316" t="s">
        <v>2592</v>
      </c>
      <c r="W316" t="s">
        <v>2476</v>
      </c>
      <c r="X316" s="51" t="str">
        <f t="shared" si="4"/>
        <v>3</v>
      </c>
      <c r="Y316" s="51" t="str">
        <f>IF(T316="","",IF(AND(T316&lt;&gt;'Tabelas auxiliares'!$B$236,T316&lt;&gt;'Tabelas auxiliares'!$B$237),"FOLHA DE PESSOAL",IF(X316='Tabelas auxiliares'!$A$237,"CUSTEIO",IF(X316='Tabelas auxiliares'!$A$236,"INVESTIMENTO","ERRO - VERIFICAR"))))</f>
        <v>CUSTEIO</v>
      </c>
      <c r="Z316" s="44">
        <v>1509.9</v>
      </c>
      <c r="AC316" s="44">
        <v>1509.9</v>
      </c>
    </row>
    <row r="317" spans="1:29" x14ac:dyDescent="0.25">
      <c r="A317" t="s">
        <v>2314</v>
      </c>
      <c r="B317" s="75" t="s">
        <v>2260</v>
      </c>
      <c r="C317" s="75" t="s">
        <v>2317</v>
      </c>
      <c r="D317" t="s">
        <v>88</v>
      </c>
      <c r="E317" t="s">
        <v>118</v>
      </c>
      <c r="F317" s="51" t="str">
        <f>IFERROR(VLOOKUP(D317,'Tabelas auxiliares'!$A$3:$B$61,2,FALSE),"")</f>
        <v>SUGEPE - SUPERINTENDÊNCIA DE GESTÃO DE PESSOAS</v>
      </c>
      <c r="G317" s="51" t="str">
        <f>IFERROR(VLOOKUP($B317,'Tabelas auxiliares'!$A$65:$C$102,2,FALSE),"")</f>
        <v>Materiais de consumo e serviços não acadêmicos</v>
      </c>
      <c r="H317" s="51" t="str">
        <f>IFERROR(VLOOKUP($B317,'Tabelas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7" t="s">
        <v>761</v>
      </c>
      <c r="J317" t="s">
        <v>1512</v>
      </c>
      <c r="K317" t="s">
        <v>1520</v>
      </c>
      <c r="L317" t="s">
        <v>1514</v>
      </c>
      <c r="M317" t="s">
        <v>1521</v>
      </c>
      <c r="N317" t="s">
        <v>221</v>
      </c>
      <c r="O317" t="s">
        <v>222</v>
      </c>
      <c r="P317" t="s">
        <v>223</v>
      </c>
      <c r="Q317" t="s">
        <v>224</v>
      </c>
      <c r="R317" t="s">
        <v>220</v>
      </c>
      <c r="S317" t="s">
        <v>124</v>
      </c>
      <c r="T317" t="s">
        <v>216</v>
      </c>
      <c r="U317" t="s">
        <v>123</v>
      </c>
      <c r="V317" t="s">
        <v>2592</v>
      </c>
      <c r="W317" t="s">
        <v>2476</v>
      </c>
      <c r="X317" s="51" t="str">
        <f t="shared" si="4"/>
        <v>3</v>
      </c>
      <c r="Y317" s="51" t="str">
        <f>IF(T317="","",IF(AND(T317&lt;&gt;'Tabelas auxiliares'!$B$236,T317&lt;&gt;'Tabelas auxiliares'!$B$237),"FOLHA DE PESSOAL",IF(X317='Tabelas auxiliares'!$A$237,"CUSTEIO",IF(X317='Tabelas auxiliares'!$A$236,"INVESTIMENTO","ERRO - VERIFICAR"))))</f>
        <v>CUSTEIO</v>
      </c>
      <c r="Z317" s="44">
        <v>432</v>
      </c>
      <c r="AC317" s="44">
        <v>432</v>
      </c>
    </row>
    <row r="318" spans="1:29" x14ac:dyDescent="0.25">
      <c r="A318" t="s">
        <v>2314</v>
      </c>
      <c r="B318" s="75" t="s">
        <v>2260</v>
      </c>
      <c r="C318" s="75" t="s">
        <v>2317</v>
      </c>
      <c r="D318" t="s">
        <v>88</v>
      </c>
      <c r="E318" t="s">
        <v>118</v>
      </c>
      <c r="F318" s="51" t="str">
        <f>IFERROR(VLOOKUP(D318,'Tabelas auxiliares'!$A$3:$B$61,2,FALSE),"")</f>
        <v>SUGEPE - SUPERINTENDÊNCIA DE GESTÃO DE PESSOAS</v>
      </c>
      <c r="G318" s="51" t="str">
        <f>IFERROR(VLOOKUP($B318,'Tabelas auxiliares'!$A$65:$C$102,2,FALSE),"")</f>
        <v>Materiais de consumo e serviços não acadêmicos</v>
      </c>
      <c r="H318" s="51" t="str">
        <f>IFERROR(VLOOKUP($B318,'Tabelas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8" t="s">
        <v>779</v>
      </c>
      <c r="J318" t="s">
        <v>1512</v>
      </c>
      <c r="K318" t="s">
        <v>1522</v>
      </c>
      <c r="L318" t="s">
        <v>1514</v>
      </c>
      <c r="M318" t="s">
        <v>1523</v>
      </c>
      <c r="N318" t="s">
        <v>221</v>
      </c>
      <c r="O318" t="s">
        <v>222</v>
      </c>
      <c r="P318" t="s">
        <v>223</v>
      </c>
      <c r="Q318" t="s">
        <v>224</v>
      </c>
      <c r="R318" t="s">
        <v>220</v>
      </c>
      <c r="S318" t="s">
        <v>124</v>
      </c>
      <c r="T318" t="s">
        <v>216</v>
      </c>
      <c r="U318" t="s">
        <v>123</v>
      </c>
      <c r="V318" t="s">
        <v>2592</v>
      </c>
      <c r="W318" t="s">
        <v>2476</v>
      </c>
      <c r="X318" s="51" t="str">
        <f t="shared" si="4"/>
        <v>3</v>
      </c>
      <c r="Y318" s="51" t="str">
        <f>IF(T318="","",IF(AND(T318&lt;&gt;'Tabelas auxiliares'!$B$236,T318&lt;&gt;'Tabelas auxiliares'!$B$237),"FOLHA DE PESSOAL",IF(X318='Tabelas auxiliares'!$A$237,"CUSTEIO",IF(X318='Tabelas auxiliares'!$A$236,"INVESTIMENTO","ERRO - VERIFICAR"))))</f>
        <v>CUSTEIO</v>
      </c>
      <c r="Z318" s="44">
        <v>7000</v>
      </c>
      <c r="AA318" s="44">
        <v>2800</v>
      </c>
      <c r="AC318" s="44">
        <v>4200</v>
      </c>
    </row>
    <row r="319" spans="1:29" x14ac:dyDescent="0.25">
      <c r="A319" t="s">
        <v>2314</v>
      </c>
      <c r="B319" s="75" t="s">
        <v>2263</v>
      </c>
      <c r="C319" s="75" t="s">
        <v>2317</v>
      </c>
      <c r="D319" t="s">
        <v>35</v>
      </c>
      <c r="E319" t="s">
        <v>118</v>
      </c>
      <c r="F319" s="51" t="str">
        <f>IFERROR(VLOOKUP(D319,'Tabelas auxiliares'!$A$3:$B$61,2,FALSE),"")</f>
        <v>PU - PREFEITURA UNIVERSITÁRIA</v>
      </c>
      <c r="G319" s="51" t="str">
        <f>IFERROR(VLOOKUP($B319,'Tabelas auxiliares'!$A$65:$C$102,2,FALSE),"")</f>
        <v>Manutenção</v>
      </c>
      <c r="H319" s="51" t="str">
        <f>IFERROR(VLOOKUP($B319,'Tabelas auxiliares'!$A$65:$C$102,3,FALSE),"")</f>
        <v>ALMOXARIFADO / AR CONDICIONADO / COMBATE INCÊNDIO / CORTINAS / ELEVADORES / GERADORES DE ENERGIA / HIDRÁULICA / IMÓVEIS / INSTALAÇÕES ELÉTRICAS  / JARDINAGEM / MANUTENÇÃO PREDIAL / DESINSETIZAÇÃO / CHAVEIRO / INVENTÁRIO PATRIMONIAL</v>
      </c>
      <c r="I319" t="s">
        <v>1524</v>
      </c>
      <c r="J319" t="s">
        <v>1525</v>
      </c>
      <c r="K319" t="s">
        <v>1526</v>
      </c>
      <c r="L319" t="s">
        <v>1527</v>
      </c>
      <c r="M319" t="s">
        <v>1528</v>
      </c>
      <c r="N319" t="s">
        <v>221</v>
      </c>
      <c r="O319" t="s">
        <v>222</v>
      </c>
      <c r="P319" t="s">
        <v>223</v>
      </c>
      <c r="Q319" t="s">
        <v>224</v>
      </c>
      <c r="R319" t="s">
        <v>220</v>
      </c>
      <c r="S319" t="s">
        <v>124</v>
      </c>
      <c r="T319" t="s">
        <v>216</v>
      </c>
      <c r="U319" t="s">
        <v>123</v>
      </c>
      <c r="V319" t="s">
        <v>2594</v>
      </c>
      <c r="W319" t="s">
        <v>2478</v>
      </c>
      <c r="X319" s="51" t="str">
        <f t="shared" si="4"/>
        <v>3</v>
      </c>
      <c r="Y319" s="51" t="str">
        <f>IF(T319="","",IF(AND(T319&lt;&gt;'Tabelas auxiliares'!$B$236,T319&lt;&gt;'Tabelas auxiliares'!$B$237),"FOLHA DE PESSOAL",IF(X319='Tabelas auxiliares'!$A$237,"CUSTEIO",IF(X319='Tabelas auxiliares'!$A$236,"INVESTIMENTO","ERRO - VERIFICAR"))))</f>
        <v>CUSTEIO</v>
      </c>
      <c r="Z319" s="44">
        <v>97881.54</v>
      </c>
      <c r="AA319" s="44">
        <v>97881.54</v>
      </c>
    </row>
    <row r="320" spans="1:29" x14ac:dyDescent="0.25">
      <c r="A320" t="s">
        <v>2314</v>
      </c>
      <c r="B320" s="75" t="s">
        <v>2263</v>
      </c>
      <c r="C320" s="75" t="s">
        <v>2317</v>
      </c>
      <c r="D320" t="s">
        <v>35</v>
      </c>
      <c r="E320" t="s">
        <v>118</v>
      </c>
      <c r="F320" s="51" t="str">
        <f>IFERROR(VLOOKUP(D320,'Tabelas auxiliares'!$A$3:$B$61,2,FALSE),"")</f>
        <v>PU - PREFEITURA UNIVERSITÁRIA</v>
      </c>
      <c r="G320" s="51" t="str">
        <f>IFERROR(VLOOKUP($B320,'Tabelas auxiliares'!$A$65:$C$102,2,FALSE),"")</f>
        <v>Manutenção</v>
      </c>
      <c r="H320" s="51" t="str">
        <f>IFERROR(VLOOKUP($B320,'Tabelas auxiliares'!$A$65:$C$102,3,FALSE),"")</f>
        <v>ALMOXARIFADO / AR CONDICIONADO / COMBATE INCÊNDIO / CORTINAS / ELEVADORES / GERADORES DE ENERGIA / HIDRÁULICA / IMÓVEIS / INSTALAÇÕES ELÉTRICAS  / JARDINAGEM / MANUTENÇÃO PREDIAL / DESINSETIZAÇÃO / CHAVEIRO / INVENTÁRIO PATRIMONIAL</v>
      </c>
      <c r="I320" t="s">
        <v>1529</v>
      </c>
      <c r="J320" t="s">
        <v>1530</v>
      </c>
      <c r="K320" t="s">
        <v>1531</v>
      </c>
      <c r="L320" t="s">
        <v>1532</v>
      </c>
      <c r="M320" t="s">
        <v>1533</v>
      </c>
      <c r="N320" t="s">
        <v>221</v>
      </c>
      <c r="O320" t="s">
        <v>222</v>
      </c>
      <c r="P320" t="s">
        <v>223</v>
      </c>
      <c r="Q320" t="s">
        <v>224</v>
      </c>
      <c r="R320" t="s">
        <v>220</v>
      </c>
      <c r="S320" t="s">
        <v>124</v>
      </c>
      <c r="T320" t="s">
        <v>216</v>
      </c>
      <c r="U320" t="s">
        <v>123</v>
      </c>
      <c r="V320" t="s">
        <v>2594</v>
      </c>
      <c r="W320" t="s">
        <v>2478</v>
      </c>
      <c r="X320" s="51" t="str">
        <f t="shared" si="4"/>
        <v>3</v>
      </c>
      <c r="Y320" s="51" t="str">
        <f>IF(T320="","",IF(AND(T320&lt;&gt;'Tabelas auxiliares'!$B$236,T320&lt;&gt;'Tabelas auxiliares'!$B$237),"FOLHA DE PESSOAL",IF(X320='Tabelas auxiliares'!$A$237,"CUSTEIO",IF(X320='Tabelas auxiliares'!$A$236,"INVESTIMENTO","ERRO - VERIFICAR"))))</f>
        <v>CUSTEIO</v>
      </c>
      <c r="Z320" s="44">
        <v>6857.96</v>
      </c>
      <c r="AA320" s="44">
        <v>6857.96</v>
      </c>
    </row>
    <row r="321" spans="1:29" x14ac:dyDescent="0.25">
      <c r="A321" t="s">
        <v>2314</v>
      </c>
      <c r="B321" s="75" t="s">
        <v>2263</v>
      </c>
      <c r="C321" s="75" t="s">
        <v>2317</v>
      </c>
      <c r="D321" t="s">
        <v>35</v>
      </c>
      <c r="E321" t="s">
        <v>118</v>
      </c>
      <c r="F321" s="51" t="str">
        <f>IFERROR(VLOOKUP(D321,'Tabelas auxiliares'!$A$3:$B$61,2,FALSE),"")</f>
        <v>PU - PREFEITURA UNIVERSITÁRIA</v>
      </c>
      <c r="G321" s="51" t="str">
        <f>IFERROR(VLOOKUP($B321,'Tabelas auxiliares'!$A$65:$C$102,2,FALSE),"")</f>
        <v>Manutenção</v>
      </c>
      <c r="H321" s="51" t="str">
        <f>IFERROR(VLOOKUP($B321,'Tabelas auxiliares'!$A$65:$C$102,3,FALSE),"")</f>
        <v>ALMOXARIFADO / AR CONDICIONADO / COMBATE INCÊNDIO / CORTINAS / ELEVADORES / GERADORES DE ENERGIA / HIDRÁULICA / IMÓVEIS / INSTALAÇÕES ELÉTRICAS  / JARDINAGEM / MANUTENÇÃO PREDIAL / DESINSETIZAÇÃO / CHAVEIRO / INVENTÁRIO PATRIMONIAL</v>
      </c>
      <c r="I321" t="s">
        <v>1534</v>
      </c>
      <c r="J321" t="s">
        <v>1535</v>
      </c>
      <c r="K321" t="s">
        <v>1536</v>
      </c>
      <c r="L321" t="s">
        <v>1537</v>
      </c>
      <c r="M321" t="s">
        <v>1538</v>
      </c>
      <c r="N321" t="s">
        <v>221</v>
      </c>
      <c r="O321" t="s">
        <v>222</v>
      </c>
      <c r="P321" t="s">
        <v>223</v>
      </c>
      <c r="Q321" t="s">
        <v>224</v>
      </c>
      <c r="R321" t="s">
        <v>220</v>
      </c>
      <c r="S321" t="s">
        <v>124</v>
      </c>
      <c r="T321" t="s">
        <v>216</v>
      </c>
      <c r="U321" t="s">
        <v>123</v>
      </c>
      <c r="V321" t="s">
        <v>2594</v>
      </c>
      <c r="W321" t="s">
        <v>2478</v>
      </c>
      <c r="X321" s="51" t="str">
        <f t="shared" si="4"/>
        <v>3</v>
      </c>
      <c r="Y321" s="51" t="str">
        <f>IF(T321="","",IF(AND(T321&lt;&gt;'Tabelas auxiliares'!$B$236,T321&lt;&gt;'Tabelas auxiliares'!$B$237),"FOLHA DE PESSOAL",IF(X321='Tabelas auxiliares'!$A$237,"CUSTEIO",IF(X321='Tabelas auxiliares'!$A$236,"INVESTIMENTO","ERRO - VERIFICAR"))))</f>
        <v>CUSTEIO</v>
      </c>
      <c r="Z321" s="44">
        <v>7533.13</v>
      </c>
      <c r="AA321" s="44">
        <v>7533.13</v>
      </c>
    </row>
    <row r="322" spans="1:29" x14ac:dyDescent="0.25">
      <c r="A322" t="s">
        <v>2314</v>
      </c>
      <c r="B322" s="75" t="s">
        <v>2263</v>
      </c>
      <c r="C322" s="75" t="s">
        <v>2317</v>
      </c>
      <c r="D322" t="s">
        <v>35</v>
      </c>
      <c r="E322" t="s">
        <v>118</v>
      </c>
      <c r="F322" s="51" t="str">
        <f>IFERROR(VLOOKUP(D322,'Tabelas auxiliares'!$A$3:$B$61,2,FALSE),"")</f>
        <v>PU - PREFEITURA UNIVERSITÁRIA</v>
      </c>
      <c r="G322" s="51" t="str">
        <f>IFERROR(VLOOKUP($B322,'Tabelas auxiliares'!$A$65:$C$102,2,FALSE),"")</f>
        <v>Manutenção</v>
      </c>
      <c r="H322" s="51" t="str">
        <f>IFERROR(VLOOKUP($B322,'Tabelas auxiliares'!$A$65:$C$102,3,FALSE),"")</f>
        <v>ALMOXARIFADO / AR CONDICIONADO / COMBATE INCÊNDIO / CORTINAS / ELEVADORES / GERADORES DE ENERGIA / HIDRÁULICA / IMÓVEIS / INSTALAÇÕES ELÉTRICAS  / JARDINAGEM / MANUTENÇÃO PREDIAL / DESINSETIZAÇÃO / CHAVEIRO / INVENTÁRIO PATRIMONIAL</v>
      </c>
      <c r="I322" t="s">
        <v>1539</v>
      </c>
      <c r="J322" t="s">
        <v>1540</v>
      </c>
      <c r="K322" t="s">
        <v>1541</v>
      </c>
      <c r="L322" t="s">
        <v>1542</v>
      </c>
      <c r="M322" t="s">
        <v>1543</v>
      </c>
      <c r="N322" t="s">
        <v>221</v>
      </c>
      <c r="O322" t="s">
        <v>222</v>
      </c>
      <c r="P322" t="s">
        <v>223</v>
      </c>
      <c r="Q322" t="s">
        <v>224</v>
      </c>
      <c r="R322" t="s">
        <v>220</v>
      </c>
      <c r="S322" t="s">
        <v>124</v>
      </c>
      <c r="T322" t="s">
        <v>216</v>
      </c>
      <c r="U322" t="s">
        <v>123</v>
      </c>
      <c r="V322" t="s">
        <v>2595</v>
      </c>
      <c r="W322" t="s">
        <v>2479</v>
      </c>
      <c r="X322" s="51" t="str">
        <f t="shared" si="4"/>
        <v>3</v>
      </c>
      <c r="Y322" s="51" t="str">
        <f>IF(T322="","",IF(AND(T322&lt;&gt;'Tabelas auxiliares'!$B$236,T322&lt;&gt;'Tabelas auxiliares'!$B$237),"FOLHA DE PESSOAL",IF(X322='Tabelas auxiliares'!$A$237,"CUSTEIO",IF(X322='Tabelas auxiliares'!$A$236,"INVESTIMENTO","ERRO - VERIFICAR"))))</f>
        <v>CUSTEIO</v>
      </c>
      <c r="Z322" s="44">
        <v>42927.16</v>
      </c>
      <c r="AC322" s="44">
        <v>42927.16</v>
      </c>
    </row>
    <row r="323" spans="1:29" x14ac:dyDescent="0.25">
      <c r="A323" t="s">
        <v>2314</v>
      </c>
      <c r="B323" s="75" t="s">
        <v>2263</v>
      </c>
      <c r="C323" s="75" t="s">
        <v>2317</v>
      </c>
      <c r="D323" t="s">
        <v>35</v>
      </c>
      <c r="E323" t="s">
        <v>118</v>
      </c>
      <c r="F323" s="51" t="str">
        <f>IFERROR(VLOOKUP(D323,'Tabelas auxiliares'!$A$3:$B$61,2,FALSE),"")</f>
        <v>PU - PREFEITURA UNIVERSITÁRIA</v>
      </c>
      <c r="G323" s="51" t="str">
        <f>IFERROR(VLOOKUP($B323,'Tabelas auxiliares'!$A$65:$C$102,2,FALSE),"")</f>
        <v>Manutenção</v>
      </c>
      <c r="H323" s="51" t="str">
        <f>IFERROR(VLOOKUP($B323,'Tabelas auxiliares'!$A$65:$C$102,3,FALSE),"")</f>
        <v>ALMOXARIFADO / AR CONDICIONADO / COMBATE INCÊNDIO / CORTINAS / ELEVADORES / GERADORES DE ENERGIA / HIDRÁULICA / IMÓVEIS / INSTALAÇÕES ELÉTRICAS  / JARDINAGEM / MANUTENÇÃO PREDIAL / DESINSETIZAÇÃO / CHAVEIRO / INVENTÁRIO PATRIMONIAL</v>
      </c>
      <c r="I323" t="s">
        <v>1544</v>
      </c>
      <c r="J323" t="s">
        <v>1545</v>
      </c>
      <c r="K323" t="s">
        <v>1546</v>
      </c>
      <c r="L323" t="s">
        <v>1547</v>
      </c>
      <c r="M323" t="s">
        <v>429</v>
      </c>
      <c r="N323" t="s">
        <v>221</v>
      </c>
      <c r="O323" t="s">
        <v>222</v>
      </c>
      <c r="P323" t="s">
        <v>223</v>
      </c>
      <c r="Q323" t="s">
        <v>224</v>
      </c>
      <c r="R323" t="s">
        <v>220</v>
      </c>
      <c r="S323" t="s">
        <v>124</v>
      </c>
      <c r="T323" t="s">
        <v>216</v>
      </c>
      <c r="U323" t="s">
        <v>123</v>
      </c>
      <c r="V323" t="s">
        <v>2597</v>
      </c>
      <c r="W323" t="s">
        <v>2481</v>
      </c>
      <c r="X323" s="51" t="str">
        <f t="shared" si="4"/>
        <v>3</v>
      </c>
      <c r="Y323" s="51" t="str">
        <f>IF(T323="","",IF(AND(T323&lt;&gt;'Tabelas auxiliares'!$B$236,T323&lt;&gt;'Tabelas auxiliares'!$B$237),"FOLHA DE PESSOAL",IF(X323='Tabelas auxiliares'!$A$237,"CUSTEIO",IF(X323='Tabelas auxiliares'!$A$236,"INVESTIMENTO","ERRO - VERIFICAR"))))</f>
        <v>CUSTEIO</v>
      </c>
      <c r="Z323" s="44">
        <v>37875.74</v>
      </c>
      <c r="AC323" s="44">
        <v>37875.74</v>
      </c>
    </row>
    <row r="324" spans="1:29" x14ac:dyDescent="0.25">
      <c r="A324" t="s">
        <v>2314</v>
      </c>
      <c r="B324" s="75" t="s">
        <v>2263</v>
      </c>
      <c r="C324" s="75" t="s">
        <v>2317</v>
      </c>
      <c r="D324" t="s">
        <v>35</v>
      </c>
      <c r="E324" t="s">
        <v>118</v>
      </c>
      <c r="F324" s="51" t="str">
        <f>IFERROR(VLOOKUP(D324,'Tabelas auxiliares'!$A$3:$B$61,2,FALSE),"")</f>
        <v>PU - PREFEITURA UNIVERSITÁRIA</v>
      </c>
      <c r="G324" s="51" t="str">
        <f>IFERROR(VLOOKUP($B324,'Tabelas auxiliares'!$A$65:$C$102,2,FALSE),"")</f>
        <v>Manutenção</v>
      </c>
      <c r="H324" s="51" t="str">
        <f>IFERROR(VLOOKUP($B324,'Tabelas auxiliares'!$A$65:$C$102,3,FALSE),"")</f>
        <v>ALMOXARIFADO / AR CONDICIONADO / COMBATE INCÊNDIO / CORTINAS / ELEVADORES / GERADORES DE ENERGIA / HIDRÁULICA / IMÓVEIS / INSTALAÇÕES ELÉTRICAS  / JARDINAGEM / MANUTENÇÃO PREDIAL / DESINSETIZAÇÃO / CHAVEIRO / INVENTÁRIO PATRIMONIAL</v>
      </c>
      <c r="I324" t="s">
        <v>1548</v>
      </c>
      <c r="J324" t="s">
        <v>414</v>
      </c>
      <c r="K324" t="s">
        <v>1549</v>
      </c>
      <c r="L324" t="s">
        <v>416</v>
      </c>
      <c r="M324" t="s">
        <v>417</v>
      </c>
      <c r="N324" t="s">
        <v>221</v>
      </c>
      <c r="O324" t="s">
        <v>222</v>
      </c>
      <c r="P324" t="s">
        <v>223</v>
      </c>
      <c r="Q324" t="s">
        <v>224</v>
      </c>
      <c r="R324" t="s">
        <v>220</v>
      </c>
      <c r="S324" t="s">
        <v>124</v>
      </c>
      <c r="T324" t="s">
        <v>216</v>
      </c>
      <c r="U324" t="s">
        <v>123</v>
      </c>
      <c r="V324" t="s">
        <v>2594</v>
      </c>
      <c r="W324" t="s">
        <v>2478</v>
      </c>
      <c r="X324" s="51" t="str">
        <f t="shared" ref="X324:X387" si="5">LEFT(V324,1)</f>
        <v>3</v>
      </c>
      <c r="Y324" s="51" t="str">
        <f>IF(T324="","",IF(AND(T324&lt;&gt;'Tabelas auxiliares'!$B$236,T324&lt;&gt;'Tabelas auxiliares'!$B$237),"FOLHA DE PESSOAL",IF(X324='Tabelas auxiliares'!$A$237,"CUSTEIO",IF(X324='Tabelas auxiliares'!$A$236,"INVESTIMENTO","ERRO - VERIFICAR"))))</f>
        <v>CUSTEIO</v>
      </c>
      <c r="Z324" s="44">
        <v>423676.34</v>
      </c>
      <c r="AB324" s="44">
        <v>83549.34</v>
      </c>
      <c r="AC324" s="44">
        <v>340127</v>
      </c>
    </row>
    <row r="325" spans="1:29" x14ac:dyDescent="0.25">
      <c r="A325" t="s">
        <v>2314</v>
      </c>
      <c r="B325" s="75" t="s">
        <v>2263</v>
      </c>
      <c r="C325" s="75" t="s">
        <v>2317</v>
      </c>
      <c r="D325" t="s">
        <v>35</v>
      </c>
      <c r="E325" t="s">
        <v>118</v>
      </c>
      <c r="F325" s="51" t="str">
        <f>IFERROR(VLOOKUP(D325,'Tabelas auxiliares'!$A$3:$B$61,2,FALSE),"")</f>
        <v>PU - PREFEITURA UNIVERSITÁRIA</v>
      </c>
      <c r="G325" s="51" t="str">
        <f>IFERROR(VLOOKUP($B325,'Tabelas auxiliares'!$A$65:$C$102,2,FALSE),"")</f>
        <v>Manutenção</v>
      </c>
      <c r="H325" s="51" t="str">
        <f>IFERROR(VLOOKUP($B325,'Tabelas auxiliares'!$A$65:$C$102,3,FALSE),"")</f>
        <v>ALMOXARIFADO / AR CONDICIONADO / COMBATE INCÊNDIO / CORTINAS / ELEVADORES / GERADORES DE ENERGIA / HIDRÁULICA / IMÓVEIS / INSTALAÇÕES ELÉTRICAS  / JARDINAGEM / MANUTENÇÃO PREDIAL / DESINSETIZAÇÃO / CHAVEIRO / INVENTÁRIO PATRIMONIAL</v>
      </c>
      <c r="I325" t="s">
        <v>1550</v>
      </c>
      <c r="J325" t="s">
        <v>1551</v>
      </c>
      <c r="K325" t="s">
        <v>1552</v>
      </c>
      <c r="L325" t="s">
        <v>1553</v>
      </c>
      <c r="M325" t="s">
        <v>1554</v>
      </c>
      <c r="N325" t="s">
        <v>221</v>
      </c>
      <c r="O325" t="s">
        <v>222</v>
      </c>
      <c r="P325" t="s">
        <v>223</v>
      </c>
      <c r="Q325" t="s">
        <v>224</v>
      </c>
      <c r="R325" t="s">
        <v>220</v>
      </c>
      <c r="S325" t="s">
        <v>124</v>
      </c>
      <c r="T325" t="s">
        <v>216</v>
      </c>
      <c r="U325" t="s">
        <v>123</v>
      </c>
      <c r="V325" t="s">
        <v>2595</v>
      </c>
      <c r="W325" t="s">
        <v>2479</v>
      </c>
      <c r="X325" s="51" t="str">
        <f t="shared" si="5"/>
        <v>3</v>
      </c>
      <c r="Y325" s="51" t="str">
        <f>IF(T325="","",IF(AND(T325&lt;&gt;'Tabelas auxiliares'!$B$236,T325&lt;&gt;'Tabelas auxiliares'!$B$237),"FOLHA DE PESSOAL",IF(X325='Tabelas auxiliares'!$A$237,"CUSTEIO",IF(X325='Tabelas auxiliares'!$A$236,"INVESTIMENTO","ERRO - VERIFICAR"))))</f>
        <v>CUSTEIO</v>
      </c>
      <c r="Z325" s="44">
        <v>34847.589999999997</v>
      </c>
      <c r="AA325" s="44">
        <v>4729.75</v>
      </c>
      <c r="AC325" s="44">
        <v>30117.84</v>
      </c>
    </row>
    <row r="326" spans="1:29" x14ac:dyDescent="0.25">
      <c r="A326" t="s">
        <v>2314</v>
      </c>
      <c r="B326" s="75" t="s">
        <v>2263</v>
      </c>
      <c r="C326" s="75" t="s">
        <v>2317</v>
      </c>
      <c r="D326" t="s">
        <v>35</v>
      </c>
      <c r="E326" t="s">
        <v>118</v>
      </c>
      <c r="F326" s="51" t="str">
        <f>IFERROR(VLOOKUP(D326,'Tabelas auxiliares'!$A$3:$B$61,2,FALSE),"")</f>
        <v>PU - PREFEITURA UNIVERSITÁRIA</v>
      </c>
      <c r="G326" s="51" t="str">
        <f>IFERROR(VLOOKUP($B326,'Tabelas auxiliares'!$A$65:$C$102,2,FALSE),"")</f>
        <v>Manutenção</v>
      </c>
      <c r="H326" s="51" t="str">
        <f>IFERROR(VLOOKUP($B326,'Tabelas auxiliares'!$A$65:$C$102,3,FALSE),"")</f>
        <v>ALMOXARIFADO / AR CONDICIONADO / COMBATE INCÊNDIO / CORTINAS / ELEVADORES / GERADORES DE ENERGIA / HIDRÁULICA / IMÓVEIS / INSTALAÇÕES ELÉTRICAS  / JARDINAGEM / MANUTENÇÃO PREDIAL / DESINSETIZAÇÃO / CHAVEIRO / INVENTÁRIO PATRIMONIAL</v>
      </c>
      <c r="I326" t="s">
        <v>885</v>
      </c>
      <c r="J326" t="s">
        <v>1555</v>
      </c>
      <c r="K326" t="s">
        <v>1556</v>
      </c>
      <c r="L326" t="s">
        <v>1557</v>
      </c>
      <c r="M326" t="s">
        <v>1558</v>
      </c>
      <c r="N326" t="s">
        <v>221</v>
      </c>
      <c r="O326" t="s">
        <v>222</v>
      </c>
      <c r="P326" t="s">
        <v>223</v>
      </c>
      <c r="Q326" t="s">
        <v>224</v>
      </c>
      <c r="R326" t="s">
        <v>220</v>
      </c>
      <c r="S326" t="s">
        <v>124</v>
      </c>
      <c r="T326" t="s">
        <v>216</v>
      </c>
      <c r="U326" t="s">
        <v>123</v>
      </c>
      <c r="V326" t="s">
        <v>2597</v>
      </c>
      <c r="W326" t="s">
        <v>2481</v>
      </c>
      <c r="X326" s="51" t="str">
        <f t="shared" si="5"/>
        <v>3</v>
      </c>
      <c r="Y326" s="51" t="str">
        <f>IF(T326="","",IF(AND(T326&lt;&gt;'Tabelas auxiliares'!$B$236,T326&lt;&gt;'Tabelas auxiliares'!$B$237),"FOLHA DE PESSOAL",IF(X326='Tabelas auxiliares'!$A$237,"CUSTEIO",IF(X326='Tabelas auxiliares'!$A$236,"INVESTIMENTO","ERRO - VERIFICAR"))))</f>
        <v>CUSTEIO</v>
      </c>
      <c r="Z326" s="44">
        <v>101801.25</v>
      </c>
      <c r="AA326" s="44">
        <v>34288.980000000003</v>
      </c>
      <c r="AB326" s="44">
        <v>1896.4</v>
      </c>
      <c r="AC326" s="44">
        <v>65615.87</v>
      </c>
    </row>
    <row r="327" spans="1:29" x14ac:dyDescent="0.25">
      <c r="A327" t="s">
        <v>2314</v>
      </c>
      <c r="B327" s="75" t="s">
        <v>2263</v>
      </c>
      <c r="C327" s="75" t="s">
        <v>2317</v>
      </c>
      <c r="D327" t="s">
        <v>35</v>
      </c>
      <c r="E327" t="s">
        <v>118</v>
      </c>
      <c r="F327" s="51" t="str">
        <f>IFERROR(VLOOKUP(D327,'Tabelas auxiliares'!$A$3:$B$61,2,FALSE),"")</f>
        <v>PU - PREFEITURA UNIVERSITÁRIA</v>
      </c>
      <c r="G327" s="51" t="str">
        <f>IFERROR(VLOOKUP($B327,'Tabelas auxiliares'!$A$65:$C$102,2,FALSE),"")</f>
        <v>Manutenção</v>
      </c>
      <c r="H327" s="51" t="str">
        <f>IFERROR(VLOOKUP($B327,'Tabelas auxiliares'!$A$65:$C$102,3,FALSE),"")</f>
        <v>ALMOXARIFADO / AR CONDICIONADO / COMBATE INCÊNDIO / CORTINAS / ELEVADORES / GERADORES DE ENERGIA / HIDRÁULICA / IMÓVEIS / INSTALAÇÕES ELÉTRICAS  / JARDINAGEM / MANUTENÇÃO PREDIAL / DESINSETIZAÇÃO / CHAVEIRO / INVENTÁRIO PATRIMONIAL</v>
      </c>
      <c r="I327" t="s">
        <v>1559</v>
      </c>
      <c r="J327" t="s">
        <v>1540</v>
      </c>
      <c r="K327" t="s">
        <v>1560</v>
      </c>
      <c r="L327" t="s">
        <v>1542</v>
      </c>
      <c r="M327" t="s">
        <v>1543</v>
      </c>
      <c r="N327" t="s">
        <v>221</v>
      </c>
      <c r="O327" t="s">
        <v>222</v>
      </c>
      <c r="P327" t="s">
        <v>223</v>
      </c>
      <c r="Q327" t="s">
        <v>224</v>
      </c>
      <c r="R327" t="s">
        <v>220</v>
      </c>
      <c r="S327" t="s">
        <v>124</v>
      </c>
      <c r="T327" t="s">
        <v>216</v>
      </c>
      <c r="U327" t="s">
        <v>123</v>
      </c>
      <c r="V327" t="s">
        <v>2595</v>
      </c>
      <c r="W327" t="s">
        <v>2479</v>
      </c>
      <c r="X327" s="51" t="str">
        <f t="shared" si="5"/>
        <v>3</v>
      </c>
      <c r="Y327" s="51" t="str">
        <f>IF(T327="","",IF(AND(T327&lt;&gt;'Tabelas auxiliares'!$B$236,T327&lt;&gt;'Tabelas auxiliares'!$B$237),"FOLHA DE PESSOAL",IF(X327='Tabelas auxiliares'!$A$237,"CUSTEIO",IF(X327='Tabelas auxiliares'!$A$236,"INVESTIMENTO","ERRO - VERIFICAR"))))</f>
        <v>CUSTEIO</v>
      </c>
      <c r="Z327" s="44">
        <v>315097.2</v>
      </c>
      <c r="AA327" s="44">
        <v>255751.83</v>
      </c>
      <c r="AC327" s="44">
        <v>59345.37</v>
      </c>
    </row>
    <row r="328" spans="1:29" x14ac:dyDescent="0.25">
      <c r="A328" t="s">
        <v>2314</v>
      </c>
      <c r="B328" s="75" t="s">
        <v>2263</v>
      </c>
      <c r="C328" s="75" t="s">
        <v>2317</v>
      </c>
      <c r="D328" t="s">
        <v>35</v>
      </c>
      <c r="E328" t="s">
        <v>118</v>
      </c>
      <c r="F328" s="51" t="str">
        <f>IFERROR(VLOOKUP(D328,'Tabelas auxiliares'!$A$3:$B$61,2,FALSE),"")</f>
        <v>PU - PREFEITURA UNIVERSITÁRIA</v>
      </c>
      <c r="G328" s="51" t="str">
        <f>IFERROR(VLOOKUP($B328,'Tabelas auxiliares'!$A$65:$C$102,2,FALSE),"")</f>
        <v>Manutenção</v>
      </c>
      <c r="H328" s="51" t="str">
        <f>IFERROR(VLOOKUP($B328,'Tabelas auxiliares'!$A$65:$C$102,3,FALSE),"")</f>
        <v>ALMOXARIFADO / AR CONDICIONADO / COMBATE INCÊNDIO / CORTINAS / ELEVADORES / GERADORES DE ENERGIA / HIDRÁULICA / IMÓVEIS / INSTALAÇÕES ELÉTRICAS  / JARDINAGEM / MANUTENÇÃO PREDIAL / DESINSETIZAÇÃO / CHAVEIRO / INVENTÁRIO PATRIMONIAL</v>
      </c>
      <c r="I328" t="s">
        <v>1561</v>
      </c>
      <c r="J328" t="s">
        <v>1442</v>
      </c>
      <c r="K328" t="s">
        <v>1562</v>
      </c>
      <c r="L328" t="s">
        <v>1563</v>
      </c>
      <c r="M328" t="s">
        <v>1445</v>
      </c>
      <c r="N328" t="s">
        <v>221</v>
      </c>
      <c r="O328" t="s">
        <v>222</v>
      </c>
      <c r="P328" t="s">
        <v>223</v>
      </c>
      <c r="Q328" t="s">
        <v>224</v>
      </c>
      <c r="R328" t="s">
        <v>220</v>
      </c>
      <c r="S328" t="s">
        <v>124</v>
      </c>
      <c r="T328" t="s">
        <v>216</v>
      </c>
      <c r="U328" t="s">
        <v>123</v>
      </c>
      <c r="V328" t="s">
        <v>2626</v>
      </c>
      <c r="W328" t="s">
        <v>2510</v>
      </c>
      <c r="X328" s="51" t="str">
        <f t="shared" si="5"/>
        <v>3</v>
      </c>
      <c r="Y328" s="51" t="str">
        <f>IF(T328="","",IF(AND(T328&lt;&gt;'Tabelas auxiliares'!$B$236,T328&lt;&gt;'Tabelas auxiliares'!$B$237),"FOLHA DE PESSOAL",IF(X328='Tabelas auxiliares'!$A$237,"CUSTEIO",IF(X328='Tabelas auxiliares'!$A$236,"INVESTIMENTO","ERRO - VERIFICAR"))))</f>
        <v>CUSTEIO</v>
      </c>
      <c r="Z328" s="44">
        <v>40000</v>
      </c>
      <c r="AA328" s="44">
        <v>32191.84</v>
      </c>
      <c r="AC328" s="44">
        <v>7808.16</v>
      </c>
    </row>
    <row r="329" spans="1:29" x14ac:dyDescent="0.25">
      <c r="A329" t="s">
        <v>2314</v>
      </c>
      <c r="B329" s="75" t="s">
        <v>2263</v>
      </c>
      <c r="C329" s="75" t="s">
        <v>2317</v>
      </c>
      <c r="D329" t="s">
        <v>35</v>
      </c>
      <c r="E329" t="s">
        <v>118</v>
      </c>
      <c r="F329" s="51" t="str">
        <f>IFERROR(VLOOKUP(D329,'Tabelas auxiliares'!$A$3:$B$61,2,FALSE),"")</f>
        <v>PU - PREFEITURA UNIVERSITÁRIA</v>
      </c>
      <c r="G329" s="51" t="str">
        <f>IFERROR(VLOOKUP($B329,'Tabelas auxiliares'!$A$65:$C$102,2,FALSE),"")</f>
        <v>Manutenção</v>
      </c>
      <c r="H329" s="51" t="str">
        <f>IFERROR(VLOOKUP($B329,'Tabelas auxiliares'!$A$65:$C$102,3,FALSE),"")</f>
        <v>ALMOXARIFADO / AR CONDICIONADO / COMBATE INCÊNDIO / CORTINAS / ELEVADORES / GERADORES DE ENERGIA / HIDRÁULICA / IMÓVEIS / INSTALAÇÕES ELÉTRICAS  / JARDINAGEM / MANUTENÇÃO PREDIAL / DESINSETIZAÇÃO / CHAVEIRO / INVENTÁRIO PATRIMONIAL</v>
      </c>
      <c r="I329" t="s">
        <v>567</v>
      </c>
      <c r="J329" t="s">
        <v>160</v>
      </c>
      <c r="K329" t="s">
        <v>1564</v>
      </c>
      <c r="L329" t="s">
        <v>1565</v>
      </c>
      <c r="M329" t="s">
        <v>1566</v>
      </c>
      <c r="N329" t="s">
        <v>221</v>
      </c>
      <c r="O329" t="s">
        <v>222</v>
      </c>
      <c r="P329" t="s">
        <v>223</v>
      </c>
      <c r="Q329" t="s">
        <v>224</v>
      </c>
      <c r="R329" t="s">
        <v>220</v>
      </c>
      <c r="S329" t="s">
        <v>124</v>
      </c>
      <c r="T329" t="s">
        <v>216</v>
      </c>
      <c r="U329" t="s">
        <v>123</v>
      </c>
      <c r="V329" t="s">
        <v>2596</v>
      </c>
      <c r="W329" t="s">
        <v>2467</v>
      </c>
      <c r="X329" s="51" t="str">
        <f t="shared" si="5"/>
        <v>3</v>
      </c>
      <c r="Y329" s="51" t="str">
        <f>IF(T329="","",IF(AND(T329&lt;&gt;'Tabelas auxiliares'!$B$236,T329&lt;&gt;'Tabelas auxiliares'!$B$237),"FOLHA DE PESSOAL",IF(X329='Tabelas auxiliares'!$A$237,"CUSTEIO",IF(X329='Tabelas auxiliares'!$A$236,"INVESTIMENTO","ERRO - VERIFICAR"))))</f>
        <v>CUSTEIO</v>
      </c>
      <c r="Z329" s="44">
        <v>10732.18</v>
      </c>
      <c r="AB329" s="44">
        <v>1739.3</v>
      </c>
      <c r="AC329" s="44">
        <v>8992.8799999999992</v>
      </c>
    </row>
    <row r="330" spans="1:29" x14ac:dyDescent="0.25">
      <c r="A330" t="s">
        <v>2314</v>
      </c>
      <c r="B330" s="75" t="s">
        <v>2263</v>
      </c>
      <c r="C330" s="75" t="s">
        <v>2317</v>
      </c>
      <c r="D330" t="s">
        <v>35</v>
      </c>
      <c r="E330" t="s">
        <v>118</v>
      </c>
      <c r="F330" s="51" t="str">
        <f>IFERROR(VLOOKUP(D330,'Tabelas auxiliares'!$A$3:$B$61,2,FALSE),"")</f>
        <v>PU - PREFEITURA UNIVERSITÁRIA</v>
      </c>
      <c r="G330" s="51" t="str">
        <f>IFERROR(VLOOKUP($B330,'Tabelas auxiliares'!$A$65:$C$102,2,FALSE),"")</f>
        <v>Manutenção</v>
      </c>
      <c r="H330" s="51" t="str">
        <f>IFERROR(VLOOKUP($B330,'Tabelas auxiliares'!$A$65:$C$102,3,FALSE),"")</f>
        <v>ALMOXARIFADO / AR CONDICIONADO / COMBATE INCÊNDIO / CORTINAS / ELEVADORES / GERADORES DE ENERGIA / HIDRÁULICA / IMÓVEIS / INSTALAÇÕES ELÉTRICAS  / JARDINAGEM / MANUTENÇÃO PREDIAL / DESINSETIZAÇÃO / CHAVEIRO / INVENTÁRIO PATRIMONIAL</v>
      </c>
      <c r="I330" t="s">
        <v>705</v>
      </c>
      <c r="J330" t="s">
        <v>1567</v>
      </c>
      <c r="K330" t="s">
        <v>1568</v>
      </c>
      <c r="L330" t="s">
        <v>1569</v>
      </c>
      <c r="M330" t="s">
        <v>1570</v>
      </c>
      <c r="N330" t="s">
        <v>221</v>
      </c>
      <c r="O330" t="s">
        <v>222</v>
      </c>
      <c r="P330" t="s">
        <v>223</v>
      </c>
      <c r="Q330" t="s">
        <v>224</v>
      </c>
      <c r="R330" t="s">
        <v>220</v>
      </c>
      <c r="S330" t="s">
        <v>124</v>
      </c>
      <c r="T330" t="s">
        <v>216</v>
      </c>
      <c r="U330" t="s">
        <v>123</v>
      </c>
      <c r="V330" t="s">
        <v>2595</v>
      </c>
      <c r="W330" t="s">
        <v>2479</v>
      </c>
      <c r="X330" s="51" t="str">
        <f t="shared" si="5"/>
        <v>3</v>
      </c>
      <c r="Y330" s="51" t="str">
        <f>IF(T330="","",IF(AND(T330&lt;&gt;'Tabelas auxiliares'!$B$236,T330&lt;&gt;'Tabelas auxiliares'!$B$237),"FOLHA DE PESSOAL",IF(X330='Tabelas auxiliares'!$A$237,"CUSTEIO",IF(X330='Tabelas auxiliares'!$A$236,"INVESTIMENTO","ERRO - VERIFICAR"))))</f>
        <v>CUSTEIO</v>
      </c>
      <c r="Z330" s="44">
        <v>449091.74</v>
      </c>
      <c r="AA330" s="44">
        <v>106968.09</v>
      </c>
      <c r="AB330" s="44">
        <v>8488.35</v>
      </c>
      <c r="AC330" s="44">
        <v>333635.3</v>
      </c>
    </row>
    <row r="331" spans="1:29" x14ac:dyDescent="0.25">
      <c r="A331" t="s">
        <v>2314</v>
      </c>
      <c r="B331" s="75" t="s">
        <v>2263</v>
      </c>
      <c r="C331" s="75" t="s">
        <v>2317</v>
      </c>
      <c r="D331" t="s">
        <v>35</v>
      </c>
      <c r="E331" t="s">
        <v>118</v>
      </c>
      <c r="F331" s="51" t="str">
        <f>IFERROR(VLOOKUP(D331,'Tabelas auxiliares'!$A$3:$B$61,2,FALSE),"")</f>
        <v>PU - PREFEITURA UNIVERSITÁRIA</v>
      </c>
      <c r="G331" s="51" t="str">
        <f>IFERROR(VLOOKUP($B331,'Tabelas auxiliares'!$A$65:$C$102,2,FALSE),"")</f>
        <v>Manutenção</v>
      </c>
      <c r="H331" s="51" t="str">
        <f>IFERROR(VLOOKUP($B331,'Tabelas auxiliares'!$A$65:$C$102,3,FALSE),"")</f>
        <v>ALMOXARIFADO / AR CONDICIONADO / COMBATE INCÊNDIO / CORTINAS / ELEVADORES / GERADORES DE ENERGIA / HIDRÁULICA / IMÓVEIS / INSTALAÇÕES ELÉTRICAS  / JARDINAGEM / MANUTENÇÃO PREDIAL / DESINSETIZAÇÃO / CHAVEIRO / INVENTÁRIO PATRIMONIAL</v>
      </c>
      <c r="I331" t="s">
        <v>1571</v>
      </c>
      <c r="J331" t="s">
        <v>1535</v>
      </c>
      <c r="K331" t="s">
        <v>1572</v>
      </c>
      <c r="L331" t="s">
        <v>1537</v>
      </c>
      <c r="M331" t="s">
        <v>1533</v>
      </c>
      <c r="N331" t="s">
        <v>221</v>
      </c>
      <c r="O331" t="s">
        <v>222</v>
      </c>
      <c r="P331" t="s">
        <v>223</v>
      </c>
      <c r="Q331" t="s">
        <v>224</v>
      </c>
      <c r="R331" t="s">
        <v>220</v>
      </c>
      <c r="S331" t="s">
        <v>124</v>
      </c>
      <c r="T331" t="s">
        <v>216</v>
      </c>
      <c r="U331" t="s">
        <v>123</v>
      </c>
      <c r="V331" t="s">
        <v>2594</v>
      </c>
      <c r="W331" t="s">
        <v>2478</v>
      </c>
      <c r="X331" s="51" t="str">
        <f t="shared" si="5"/>
        <v>3</v>
      </c>
      <c r="Y331" s="51" t="str">
        <f>IF(T331="","",IF(AND(T331&lt;&gt;'Tabelas auxiliares'!$B$236,T331&lt;&gt;'Tabelas auxiliares'!$B$237),"FOLHA DE PESSOAL",IF(X331='Tabelas auxiliares'!$A$237,"CUSTEIO",IF(X331='Tabelas auxiliares'!$A$236,"INVESTIMENTO","ERRO - VERIFICAR"))))</f>
        <v>CUSTEIO</v>
      </c>
      <c r="Z331" s="44">
        <v>35053.56</v>
      </c>
      <c r="AA331" s="44">
        <v>4572.24</v>
      </c>
      <c r="AB331" s="44">
        <v>838.24</v>
      </c>
      <c r="AC331" s="44">
        <v>29643.08</v>
      </c>
    </row>
    <row r="332" spans="1:29" x14ac:dyDescent="0.25">
      <c r="A332" t="s">
        <v>2314</v>
      </c>
      <c r="B332" s="75" t="s">
        <v>2263</v>
      </c>
      <c r="C332" s="75" t="s">
        <v>2317</v>
      </c>
      <c r="D332" t="s">
        <v>35</v>
      </c>
      <c r="E332" t="s">
        <v>118</v>
      </c>
      <c r="F332" s="51" t="str">
        <f>IFERROR(VLOOKUP(D332,'Tabelas auxiliares'!$A$3:$B$61,2,FALSE),"")</f>
        <v>PU - PREFEITURA UNIVERSITÁRIA</v>
      </c>
      <c r="G332" s="51" t="str">
        <f>IFERROR(VLOOKUP($B332,'Tabelas auxiliares'!$A$65:$C$102,2,FALSE),"")</f>
        <v>Manutenção</v>
      </c>
      <c r="H332" s="51" t="str">
        <f>IFERROR(VLOOKUP($B332,'Tabelas auxiliares'!$A$65:$C$102,3,FALSE),"")</f>
        <v>ALMOXARIFADO / AR CONDICIONADO / COMBATE INCÊNDIO / CORTINAS / ELEVADORES / GERADORES DE ENERGIA / HIDRÁULICA / IMÓVEIS / INSTALAÇÕES ELÉTRICAS  / JARDINAGEM / MANUTENÇÃO PREDIAL / DESINSETIZAÇÃO / CHAVEIRO / INVENTÁRIO PATRIMONIAL</v>
      </c>
      <c r="I332" t="s">
        <v>1573</v>
      </c>
      <c r="J332" t="s">
        <v>1574</v>
      </c>
      <c r="K332" t="s">
        <v>1575</v>
      </c>
      <c r="L332" t="s">
        <v>1576</v>
      </c>
      <c r="M332" t="s">
        <v>1577</v>
      </c>
      <c r="N332" t="s">
        <v>221</v>
      </c>
      <c r="O332" t="s">
        <v>222</v>
      </c>
      <c r="P332" t="s">
        <v>223</v>
      </c>
      <c r="Q332" t="s">
        <v>224</v>
      </c>
      <c r="R332" t="s">
        <v>220</v>
      </c>
      <c r="S332" t="s">
        <v>124</v>
      </c>
      <c r="T332" t="s">
        <v>216</v>
      </c>
      <c r="U332" t="s">
        <v>123</v>
      </c>
      <c r="V332" t="s">
        <v>2594</v>
      </c>
      <c r="W332" t="s">
        <v>2478</v>
      </c>
      <c r="X332" s="51" t="str">
        <f t="shared" si="5"/>
        <v>3</v>
      </c>
      <c r="Y332" s="51" t="str">
        <f>IF(T332="","",IF(AND(T332&lt;&gt;'Tabelas auxiliares'!$B$236,T332&lt;&gt;'Tabelas auxiliares'!$B$237),"FOLHA DE PESSOAL",IF(X332='Tabelas auxiliares'!$A$237,"CUSTEIO",IF(X332='Tabelas auxiliares'!$A$236,"INVESTIMENTO","ERRO - VERIFICAR"))))</f>
        <v>CUSTEIO</v>
      </c>
      <c r="Z332" s="44">
        <v>216700</v>
      </c>
      <c r="AA332" s="44">
        <v>166336.78</v>
      </c>
      <c r="AC332" s="44">
        <v>50363.22</v>
      </c>
    </row>
    <row r="333" spans="1:29" x14ac:dyDescent="0.25">
      <c r="A333" t="s">
        <v>2314</v>
      </c>
      <c r="B333" s="75" t="s">
        <v>2263</v>
      </c>
      <c r="C333" s="75" t="s">
        <v>2317</v>
      </c>
      <c r="D333" t="s">
        <v>35</v>
      </c>
      <c r="E333" t="s">
        <v>118</v>
      </c>
      <c r="F333" s="51" t="str">
        <f>IFERROR(VLOOKUP(D333,'Tabelas auxiliares'!$A$3:$B$61,2,FALSE),"")</f>
        <v>PU - PREFEITURA UNIVERSITÁRIA</v>
      </c>
      <c r="G333" s="51" t="str">
        <f>IFERROR(VLOOKUP($B333,'Tabelas auxiliares'!$A$65:$C$102,2,FALSE),"")</f>
        <v>Manutenção</v>
      </c>
      <c r="H333" s="51" t="str">
        <f>IFERROR(VLOOKUP($B333,'Tabelas auxiliares'!$A$65:$C$102,3,FALSE),"")</f>
        <v>ALMOXARIFADO / AR CONDICIONADO / COMBATE INCÊNDIO / CORTINAS / ELEVADORES / GERADORES DE ENERGIA / HIDRÁULICA / IMÓVEIS / INSTALAÇÕES ELÉTRICAS  / JARDINAGEM / MANUTENÇÃO PREDIAL / DESINSETIZAÇÃO / CHAVEIRO / INVENTÁRIO PATRIMONIAL</v>
      </c>
      <c r="I333" t="s">
        <v>750</v>
      </c>
      <c r="J333" t="s">
        <v>1545</v>
      </c>
      <c r="K333" t="s">
        <v>1578</v>
      </c>
      <c r="L333" t="s">
        <v>1547</v>
      </c>
      <c r="M333" t="s">
        <v>429</v>
      </c>
      <c r="N333" t="s">
        <v>221</v>
      </c>
      <c r="O333" t="s">
        <v>222</v>
      </c>
      <c r="P333" t="s">
        <v>223</v>
      </c>
      <c r="Q333" t="s">
        <v>224</v>
      </c>
      <c r="R333" t="s">
        <v>220</v>
      </c>
      <c r="S333" t="s">
        <v>124</v>
      </c>
      <c r="T333" t="s">
        <v>216</v>
      </c>
      <c r="U333" t="s">
        <v>123</v>
      </c>
      <c r="V333" t="s">
        <v>2597</v>
      </c>
      <c r="W333" t="s">
        <v>2481</v>
      </c>
      <c r="X333" s="51" t="str">
        <f t="shared" si="5"/>
        <v>3</v>
      </c>
      <c r="Y333" s="51" t="str">
        <f>IF(T333="","",IF(AND(T333&lt;&gt;'Tabelas auxiliares'!$B$236,T333&lt;&gt;'Tabelas auxiliares'!$B$237),"FOLHA DE PESSOAL",IF(X333='Tabelas auxiliares'!$A$237,"CUSTEIO",IF(X333='Tabelas auxiliares'!$A$236,"INVESTIMENTO","ERRO - VERIFICAR"))))</f>
        <v>CUSTEIO</v>
      </c>
      <c r="Z333" s="44">
        <v>116080.96000000001</v>
      </c>
      <c r="AA333" s="44">
        <v>44796.79</v>
      </c>
      <c r="AB333" s="44">
        <v>3589.63</v>
      </c>
      <c r="AC333" s="44">
        <v>67694.539999999994</v>
      </c>
    </row>
    <row r="334" spans="1:29" x14ac:dyDescent="0.25">
      <c r="A334" t="s">
        <v>2314</v>
      </c>
      <c r="B334" s="75" t="s">
        <v>2263</v>
      </c>
      <c r="C334" s="75" t="s">
        <v>2317</v>
      </c>
      <c r="D334" t="s">
        <v>88</v>
      </c>
      <c r="E334" t="s">
        <v>118</v>
      </c>
      <c r="F334" s="51" t="str">
        <f>IFERROR(VLOOKUP(D334,'Tabelas auxiliares'!$A$3:$B$61,2,FALSE),"")</f>
        <v>SUGEPE - SUPERINTENDÊNCIA DE GESTÃO DE PESSOAS</v>
      </c>
      <c r="G334" s="51" t="str">
        <f>IFERROR(VLOOKUP($B334,'Tabelas auxiliares'!$A$65:$C$102,2,FALSE),"")</f>
        <v>Manutenção</v>
      </c>
      <c r="H334" s="51" t="str">
        <f>IFERROR(VLOOKUP($B334,'Tabelas auxiliares'!$A$65:$C$102,3,FALSE),"")</f>
        <v>ALMOXARIFADO / AR CONDICIONADO / COMBATE INCÊNDIO / CORTINAS / ELEVADORES / GERADORES DE ENERGIA / HIDRÁULICA / IMÓVEIS / INSTALAÇÕES ELÉTRICAS  / JARDINAGEM / MANUTENÇÃO PREDIAL / DESINSETIZAÇÃO / CHAVEIRO / INVENTÁRIO PATRIMONIAL</v>
      </c>
      <c r="I334" t="s">
        <v>1579</v>
      </c>
      <c r="J334" t="s">
        <v>1580</v>
      </c>
      <c r="K334" t="s">
        <v>1581</v>
      </c>
      <c r="L334" t="s">
        <v>1582</v>
      </c>
      <c r="M334" t="s">
        <v>1583</v>
      </c>
      <c r="N334" t="s">
        <v>221</v>
      </c>
      <c r="O334" t="s">
        <v>222</v>
      </c>
      <c r="P334" t="s">
        <v>223</v>
      </c>
      <c r="Q334" t="s">
        <v>224</v>
      </c>
      <c r="R334" t="s">
        <v>220</v>
      </c>
      <c r="S334" t="s">
        <v>124</v>
      </c>
      <c r="T334" t="s">
        <v>216</v>
      </c>
      <c r="U334" t="s">
        <v>123</v>
      </c>
      <c r="V334" t="s">
        <v>2658</v>
      </c>
      <c r="W334" t="s">
        <v>2529</v>
      </c>
      <c r="X334" s="51" t="str">
        <f t="shared" si="5"/>
        <v>3</v>
      </c>
      <c r="Y334" s="51" t="str">
        <f>IF(T334="","",IF(AND(T334&lt;&gt;'Tabelas auxiliares'!$B$236,T334&lt;&gt;'Tabelas auxiliares'!$B$237),"FOLHA DE PESSOAL",IF(X334='Tabelas auxiliares'!$A$237,"CUSTEIO",IF(X334='Tabelas auxiliares'!$A$236,"INVESTIMENTO","ERRO - VERIFICAR"))))</f>
        <v>CUSTEIO</v>
      </c>
      <c r="Z334" s="44">
        <v>2671.42</v>
      </c>
      <c r="AA334" s="44">
        <v>2671.42</v>
      </c>
    </row>
    <row r="335" spans="1:29" x14ac:dyDescent="0.25">
      <c r="A335" t="s">
        <v>2314</v>
      </c>
      <c r="B335" s="75" t="s">
        <v>2263</v>
      </c>
      <c r="C335" s="75" t="s">
        <v>2317</v>
      </c>
      <c r="D335" t="s">
        <v>88</v>
      </c>
      <c r="E335" t="s">
        <v>118</v>
      </c>
      <c r="F335" s="51" t="str">
        <f>IFERROR(VLOOKUP(D335,'Tabelas auxiliares'!$A$3:$B$61,2,FALSE),"")</f>
        <v>SUGEPE - SUPERINTENDÊNCIA DE GESTÃO DE PESSOAS</v>
      </c>
      <c r="G335" s="51" t="str">
        <f>IFERROR(VLOOKUP($B335,'Tabelas auxiliares'!$A$65:$C$102,2,FALSE),"")</f>
        <v>Manutenção</v>
      </c>
      <c r="H335" s="51" t="str">
        <f>IFERROR(VLOOKUP($B335,'Tabelas auxiliares'!$A$65:$C$102,3,FALSE),"")</f>
        <v>ALMOXARIFADO / AR CONDICIONADO / COMBATE INCÊNDIO / CORTINAS / ELEVADORES / GERADORES DE ENERGIA / HIDRÁULICA / IMÓVEIS / INSTALAÇÕES ELÉTRICAS  / JARDINAGEM / MANUTENÇÃO PREDIAL / DESINSETIZAÇÃO / CHAVEIRO / INVENTÁRIO PATRIMONIAL</v>
      </c>
      <c r="I335" t="s">
        <v>1579</v>
      </c>
      <c r="J335" t="s">
        <v>1580</v>
      </c>
      <c r="K335" t="s">
        <v>1584</v>
      </c>
      <c r="L335" t="s">
        <v>1585</v>
      </c>
      <c r="M335" t="s">
        <v>1586</v>
      </c>
      <c r="N335" t="s">
        <v>221</v>
      </c>
      <c r="O335" t="s">
        <v>222</v>
      </c>
      <c r="P335" t="s">
        <v>223</v>
      </c>
      <c r="Q335" t="s">
        <v>224</v>
      </c>
      <c r="R335" t="s">
        <v>220</v>
      </c>
      <c r="S335" t="s">
        <v>124</v>
      </c>
      <c r="T335" t="s">
        <v>216</v>
      </c>
      <c r="U335" t="s">
        <v>123</v>
      </c>
      <c r="V335" t="s">
        <v>2595</v>
      </c>
      <c r="W335" t="s">
        <v>2479</v>
      </c>
      <c r="X335" s="51" t="str">
        <f t="shared" si="5"/>
        <v>3</v>
      </c>
      <c r="Y335" s="51" t="str">
        <f>IF(T335="","",IF(AND(T335&lt;&gt;'Tabelas auxiliares'!$B$236,T335&lt;&gt;'Tabelas auxiliares'!$B$237),"FOLHA DE PESSOAL",IF(X335='Tabelas auxiliares'!$A$237,"CUSTEIO",IF(X335='Tabelas auxiliares'!$A$236,"INVESTIMENTO","ERRO - VERIFICAR"))))</f>
        <v>CUSTEIO</v>
      </c>
      <c r="Z335" s="44">
        <v>992</v>
      </c>
      <c r="AA335" s="44">
        <v>992</v>
      </c>
    </row>
    <row r="336" spans="1:29" x14ac:dyDescent="0.25">
      <c r="A336" t="s">
        <v>2314</v>
      </c>
      <c r="B336" s="75" t="s">
        <v>2263</v>
      </c>
      <c r="C336" s="75" t="s">
        <v>2317</v>
      </c>
      <c r="D336" t="s">
        <v>88</v>
      </c>
      <c r="E336" t="s">
        <v>118</v>
      </c>
      <c r="F336" s="51" t="str">
        <f>IFERROR(VLOOKUP(D336,'Tabelas auxiliares'!$A$3:$B$61,2,FALSE),"")</f>
        <v>SUGEPE - SUPERINTENDÊNCIA DE GESTÃO DE PESSOAS</v>
      </c>
      <c r="G336" s="51" t="str">
        <f>IFERROR(VLOOKUP($B336,'Tabelas auxiliares'!$A$65:$C$102,2,FALSE),"")</f>
        <v>Manutenção</v>
      </c>
      <c r="H336" s="51" t="str">
        <f>IFERROR(VLOOKUP($B336,'Tabelas auxiliares'!$A$65:$C$102,3,FALSE),"")</f>
        <v>ALMOXARIFADO / AR CONDICIONADO / COMBATE INCÊNDIO / CORTINAS / ELEVADORES / GERADORES DE ENERGIA / HIDRÁULICA / IMÓVEIS / INSTALAÇÕES ELÉTRICAS  / JARDINAGEM / MANUTENÇÃO PREDIAL / DESINSETIZAÇÃO / CHAVEIRO / INVENTÁRIO PATRIMONIAL</v>
      </c>
      <c r="I336" t="s">
        <v>1579</v>
      </c>
      <c r="J336" t="s">
        <v>1580</v>
      </c>
      <c r="K336" t="s">
        <v>1587</v>
      </c>
      <c r="L336" t="s">
        <v>1585</v>
      </c>
      <c r="M336" t="s">
        <v>1586</v>
      </c>
      <c r="N336" t="s">
        <v>221</v>
      </c>
      <c r="O336" t="s">
        <v>222</v>
      </c>
      <c r="P336" t="s">
        <v>223</v>
      </c>
      <c r="Q336" t="s">
        <v>224</v>
      </c>
      <c r="R336" t="s">
        <v>220</v>
      </c>
      <c r="S336" t="s">
        <v>124</v>
      </c>
      <c r="T336" t="s">
        <v>216</v>
      </c>
      <c r="U336" t="s">
        <v>123</v>
      </c>
      <c r="V336" t="s">
        <v>2658</v>
      </c>
      <c r="W336" t="s">
        <v>2529</v>
      </c>
      <c r="X336" s="51" t="str">
        <f t="shared" si="5"/>
        <v>3</v>
      </c>
      <c r="Y336" s="51" t="str">
        <f>IF(T336="","",IF(AND(T336&lt;&gt;'Tabelas auxiliares'!$B$236,T336&lt;&gt;'Tabelas auxiliares'!$B$237),"FOLHA DE PESSOAL",IF(X336='Tabelas auxiliares'!$A$237,"CUSTEIO",IF(X336='Tabelas auxiliares'!$A$236,"INVESTIMENTO","ERRO - VERIFICAR"))))</f>
        <v>CUSTEIO</v>
      </c>
      <c r="Z336" s="44">
        <v>341</v>
      </c>
      <c r="AA336" s="44">
        <v>341</v>
      </c>
    </row>
    <row r="337" spans="1:29" x14ac:dyDescent="0.25">
      <c r="A337" t="s">
        <v>2314</v>
      </c>
      <c r="B337" s="75" t="s">
        <v>2263</v>
      </c>
      <c r="C337" s="75" t="s">
        <v>2317</v>
      </c>
      <c r="D337" t="s">
        <v>88</v>
      </c>
      <c r="E337" t="s">
        <v>118</v>
      </c>
      <c r="F337" s="51" t="str">
        <f>IFERROR(VLOOKUP(D337,'Tabelas auxiliares'!$A$3:$B$61,2,FALSE),"")</f>
        <v>SUGEPE - SUPERINTENDÊNCIA DE GESTÃO DE PESSOAS</v>
      </c>
      <c r="G337" s="51" t="str">
        <f>IFERROR(VLOOKUP($B337,'Tabelas auxiliares'!$A$65:$C$102,2,FALSE),"")</f>
        <v>Manutenção</v>
      </c>
      <c r="H337" s="51" t="str">
        <f>IFERROR(VLOOKUP($B337,'Tabelas auxiliares'!$A$65:$C$102,3,FALSE),"")</f>
        <v>ALMOXARIFADO / AR CONDICIONADO / COMBATE INCÊNDIO / CORTINAS / ELEVADORES / GERADORES DE ENERGIA / HIDRÁULICA / IMÓVEIS / INSTALAÇÕES ELÉTRICAS  / JARDINAGEM / MANUTENÇÃO PREDIAL / DESINSETIZAÇÃO / CHAVEIRO / INVENTÁRIO PATRIMONIAL</v>
      </c>
      <c r="I337" t="s">
        <v>695</v>
      </c>
      <c r="J337" t="s">
        <v>1021</v>
      </c>
      <c r="K337" t="s">
        <v>1588</v>
      </c>
      <c r="L337" t="s">
        <v>1023</v>
      </c>
      <c r="M337" t="s">
        <v>1024</v>
      </c>
      <c r="N337" t="s">
        <v>221</v>
      </c>
      <c r="O337" t="s">
        <v>222</v>
      </c>
      <c r="P337" t="s">
        <v>223</v>
      </c>
      <c r="Q337" t="s">
        <v>224</v>
      </c>
      <c r="R337" t="s">
        <v>220</v>
      </c>
      <c r="S337" t="s">
        <v>124</v>
      </c>
      <c r="T337" t="s">
        <v>216</v>
      </c>
      <c r="U337" t="s">
        <v>123</v>
      </c>
      <c r="V337" t="s">
        <v>2634</v>
      </c>
      <c r="W337" t="s">
        <v>2513</v>
      </c>
      <c r="X337" s="51" t="str">
        <f t="shared" si="5"/>
        <v>3</v>
      </c>
      <c r="Y337" s="51" t="str">
        <f>IF(T337="","",IF(AND(T337&lt;&gt;'Tabelas auxiliares'!$B$236,T337&lt;&gt;'Tabelas auxiliares'!$B$237),"FOLHA DE PESSOAL",IF(X337='Tabelas auxiliares'!$A$237,"CUSTEIO",IF(X337='Tabelas auxiliares'!$A$236,"INVESTIMENTO","ERRO - VERIFICAR"))))</f>
        <v>CUSTEIO</v>
      </c>
      <c r="Z337" s="44">
        <v>622.5</v>
      </c>
      <c r="AC337" s="44">
        <v>622.5</v>
      </c>
    </row>
    <row r="338" spans="1:29" x14ac:dyDescent="0.25">
      <c r="A338" t="s">
        <v>2314</v>
      </c>
      <c r="B338" s="75" t="s">
        <v>2266</v>
      </c>
      <c r="C338" s="75" t="s">
        <v>2317</v>
      </c>
      <c r="D338" t="s">
        <v>511</v>
      </c>
      <c r="E338" t="s">
        <v>118</v>
      </c>
      <c r="F338" s="51" t="str">
        <f>IFERROR(VLOOKUP(D338,'Tabelas auxiliares'!$A$3:$B$61,2,FALSE),"")</f>
        <v>SPO - OBRAS SANTO ANDRÉ</v>
      </c>
      <c r="G338" s="51" t="str">
        <f>IFERROR(VLOOKUP($B338,'Tabelas auxiliares'!$A$65:$C$102,2,FALSE),"")</f>
        <v>Obras e instalações - Construções</v>
      </c>
      <c r="H338" s="51" t="str">
        <f>IFERROR(VLOOKUP($B338,'Tabelas auxiliares'!$A$65:$C$102,3,FALSE),"")</f>
        <v>SERVICOS TECNICOS EM ENGENHARIA / EXECUCAO DAS OBRAS / ELABORACAO DOS ESTUDOS PRELIMINARES, PROJETOS BASICOS E EXECUTIVOS / CONSTRUÇÃO / SUPERVISÃO DE OBRAS</v>
      </c>
      <c r="I338" t="s">
        <v>1589</v>
      </c>
      <c r="J338" t="s">
        <v>1590</v>
      </c>
      <c r="K338" t="s">
        <v>1591</v>
      </c>
      <c r="L338" t="s">
        <v>1592</v>
      </c>
      <c r="M338" t="s">
        <v>1593</v>
      </c>
      <c r="N338" t="s">
        <v>278</v>
      </c>
      <c r="O338" t="s">
        <v>222</v>
      </c>
      <c r="P338" t="s">
        <v>279</v>
      </c>
      <c r="Q338" t="s">
        <v>224</v>
      </c>
      <c r="R338" t="s">
        <v>220</v>
      </c>
      <c r="S338" t="s">
        <v>124</v>
      </c>
      <c r="T338" t="s">
        <v>216</v>
      </c>
      <c r="U338" t="s">
        <v>135</v>
      </c>
      <c r="V338" t="s">
        <v>2661</v>
      </c>
      <c r="W338" t="s">
        <v>2531</v>
      </c>
      <c r="X338" s="51" t="str">
        <f t="shared" si="5"/>
        <v>4</v>
      </c>
      <c r="Y338" s="51" t="str">
        <f>IF(T338="","",IF(AND(T338&lt;&gt;'Tabelas auxiliares'!$B$236,T338&lt;&gt;'Tabelas auxiliares'!$B$237),"FOLHA DE PESSOAL",IF(X338='Tabelas auxiliares'!$A$237,"CUSTEIO",IF(X338='Tabelas auxiliares'!$A$236,"INVESTIMENTO","ERRO - VERIFICAR"))))</f>
        <v>INVESTIMENTO</v>
      </c>
      <c r="Z338" s="44">
        <v>1000000</v>
      </c>
      <c r="AC338" s="44">
        <v>1000000</v>
      </c>
    </row>
    <row r="339" spans="1:29" x14ac:dyDescent="0.25">
      <c r="A339" t="s">
        <v>2314</v>
      </c>
      <c r="B339" s="75" t="s">
        <v>2266</v>
      </c>
      <c r="C339" s="75" t="s">
        <v>2331</v>
      </c>
      <c r="D339" t="s">
        <v>511</v>
      </c>
      <c r="E339" t="s">
        <v>118</v>
      </c>
      <c r="F339" s="51" t="str">
        <f>IFERROR(VLOOKUP(D339,'Tabelas auxiliares'!$A$3:$B$61,2,FALSE),"")</f>
        <v>SPO - OBRAS SANTO ANDRÉ</v>
      </c>
      <c r="G339" s="51" t="str">
        <f>IFERROR(VLOOKUP($B339,'Tabelas auxiliares'!$A$65:$C$102,2,FALSE),"")</f>
        <v>Obras e instalações - Construções</v>
      </c>
      <c r="H339" s="51" t="str">
        <f>IFERROR(VLOOKUP($B339,'Tabelas auxiliares'!$A$65:$C$102,3,FALSE),"")</f>
        <v>SERVICOS TECNICOS EM ENGENHARIA / EXECUCAO DAS OBRAS / ELABORACAO DOS ESTUDOS PRELIMINARES, PROJETOS BASICOS E EXECUTIVOS / CONSTRUÇÃO / SUPERVISÃO DE OBRAS</v>
      </c>
      <c r="I339" t="s">
        <v>1594</v>
      </c>
      <c r="J339" t="s">
        <v>1595</v>
      </c>
      <c r="K339" t="s">
        <v>1596</v>
      </c>
      <c r="L339" t="s">
        <v>1597</v>
      </c>
      <c r="M339" t="s">
        <v>1593</v>
      </c>
      <c r="N339" t="s">
        <v>278</v>
      </c>
      <c r="O339" t="s">
        <v>222</v>
      </c>
      <c r="P339" t="s">
        <v>279</v>
      </c>
      <c r="Q339" t="s">
        <v>224</v>
      </c>
      <c r="R339" t="s">
        <v>220</v>
      </c>
      <c r="S339" t="s">
        <v>124</v>
      </c>
      <c r="T339" t="s">
        <v>216</v>
      </c>
      <c r="U339" t="s">
        <v>135</v>
      </c>
      <c r="V339" t="s">
        <v>2661</v>
      </c>
      <c r="W339" t="s">
        <v>2531</v>
      </c>
      <c r="X339" s="51" t="str">
        <f t="shared" si="5"/>
        <v>4</v>
      </c>
      <c r="Y339" s="51" t="str">
        <f>IF(T339="","",IF(AND(T339&lt;&gt;'Tabelas auxiliares'!$B$236,T339&lt;&gt;'Tabelas auxiliares'!$B$237),"FOLHA DE PESSOAL",IF(X339='Tabelas auxiliares'!$A$237,"CUSTEIO",IF(X339='Tabelas auxiliares'!$A$236,"INVESTIMENTO","ERRO - VERIFICAR"))))</f>
        <v>INVESTIMENTO</v>
      </c>
      <c r="Z339" s="44">
        <v>4866421.63</v>
      </c>
      <c r="AC339" s="44">
        <v>4866421.63</v>
      </c>
    </row>
    <row r="340" spans="1:29" x14ac:dyDescent="0.25">
      <c r="A340" t="s">
        <v>2314</v>
      </c>
      <c r="B340" s="75" t="s">
        <v>2266</v>
      </c>
      <c r="C340" s="75" t="s">
        <v>2331</v>
      </c>
      <c r="D340" t="s">
        <v>511</v>
      </c>
      <c r="E340" t="s">
        <v>118</v>
      </c>
      <c r="F340" s="51" t="str">
        <f>IFERROR(VLOOKUP(D340,'Tabelas auxiliares'!$A$3:$B$61,2,FALSE),"")</f>
        <v>SPO - OBRAS SANTO ANDRÉ</v>
      </c>
      <c r="G340" s="51" t="str">
        <f>IFERROR(VLOOKUP($B340,'Tabelas auxiliares'!$A$65:$C$102,2,FALSE),"")</f>
        <v>Obras e instalações - Construções</v>
      </c>
      <c r="H340" s="51" t="str">
        <f>IFERROR(VLOOKUP($B340,'Tabelas auxiliares'!$A$65:$C$102,3,FALSE),"")</f>
        <v>SERVICOS TECNICOS EM ENGENHARIA / EXECUCAO DAS OBRAS / ELABORACAO DOS ESTUDOS PRELIMINARES, PROJETOS BASICOS E EXECUTIVOS / CONSTRUÇÃO / SUPERVISÃO DE OBRAS</v>
      </c>
      <c r="I340" t="s">
        <v>1598</v>
      </c>
      <c r="J340" t="s">
        <v>1590</v>
      </c>
      <c r="K340" t="s">
        <v>1599</v>
      </c>
      <c r="L340" t="s">
        <v>1592</v>
      </c>
      <c r="M340" t="s">
        <v>1593</v>
      </c>
      <c r="N340" t="s">
        <v>278</v>
      </c>
      <c r="O340" t="s">
        <v>222</v>
      </c>
      <c r="P340" t="s">
        <v>279</v>
      </c>
      <c r="Q340" t="s">
        <v>224</v>
      </c>
      <c r="R340" t="s">
        <v>220</v>
      </c>
      <c r="S340" t="s">
        <v>124</v>
      </c>
      <c r="T340" t="s">
        <v>216</v>
      </c>
      <c r="U340" t="s">
        <v>135</v>
      </c>
      <c r="V340" t="s">
        <v>2661</v>
      </c>
      <c r="W340" t="s">
        <v>2531</v>
      </c>
      <c r="X340" s="51" t="str">
        <f t="shared" si="5"/>
        <v>4</v>
      </c>
      <c r="Y340" s="51" t="str">
        <f>IF(T340="","",IF(AND(T340&lt;&gt;'Tabelas auxiliares'!$B$236,T340&lt;&gt;'Tabelas auxiliares'!$B$237),"FOLHA DE PESSOAL",IF(X340='Tabelas auxiliares'!$A$237,"CUSTEIO",IF(X340='Tabelas auxiliares'!$A$236,"INVESTIMENTO","ERRO - VERIFICAR"))))</f>
        <v>INVESTIMENTO</v>
      </c>
      <c r="Z340" s="44">
        <v>240239.75</v>
      </c>
      <c r="AC340" s="44">
        <v>240239.75</v>
      </c>
    </row>
    <row r="341" spans="1:29" x14ac:dyDescent="0.25">
      <c r="A341" t="s">
        <v>2314</v>
      </c>
      <c r="B341" s="75" t="s">
        <v>2266</v>
      </c>
      <c r="C341" s="75" t="s">
        <v>2331</v>
      </c>
      <c r="D341" t="s">
        <v>511</v>
      </c>
      <c r="E341" t="s">
        <v>118</v>
      </c>
      <c r="F341" s="51" t="str">
        <f>IFERROR(VLOOKUP(D341,'Tabelas auxiliares'!$A$3:$B$61,2,FALSE),"")</f>
        <v>SPO - OBRAS SANTO ANDRÉ</v>
      </c>
      <c r="G341" s="51" t="str">
        <f>IFERROR(VLOOKUP($B341,'Tabelas auxiliares'!$A$65:$C$102,2,FALSE),"")</f>
        <v>Obras e instalações - Construções</v>
      </c>
      <c r="H341" s="51" t="str">
        <f>IFERROR(VLOOKUP($B341,'Tabelas auxiliares'!$A$65:$C$102,3,FALSE),"")</f>
        <v>SERVICOS TECNICOS EM ENGENHARIA / EXECUCAO DAS OBRAS / ELABORACAO DOS ESTUDOS PRELIMINARES, PROJETOS BASICOS E EXECUTIVOS / CONSTRUÇÃO / SUPERVISÃO DE OBRAS</v>
      </c>
      <c r="I341" t="s">
        <v>1007</v>
      </c>
      <c r="J341" t="s">
        <v>1590</v>
      </c>
      <c r="K341" t="s">
        <v>1600</v>
      </c>
      <c r="L341" t="s">
        <v>1592</v>
      </c>
      <c r="M341" t="s">
        <v>1593</v>
      </c>
      <c r="N341" t="s">
        <v>278</v>
      </c>
      <c r="O341" t="s">
        <v>222</v>
      </c>
      <c r="P341" t="s">
        <v>279</v>
      </c>
      <c r="Q341" t="s">
        <v>224</v>
      </c>
      <c r="R341" t="s">
        <v>220</v>
      </c>
      <c r="S341" t="s">
        <v>225</v>
      </c>
      <c r="T341" t="s">
        <v>216</v>
      </c>
      <c r="U341" t="s">
        <v>135</v>
      </c>
      <c r="V341" t="s">
        <v>2661</v>
      </c>
      <c r="W341" t="s">
        <v>2531</v>
      </c>
      <c r="X341" s="51" t="str">
        <f t="shared" si="5"/>
        <v>4</v>
      </c>
      <c r="Y341" s="51" t="str">
        <f>IF(T341="","",IF(AND(T341&lt;&gt;'Tabelas auxiliares'!$B$236,T341&lt;&gt;'Tabelas auxiliares'!$B$237),"FOLHA DE PESSOAL",IF(X341='Tabelas auxiliares'!$A$237,"CUSTEIO",IF(X341='Tabelas auxiliares'!$A$236,"INVESTIMENTO","ERRO - VERIFICAR"))))</f>
        <v>INVESTIMENTO</v>
      </c>
      <c r="Z341" s="44">
        <v>38875.040000000001</v>
      </c>
      <c r="AC341" s="44">
        <v>38875.040000000001</v>
      </c>
    </row>
    <row r="342" spans="1:29" x14ac:dyDescent="0.25">
      <c r="A342" t="s">
        <v>2314</v>
      </c>
      <c r="B342" s="75" t="s">
        <v>2266</v>
      </c>
      <c r="C342" s="75" t="s">
        <v>2331</v>
      </c>
      <c r="D342" t="s">
        <v>511</v>
      </c>
      <c r="E342" t="s">
        <v>118</v>
      </c>
      <c r="F342" s="51" t="str">
        <f>IFERROR(VLOOKUP(D342,'Tabelas auxiliares'!$A$3:$B$61,2,FALSE),"")</f>
        <v>SPO - OBRAS SANTO ANDRÉ</v>
      </c>
      <c r="G342" s="51" t="str">
        <f>IFERROR(VLOOKUP($B342,'Tabelas auxiliares'!$A$65:$C$102,2,FALSE),"")</f>
        <v>Obras e instalações - Construções</v>
      </c>
      <c r="H342" s="51" t="str">
        <f>IFERROR(VLOOKUP($B342,'Tabelas auxiliares'!$A$65:$C$102,3,FALSE),"")</f>
        <v>SERVICOS TECNICOS EM ENGENHARIA / EXECUCAO DAS OBRAS / ELABORACAO DOS ESTUDOS PRELIMINARES, PROJETOS BASICOS E EXECUTIVOS / CONSTRUÇÃO / SUPERVISÃO DE OBRAS</v>
      </c>
      <c r="I342" t="s">
        <v>584</v>
      </c>
      <c r="J342" t="s">
        <v>1590</v>
      </c>
      <c r="K342" t="s">
        <v>1601</v>
      </c>
      <c r="L342" t="s">
        <v>1592</v>
      </c>
      <c r="M342" t="s">
        <v>1593</v>
      </c>
      <c r="N342" t="s">
        <v>278</v>
      </c>
      <c r="O342" t="s">
        <v>222</v>
      </c>
      <c r="P342" t="s">
        <v>279</v>
      </c>
      <c r="Q342" t="s">
        <v>224</v>
      </c>
      <c r="R342" t="s">
        <v>220</v>
      </c>
      <c r="S342" t="s">
        <v>124</v>
      </c>
      <c r="T342" t="s">
        <v>216</v>
      </c>
      <c r="U342" t="s">
        <v>135</v>
      </c>
      <c r="V342" t="s">
        <v>2661</v>
      </c>
      <c r="W342" t="s">
        <v>2531</v>
      </c>
      <c r="X342" s="51" t="str">
        <f t="shared" si="5"/>
        <v>4</v>
      </c>
      <c r="Y342" s="51" t="str">
        <f>IF(T342="","",IF(AND(T342&lt;&gt;'Tabelas auxiliares'!$B$236,T342&lt;&gt;'Tabelas auxiliares'!$B$237),"FOLHA DE PESSOAL",IF(X342='Tabelas auxiliares'!$A$237,"CUSTEIO",IF(X342='Tabelas auxiliares'!$A$236,"INVESTIMENTO","ERRO - VERIFICAR"))))</f>
        <v>INVESTIMENTO</v>
      </c>
      <c r="Z342" s="44">
        <v>526297.69999999995</v>
      </c>
      <c r="AA342" s="44">
        <v>286133.05</v>
      </c>
      <c r="AB342" s="44">
        <v>55000</v>
      </c>
      <c r="AC342" s="44">
        <v>185164.65</v>
      </c>
    </row>
    <row r="343" spans="1:29" x14ac:dyDescent="0.25">
      <c r="A343" t="s">
        <v>2314</v>
      </c>
      <c r="B343" s="75" t="s">
        <v>2266</v>
      </c>
      <c r="C343" s="75" t="s">
        <v>2331</v>
      </c>
      <c r="D343" t="s">
        <v>511</v>
      </c>
      <c r="E343" t="s">
        <v>118</v>
      </c>
      <c r="F343" s="51" t="str">
        <f>IFERROR(VLOOKUP(D343,'Tabelas auxiliares'!$A$3:$B$61,2,FALSE),"")</f>
        <v>SPO - OBRAS SANTO ANDRÉ</v>
      </c>
      <c r="G343" s="51" t="str">
        <f>IFERROR(VLOOKUP($B343,'Tabelas auxiliares'!$A$65:$C$102,2,FALSE),"")</f>
        <v>Obras e instalações - Construções</v>
      </c>
      <c r="H343" s="51" t="str">
        <f>IFERROR(VLOOKUP($B343,'Tabelas auxiliares'!$A$65:$C$102,3,FALSE),"")</f>
        <v>SERVICOS TECNICOS EM ENGENHARIA / EXECUCAO DAS OBRAS / ELABORACAO DOS ESTUDOS PRELIMINARES, PROJETOS BASICOS E EXECUTIVOS / CONSTRUÇÃO / SUPERVISÃO DE OBRAS</v>
      </c>
      <c r="I343" t="s">
        <v>941</v>
      </c>
      <c r="J343" t="s">
        <v>1590</v>
      </c>
      <c r="K343" t="s">
        <v>1602</v>
      </c>
      <c r="L343" t="s">
        <v>1592</v>
      </c>
      <c r="M343" t="s">
        <v>1593</v>
      </c>
      <c r="N343" t="s">
        <v>278</v>
      </c>
      <c r="O343" t="s">
        <v>222</v>
      </c>
      <c r="P343" t="s">
        <v>279</v>
      </c>
      <c r="Q343" t="s">
        <v>224</v>
      </c>
      <c r="R343" t="s">
        <v>220</v>
      </c>
      <c r="S343" t="s">
        <v>124</v>
      </c>
      <c r="T343" t="s">
        <v>216</v>
      </c>
      <c r="U343" t="s">
        <v>135</v>
      </c>
      <c r="V343" t="s">
        <v>2661</v>
      </c>
      <c r="W343" t="s">
        <v>2531</v>
      </c>
      <c r="X343" s="51" t="str">
        <f t="shared" si="5"/>
        <v>4</v>
      </c>
      <c r="Y343" s="51" t="str">
        <f>IF(T343="","",IF(AND(T343&lt;&gt;'Tabelas auxiliares'!$B$236,T343&lt;&gt;'Tabelas auxiliares'!$B$237),"FOLHA DE PESSOAL",IF(X343='Tabelas auxiliares'!$A$237,"CUSTEIO",IF(X343='Tabelas auxiliares'!$A$236,"INVESTIMENTO","ERRO - VERIFICAR"))))</f>
        <v>INVESTIMENTO</v>
      </c>
      <c r="Z343" s="44">
        <v>399682.98</v>
      </c>
      <c r="AA343" s="44">
        <v>399682.98</v>
      </c>
    </row>
    <row r="344" spans="1:29" x14ac:dyDescent="0.25">
      <c r="A344" t="s">
        <v>2314</v>
      </c>
      <c r="B344" s="75" t="s">
        <v>2266</v>
      </c>
      <c r="C344" s="75" t="s">
        <v>2331</v>
      </c>
      <c r="D344" t="s">
        <v>511</v>
      </c>
      <c r="E344" t="s">
        <v>118</v>
      </c>
      <c r="F344" s="51" t="str">
        <f>IFERROR(VLOOKUP(D344,'Tabelas auxiliares'!$A$3:$B$61,2,FALSE),"")</f>
        <v>SPO - OBRAS SANTO ANDRÉ</v>
      </c>
      <c r="G344" s="51" t="str">
        <f>IFERROR(VLOOKUP($B344,'Tabelas auxiliares'!$A$65:$C$102,2,FALSE),"")</f>
        <v>Obras e instalações - Construções</v>
      </c>
      <c r="H344" s="51" t="str">
        <f>IFERROR(VLOOKUP($B344,'Tabelas auxiliares'!$A$65:$C$102,3,FALSE),"")</f>
        <v>SERVICOS TECNICOS EM ENGENHARIA / EXECUCAO DAS OBRAS / ELABORACAO DOS ESTUDOS PRELIMINARES, PROJETOS BASICOS E EXECUTIVOS / CONSTRUÇÃO / SUPERVISÃO DE OBRAS</v>
      </c>
      <c r="I344" t="s">
        <v>607</v>
      </c>
      <c r="J344" t="s">
        <v>1590</v>
      </c>
      <c r="K344" t="s">
        <v>1603</v>
      </c>
      <c r="L344" t="s">
        <v>1592</v>
      </c>
      <c r="M344" t="s">
        <v>1593</v>
      </c>
      <c r="N344" t="s">
        <v>278</v>
      </c>
      <c r="O344" t="s">
        <v>222</v>
      </c>
      <c r="P344" t="s">
        <v>279</v>
      </c>
      <c r="Q344" t="s">
        <v>224</v>
      </c>
      <c r="R344" t="s">
        <v>220</v>
      </c>
      <c r="S344" t="s">
        <v>124</v>
      </c>
      <c r="T344" t="s">
        <v>216</v>
      </c>
      <c r="U344" t="s">
        <v>135</v>
      </c>
      <c r="V344" t="s">
        <v>2661</v>
      </c>
      <c r="W344" t="s">
        <v>2531</v>
      </c>
      <c r="X344" s="51" t="str">
        <f t="shared" si="5"/>
        <v>4</v>
      </c>
      <c r="Y344" s="51" t="str">
        <f>IF(T344="","",IF(AND(T344&lt;&gt;'Tabelas auxiliares'!$B$236,T344&lt;&gt;'Tabelas auxiliares'!$B$237),"FOLHA DE PESSOAL",IF(X344='Tabelas auxiliares'!$A$237,"CUSTEIO",IF(X344='Tabelas auxiliares'!$A$236,"INVESTIMENTO","ERRO - VERIFICAR"))))</f>
        <v>INVESTIMENTO</v>
      </c>
      <c r="Z344" s="44">
        <v>7364.77</v>
      </c>
      <c r="AB344" s="44">
        <v>7364.77</v>
      </c>
    </row>
    <row r="345" spans="1:29" x14ac:dyDescent="0.25">
      <c r="A345" t="s">
        <v>2314</v>
      </c>
      <c r="B345" s="75" t="s">
        <v>2266</v>
      </c>
      <c r="C345" s="75" t="s">
        <v>2331</v>
      </c>
      <c r="D345" t="s">
        <v>511</v>
      </c>
      <c r="E345" t="s">
        <v>118</v>
      </c>
      <c r="F345" s="51" t="str">
        <f>IFERROR(VLOOKUP(D345,'Tabelas auxiliares'!$A$3:$B$61,2,FALSE),"")</f>
        <v>SPO - OBRAS SANTO ANDRÉ</v>
      </c>
      <c r="G345" s="51" t="str">
        <f>IFERROR(VLOOKUP($B345,'Tabelas auxiliares'!$A$65:$C$102,2,FALSE),"")</f>
        <v>Obras e instalações - Construções</v>
      </c>
      <c r="H345" s="51" t="str">
        <f>IFERROR(VLOOKUP($B345,'Tabelas auxiliares'!$A$65:$C$102,3,FALSE),"")</f>
        <v>SERVICOS TECNICOS EM ENGENHARIA / EXECUCAO DAS OBRAS / ELABORACAO DOS ESTUDOS PRELIMINARES, PROJETOS BASICOS E EXECUTIVOS / CONSTRUÇÃO / SUPERVISÃO DE OBRAS</v>
      </c>
      <c r="I345" t="s">
        <v>607</v>
      </c>
      <c r="J345" t="s">
        <v>1590</v>
      </c>
      <c r="K345" t="s">
        <v>1604</v>
      </c>
      <c r="L345" t="s">
        <v>1592</v>
      </c>
      <c r="M345" t="s">
        <v>1593</v>
      </c>
      <c r="N345" t="s">
        <v>221</v>
      </c>
      <c r="O345" t="s">
        <v>222</v>
      </c>
      <c r="P345" t="s">
        <v>223</v>
      </c>
      <c r="Q345" t="s">
        <v>224</v>
      </c>
      <c r="R345" t="s">
        <v>220</v>
      </c>
      <c r="S345" t="s">
        <v>225</v>
      </c>
      <c r="T345" t="s">
        <v>216</v>
      </c>
      <c r="U345" t="s">
        <v>123</v>
      </c>
      <c r="V345" t="s">
        <v>2661</v>
      </c>
      <c r="W345" t="s">
        <v>2531</v>
      </c>
      <c r="X345" s="51" t="str">
        <f t="shared" si="5"/>
        <v>4</v>
      </c>
      <c r="Y345" s="51" t="str">
        <f>IF(T345="","",IF(AND(T345&lt;&gt;'Tabelas auxiliares'!$B$236,T345&lt;&gt;'Tabelas auxiliares'!$B$237),"FOLHA DE PESSOAL",IF(X345='Tabelas auxiliares'!$A$237,"CUSTEIO",IF(X345='Tabelas auxiliares'!$A$236,"INVESTIMENTO","ERRO - VERIFICAR"))))</f>
        <v>INVESTIMENTO</v>
      </c>
      <c r="Z345" s="44">
        <v>20382.78</v>
      </c>
      <c r="AB345" s="44">
        <v>20382.78</v>
      </c>
    </row>
    <row r="346" spans="1:29" x14ac:dyDescent="0.25">
      <c r="A346" t="s">
        <v>2314</v>
      </c>
      <c r="B346" s="75" t="s">
        <v>2268</v>
      </c>
      <c r="C346" s="75" t="s">
        <v>2317</v>
      </c>
      <c r="D346" t="s">
        <v>203</v>
      </c>
      <c r="E346" t="s">
        <v>118</v>
      </c>
      <c r="F346" s="51" t="str">
        <f>IFERROR(VLOOKUP(D346,'Tabelas auxiliares'!$A$3:$B$61,2,FALSE),"")</f>
        <v>PU - INFRAESTRUTURA PREDIAL * D.U.C</v>
      </c>
      <c r="G346" s="51" t="str">
        <f>IFERROR(VLOOKUP($B346,'Tabelas auxiliares'!$A$65:$C$102,2,FALSE),"")</f>
        <v>Obras e instalações - Adequações e reformas</v>
      </c>
      <c r="H346" s="51" t="str">
        <f>IFERROR(VLOOKUP($B346,'Tabelas auxiliares'!$A$65:$C$102,3,FALSE),"")</f>
        <v>REFORMA E ADEQUAÇÃO</v>
      </c>
      <c r="I346" t="s">
        <v>1605</v>
      </c>
      <c r="J346" t="s">
        <v>1535</v>
      </c>
      <c r="K346" t="s">
        <v>1606</v>
      </c>
      <c r="L346" t="s">
        <v>1537</v>
      </c>
      <c r="M346" t="s">
        <v>1538</v>
      </c>
      <c r="N346" t="s">
        <v>278</v>
      </c>
      <c r="O346" t="s">
        <v>222</v>
      </c>
      <c r="P346" t="s">
        <v>279</v>
      </c>
      <c r="Q346" t="s">
        <v>224</v>
      </c>
      <c r="R346" t="s">
        <v>220</v>
      </c>
      <c r="S346" t="s">
        <v>124</v>
      </c>
      <c r="T346" t="s">
        <v>216</v>
      </c>
      <c r="U346" t="s">
        <v>135</v>
      </c>
      <c r="V346" t="s">
        <v>2662</v>
      </c>
      <c r="W346" t="s">
        <v>2532</v>
      </c>
      <c r="X346" s="51" t="str">
        <f t="shared" si="5"/>
        <v>4</v>
      </c>
      <c r="Y346" s="51" t="str">
        <f>IF(T346="","",IF(AND(T346&lt;&gt;'Tabelas auxiliares'!$B$236,T346&lt;&gt;'Tabelas auxiliares'!$B$237),"FOLHA DE PESSOAL",IF(X346='Tabelas auxiliares'!$A$237,"CUSTEIO",IF(X346='Tabelas auxiliares'!$A$236,"INVESTIMENTO","ERRO - VERIFICAR"))))</f>
        <v>INVESTIMENTO</v>
      </c>
      <c r="Z346" s="44">
        <v>4000</v>
      </c>
      <c r="AA346" s="44">
        <v>4000</v>
      </c>
    </row>
    <row r="347" spans="1:29" x14ac:dyDescent="0.25">
      <c r="A347" t="s">
        <v>2314</v>
      </c>
      <c r="B347" s="75" t="s">
        <v>2270</v>
      </c>
      <c r="C347" s="75" t="s">
        <v>2317</v>
      </c>
      <c r="D347" t="s">
        <v>35</v>
      </c>
      <c r="E347" t="s">
        <v>118</v>
      </c>
      <c r="F347" s="51" t="str">
        <f>IFERROR(VLOOKUP(D347,'Tabelas auxiliares'!$A$3:$B$61,2,FALSE),"")</f>
        <v>PU - PREFEITURA UNIVERSITÁRIA</v>
      </c>
      <c r="G347" s="51" t="str">
        <f>IFERROR(VLOOKUP($B347,'Tabelas auxiliares'!$A$65:$C$102,2,FALSE),"")</f>
        <v>Recepção, portaria e zeladoria</v>
      </c>
      <c r="H347" s="51" t="str">
        <f>IFERROR(VLOOKUP($B347,'Tabelas auxiliares'!$A$65:$C$102,3,FALSE),"")</f>
        <v>PORTARIA / RECEPÇÃO / ZELADORIA</v>
      </c>
      <c r="I347" t="s">
        <v>623</v>
      </c>
      <c r="J347" t="s">
        <v>1607</v>
      </c>
      <c r="K347" t="s">
        <v>1608</v>
      </c>
      <c r="L347" t="s">
        <v>1609</v>
      </c>
      <c r="M347" t="s">
        <v>1610</v>
      </c>
      <c r="N347" t="s">
        <v>221</v>
      </c>
      <c r="O347" t="s">
        <v>222</v>
      </c>
      <c r="P347" t="s">
        <v>223</v>
      </c>
      <c r="Q347" t="s">
        <v>224</v>
      </c>
      <c r="R347" t="s">
        <v>220</v>
      </c>
      <c r="S347" t="s">
        <v>124</v>
      </c>
      <c r="T347" t="s">
        <v>216</v>
      </c>
      <c r="U347" t="s">
        <v>123</v>
      </c>
      <c r="V347" t="s">
        <v>2597</v>
      </c>
      <c r="W347" t="s">
        <v>2481</v>
      </c>
      <c r="X347" s="51" t="str">
        <f t="shared" si="5"/>
        <v>3</v>
      </c>
      <c r="Y347" s="51" t="str">
        <f>IF(T347="","",IF(AND(T347&lt;&gt;'Tabelas auxiliares'!$B$236,T347&lt;&gt;'Tabelas auxiliares'!$B$237),"FOLHA DE PESSOAL",IF(X347='Tabelas auxiliares'!$A$237,"CUSTEIO",IF(X347='Tabelas auxiliares'!$A$236,"INVESTIMENTO","ERRO - VERIFICAR"))))</f>
        <v>CUSTEIO</v>
      </c>
      <c r="Z347" s="44">
        <v>24165.29</v>
      </c>
      <c r="AA347" s="44">
        <v>24165.29</v>
      </c>
    </row>
    <row r="348" spans="1:29" x14ac:dyDescent="0.25">
      <c r="A348" t="s">
        <v>2314</v>
      </c>
      <c r="B348" s="75" t="s">
        <v>2270</v>
      </c>
      <c r="C348" s="75" t="s">
        <v>2317</v>
      </c>
      <c r="D348" t="s">
        <v>35</v>
      </c>
      <c r="E348" t="s">
        <v>118</v>
      </c>
      <c r="F348" s="51" t="str">
        <f>IFERROR(VLOOKUP(D348,'Tabelas auxiliares'!$A$3:$B$61,2,FALSE),"")</f>
        <v>PU - PREFEITURA UNIVERSITÁRIA</v>
      </c>
      <c r="G348" s="51" t="str">
        <f>IFERROR(VLOOKUP($B348,'Tabelas auxiliares'!$A$65:$C$102,2,FALSE),"")</f>
        <v>Recepção, portaria e zeladoria</v>
      </c>
      <c r="H348" s="51" t="str">
        <f>IFERROR(VLOOKUP($B348,'Tabelas auxiliares'!$A$65:$C$102,3,FALSE),"")</f>
        <v>PORTARIA / RECEPÇÃO / ZELADORIA</v>
      </c>
      <c r="I348" t="s">
        <v>1097</v>
      </c>
      <c r="J348" t="s">
        <v>426</v>
      </c>
      <c r="K348" t="s">
        <v>1611</v>
      </c>
      <c r="L348" t="s">
        <v>428</v>
      </c>
      <c r="M348" t="s">
        <v>429</v>
      </c>
      <c r="N348" t="s">
        <v>221</v>
      </c>
      <c r="O348" t="s">
        <v>222</v>
      </c>
      <c r="P348" t="s">
        <v>223</v>
      </c>
      <c r="Q348" t="s">
        <v>224</v>
      </c>
      <c r="R348" t="s">
        <v>220</v>
      </c>
      <c r="S348" t="s">
        <v>124</v>
      </c>
      <c r="T348" t="s">
        <v>216</v>
      </c>
      <c r="U348" t="s">
        <v>123</v>
      </c>
      <c r="V348" t="s">
        <v>2597</v>
      </c>
      <c r="W348" t="s">
        <v>2481</v>
      </c>
      <c r="X348" s="51" t="str">
        <f t="shared" si="5"/>
        <v>3</v>
      </c>
      <c r="Y348" s="51" t="str">
        <f>IF(T348="","",IF(AND(T348&lt;&gt;'Tabelas auxiliares'!$B$236,T348&lt;&gt;'Tabelas auxiliares'!$B$237),"FOLHA DE PESSOAL",IF(X348='Tabelas auxiliares'!$A$237,"CUSTEIO",IF(X348='Tabelas auxiliares'!$A$236,"INVESTIMENTO","ERRO - VERIFICAR"))))</f>
        <v>CUSTEIO</v>
      </c>
      <c r="Z348" s="44">
        <v>80632.149999999994</v>
      </c>
      <c r="AC348" s="44">
        <v>80632.149999999994</v>
      </c>
    </row>
    <row r="349" spans="1:29" x14ac:dyDescent="0.25">
      <c r="A349" t="s">
        <v>2314</v>
      </c>
      <c r="B349" s="75" t="s">
        <v>2270</v>
      </c>
      <c r="C349" s="75" t="s">
        <v>2317</v>
      </c>
      <c r="D349" t="s">
        <v>69</v>
      </c>
      <c r="E349" t="s">
        <v>118</v>
      </c>
      <c r="F349" s="51" t="str">
        <f>IFERROR(VLOOKUP(D349,'Tabelas auxiliares'!$A$3:$B$61,2,FALSE),"")</f>
        <v>PROAP - PNAES</v>
      </c>
      <c r="G349" s="51" t="str">
        <f>IFERROR(VLOOKUP($B349,'Tabelas auxiliares'!$A$65:$C$102,2,FALSE),"")</f>
        <v>Recepção, portaria e zeladoria</v>
      </c>
      <c r="H349" s="51" t="str">
        <f>IFERROR(VLOOKUP($B349,'Tabelas auxiliares'!$A$65:$C$102,3,FALSE),"")</f>
        <v>PORTARIA / RECEPÇÃO / ZELADORIA</v>
      </c>
      <c r="I349" t="s">
        <v>744</v>
      </c>
      <c r="J349" t="s">
        <v>1612</v>
      </c>
      <c r="K349" t="s">
        <v>1613</v>
      </c>
      <c r="L349" t="s">
        <v>1614</v>
      </c>
      <c r="M349" t="s">
        <v>1615</v>
      </c>
      <c r="N349" t="s">
        <v>221</v>
      </c>
      <c r="O349" t="s">
        <v>222</v>
      </c>
      <c r="P349" t="s">
        <v>223</v>
      </c>
      <c r="Q349" t="s">
        <v>224</v>
      </c>
      <c r="R349" t="s">
        <v>220</v>
      </c>
      <c r="S349" t="s">
        <v>225</v>
      </c>
      <c r="T349" t="s">
        <v>216</v>
      </c>
      <c r="U349" t="s">
        <v>123</v>
      </c>
      <c r="V349" t="s">
        <v>2597</v>
      </c>
      <c r="W349" t="s">
        <v>2481</v>
      </c>
      <c r="X349" s="51" t="str">
        <f t="shared" si="5"/>
        <v>3</v>
      </c>
      <c r="Y349" s="51" t="str">
        <f>IF(T349="","",IF(AND(T349&lt;&gt;'Tabelas auxiliares'!$B$236,T349&lt;&gt;'Tabelas auxiliares'!$B$237),"FOLHA DE PESSOAL",IF(X349='Tabelas auxiliares'!$A$237,"CUSTEIO",IF(X349='Tabelas auxiliares'!$A$236,"INVESTIMENTO","ERRO - VERIFICAR"))))</f>
        <v>CUSTEIO</v>
      </c>
      <c r="Z349" s="44">
        <v>1645.67</v>
      </c>
      <c r="AA349" s="44">
        <v>1645.67</v>
      </c>
    </row>
    <row r="350" spans="1:29" x14ac:dyDescent="0.25">
      <c r="A350" t="s">
        <v>2314</v>
      </c>
      <c r="B350" s="75" t="s">
        <v>2270</v>
      </c>
      <c r="C350" s="75" t="s">
        <v>2317</v>
      </c>
      <c r="D350" t="s">
        <v>69</v>
      </c>
      <c r="E350" t="s">
        <v>118</v>
      </c>
      <c r="F350" s="51" t="str">
        <f>IFERROR(VLOOKUP(D350,'Tabelas auxiliares'!$A$3:$B$61,2,FALSE),"")</f>
        <v>PROAP - PNAES</v>
      </c>
      <c r="G350" s="51" t="str">
        <f>IFERROR(VLOOKUP($B350,'Tabelas auxiliares'!$A$65:$C$102,2,FALSE),"")</f>
        <v>Recepção, portaria e zeladoria</v>
      </c>
      <c r="H350" s="51" t="str">
        <f>IFERROR(VLOOKUP($B350,'Tabelas auxiliares'!$A$65:$C$102,3,FALSE),"")</f>
        <v>PORTARIA / RECEPÇÃO / ZELADORIA</v>
      </c>
      <c r="I350" t="s">
        <v>1116</v>
      </c>
      <c r="J350" t="s">
        <v>1616</v>
      </c>
      <c r="K350" t="s">
        <v>1617</v>
      </c>
      <c r="L350" t="s">
        <v>1618</v>
      </c>
      <c r="M350" t="s">
        <v>1619</v>
      </c>
      <c r="N350" t="s">
        <v>221</v>
      </c>
      <c r="O350" t="s">
        <v>222</v>
      </c>
      <c r="P350" t="s">
        <v>223</v>
      </c>
      <c r="Q350" t="s">
        <v>224</v>
      </c>
      <c r="R350" t="s">
        <v>220</v>
      </c>
      <c r="S350" t="s">
        <v>124</v>
      </c>
      <c r="T350" t="s">
        <v>216</v>
      </c>
      <c r="U350" t="s">
        <v>123</v>
      </c>
      <c r="V350" t="s">
        <v>2597</v>
      </c>
      <c r="W350" t="s">
        <v>2481</v>
      </c>
      <c r="X350" s="51" t="str">
        <f t="shared" si="5"/>
        <v>3</v>
      </c>
      <c r="Y350" s="51" t="str">
        <f>IF(T350="","",IF(AND(T350&lt;&gt;'Tabelas auxiliares'!$B$236,T350&lt;&gt;'Tabelas auxiliares'!$B$237),"FOLHA DE PESSOAL",IF(X350='Tabelas auxiliares'!$A$237,"CUSTEIO",IF(X350='Tabelas auxiliares'!$A$236,"INVESTIMENTO","ERRO - VERIFICAR"))))</f>
        <v>CUSTEIO</v>
      </c>
      <c r="Z350" s="44">
        <v>921168.08</v>
      </c>
      <c r="AA350" s="44">
        <v>137429.35999999999</v>
      </c>
      <c r="AB350" s="44">
        <v>19730.16</v>
      </c>
      <c r="AC350" s="44">
        <v>764008.56</v>
      </c>
    </row>
    <row r="351" spans="1:29" x14ac:dyDescent="0.25">
      <c r="A351" t="s">
        <v>2314</v>
      </c>
      <c r="B351" s="75" t="s">
        <v>2270</v>
      </c>
      <c r="C351" s="75" t="s">
        <v>2317</v>
      </c>
      <c r="D351" t="s">
        <v>69</v>
      </c>
      <c r="E351" t="s">
        <v>118</v>
      </c>
      <c r="F351" s="51" t="str">
        <f>IFERROR(VLOOKUP(D351,'Tabelas auxiliares'!$A$3:$B$61,2,FALSE),"")</f>
        <v>PROAP - PNAES</v>
      </c>
      <c r="G351" s="51" t="str">
        <f>IFERROR(VLOOKUP($B351,'Tabelas auxiliares'!$A$65:$C$102,2,FALSE),"")</f>
        <v>Recepção, portaria e zeladoria</v>
      </c>
      <c r="H351" s="51" t="str">
        <f>IFERROR(VLOOKUP($B351,'Tabelas auxiliares'!$A$65:$C$102,3,FALSE),"")</f>
        <v>PORTARIA / RECEPÇÃO / ZELADORIA</v>
      </c>
      <c r="I351" t="s">
        <v>1620</v>
      </c>
      <c r="J351" t="s">
        <v>1616</v>
      </c>
      <c r="K351" t="s">
        <v>1621</v>
      </c>
      <c r="L351" t="s">
        <v>1618</v>
      </c>
      <c r="M351" t="s">
        <v>1619</v>
      </c>
      <c r="N351" t="s">
        <v>221</v>
      </c>
      <c r="O351" t="s">
        <v>222</v>
      </c>
      <c r="P351" t="s">
        <v>223</v>
      </c>
      <c r="Q351" t="s">
        <v>224</v>
      </c>
      <c r="R351" t="s">
        <v>220</v>
      </c>
      <c r="S351" t="s">
        <v>225</v>
      </c>
      <c r="T351" t="s">
        <v>216</v>
      </c>
      <c r="U351" t="s">
        <v>123</v>
      </c>
      <c r="V351" t="s">
        <v>2597</v>
      </c>
      <c r="W351" t="s">
        <v>2481</v>
      </c>
      <c r="X351" s="51" t="str">
        <f t="shared" si="5"/>
        <v>3</v>
      </c>
      <c r="Y351" s="51" t="str">
        <f>IF(T351="","",IF(AND(T351&lt;&gt;'Tabelas auxiliares'!$B$236,T351&lt;&gt;'Tabelas auxiliares'!$B$237),"FOLHA DE PESSOAL",IF(X351='Tabelas auxiliares'!$A$237,"CUSTEIO",IF(X351='Tabelas auxiliares'!$A$236,"INVESTIMENTO","ERRO - VERIFICAR"))))</f>
        <v>CUSTEIO</v>
      </c>
      <c r="Z351" s="44">
        <v>19023.61</v>
      </c>
      <c r="AA351" s="44">
        <v>19023.61</v>
      </c>
    </row>
    <row r="352" spans="1:29" x14ac:dyDescent="0.25">
      <c r="A352" t="s">
        <v>2314</v>
      </c>
      <c r="B352" s="75" t="s">
        <v>2273</v>
      </c>
      <c r="C352" s="75" t="s">
        <v>2317</v>
      </c>
      <c r="D352" t="s">
        <v>69</v>
      </c>
      <c r="E352" t="s">
        <v>118</v>
      </c>
      <c r="F352" s="51" t="str">
        <f>IFERROR(VLOOKUP(D352,'Tabelas auxiliares'!$A$3:$B$61,2,FALSE),"")</f>
        <v>PROAP - PNAES</v>
      </c>
      <c r="G352" s="51" t="str">
        <f>IFERROR(VLOOKUP($B352,'Tabelas auxiliares'!$A$65:$C$102,2,FALSE),"")</f>
        <v>Segurança e vigilância</v>
      </c>
      <c r="H352" s="51" t="str">
        <f>IFERROR(VLOOKUP($B352,'Tabelas auxiliares'!$A$65:$C$102,3,FALSE),"")</f>
        <v>SISTEMA DE SEGURANÇA / VIGILÂNCIA</v>
      </c>
      <c r="I352" t="s">
        <v>1622</v>
      </c>
      <c r="J352" t="s">
        <v>1623</v>
      </c>
      <c r="K352" t="s">
        <v>1624</v>
      </c>
      <c r="L352" t="s">
        <v>1625</v>
      </c>
      <c r="M352" t="s">
        <v>1626</v>
      </c>
      <c r="N352" t="s">
        <v>221</v>
      </c>
      <c r="O352" t="s">
        <v>222</v>
      </c>
      <c r="P352" t="s">
        <v>223</v>
      </c>
      <c r="Q352" t="s">
        <v>224</v>
      </c>
      <c r="R352" t="s">
        <v>220</v>
      </c>
      <c r="S352" t="s">
        <v>124</v>
      </c>
      <c r="T352" t="s">
        <v>216</v>
      </c>
      <c r="U352" t="s">
        <v>123</v>
      </c>
      <c r="V352" t="s">
        <v>2663</v>
      </c>
      <c r="W352" t="s">
        <v>2533</v>
      </c>
      <c r="X352" s="51" t="str">
        <f t="shared" si="5"/>
        <v>3</v>
      </c>
      <c r="Y352" s="51" t="str">
        <f>IF(T352="","",IF(AND(T352&lt;&gt;'Tabelas auxiliares'!$B$236,T352&lt;&gt;'Tabelas auxiliares'!$B$237),"FOLHA DE PESSOAL",IF(X352='Tabelas auxiliares'!$A$237,"CUSTEIO",IF(X352='Tabelas auxiliares'!$A$236,"INVESTIMENTO","ERRO - VERIFICAR"))))</f>
        <v>CUSTEIO</v>
      </c>
      <c r="Z352" s="44">
        <v>22214.29</v>
      </c>
      <c r="AA352" s="44">
        <v>22214.29</v>
      </c>
    </row>
    <row r="353" spans="1:29" x14ac:dyDescent="0.25">
      <c r="A353" t="s">
        <v>2314</v>
      </c>
      <c r="B353" s="75" t="s">
        <v>2273</v>
      </c>
      <c r="C353" s="75" t="s">
        <v>2317</v>
      </c>
      <c r="D353" t="s">
        <v>69</v>
      </c>
      <c r="E353" t="s">
        <v>118</v>
      </c>
      <c r="F353" s="51" t="str">
        <f>IFERROR(VLOOKUP(D353,'Tabelas auxiliares'!$A$3:$B$61,2,FALSE),"")</f>
        <v>PROAP - PNAES</v>
      </c>
      <c r="G353" s="51" t="str">
        <f>IFERROR(VLOOKUP($B353,'Tabelas auxiliares'!$A$65:$C$102,2,FALSE),"")</f>
        <v>Segurança e vigilância</v>
      </c>
      <c r="H353" s="51" t="str">
        <f>IFERROR(VLOOKUP($B353,'Tabelas auxiliares'!$A$65:$C$102,3,FALSE),"")</f>
        <v>SISTEMA DE SEGURANÇA / VIGILÂNCIA</v>
      </c>
      <c r="I353" t="s">
        <v>868</v>
      </c>
      <c r="J353" t="s">
        <v>1627</v>
      </c>
      <c r="K353" t="s">
        <v>1628</v>
      </c>
      <c r="L353" t="s">
        <v>1629</v>
      </c>
      <c r="M353" t="s">
        <v>1630</v>
      </c>
      <c r="N353" t="s">
        <v>221</v>
      </c>
      <c r="O353" t="s">
        <v>222</v>
      </c>
      <c r="P353" t="s">
        <v>223</v>
      </c>
      <c r="Q353" t="s">
        <v>224</v>
      </c>
      <c r="R353" t="s">
        <v>220</v>
      </c>
      <c r="S353" t="s">
        <v>124</v>
      </c>
      <c r="T353" t="s">
        <v>216</v>
      </c>
      <c r="U353" t="s">
        <v>123</v>
      </c>
      <c r="V353" t="s">
        <v>2663</v>
      </c>
      <c r="W353" t="s">
        <v>2533</v>
      </c>
      <c r="X353" s="51" t="str">
        <f t="shared" si="5"/>
        <v>3</v>
      </c>
      <c r="Y353" s="51" t="str">
        <f>IF(T353="","",IF(AND(T353&lt;&gt;'Tabelas auxiliares'!$B$236,T353&lt;&gt;'Tabelas auxiliares'!$B$237),"FOLHA DE PESSOAL",IF(X353='Tabelas auxiliares'!$A$237,"CUSTEIO",IF(X353='Tabelas auxiliares'!$A$236,"INVESTIMENTO","ERRO - VERIFICAR"))))</f>
        <v>CUSTEIO</v>
      </c>
      <c r="Z353" s="44">
        <v>273124.84000000003</v>
      </c>
      <c r="AA353" s="44">
        <v>273124.84000000003</v>
      </c>
    </row>
    <row r="354" spans="1:29" x14ac:dyDescent="0.25">
      <c r="A354" t="s">
        <v>2314</v>
      </c>
      <c r="B354" s="75" t="s">
        <v>2273</v>
      </c>
      <c r="C354" s="75" t="s">
        <v>2317</v>
      </c>
      <c r="D354" t="s">
        <v>69</v>
      </c>
      <c r="E354" t="s">
        <v>118</v>
      </c>
      <c r="F354" s="51" t="str">
        <f>IFERROR(VLOOKUP(D354,'Tabelas auxiliares'!$A$3:$B$61,2,FALSE),"")</f>
        <v>PROAP - PNAES</v>
      </c>
      <c r="G354" s="51" t="str">
        <f>IFERROR(VLOOKUP($B354,'Tabelas auxiliares'!$A$65:$C$102,2,FALSE),"")</f>
        <v>Segurança e vigilância</v>
      </c>
      <c r="H354" s="51" t="str">
        <f>IFERROR(VLOOKUP($B354,'Tabelas auxiliares'!$A$65:$C$102,3,FALSE),"")</f>
        <v>SISTEMA DE SEGURANÇA / VIGILÂNCIA</v>
      </c>
      <c r="I354" t="s">
        <v>1571</v>
      </c>
      <c r="J354" t="s">
        <v>1631</v>
      </c>
      <c r="K354" t="s">
        <v>1632</v>
      </c>
      <c r="L354" t="s">
        <v>1633</v>
      </c>
      <c r="M354" t="s">
        <v>1634</v>
      </c>
      <c r="N354" t="s">
        <v>221</v>
      </c>
      <c r="O354" t="s">
        <v>222</v>
      </c>
      <c r="P354" t="s">
        <v>223</v>
      </c>
      <c r="Q354" t="s">
        <v>224</v>
      </c>
      <c r="R354" t="s">
        <v>220</v>
      </c>
      <c r="S354" t="s">
        <v>124</v>
      </c>
      <c r="T354" t="s">
        <v>216</v>
      </c>
      <c r="U354" t="s">
        <v>123</v>
      </c>
      <c r="V354" t="s">
        <v>2663</v>
      </c>
      <c r="W354" t="s">
        <v>2533</v>
      </c>
      <c r="X354" s="51" t="str">
        <f t="shared" si="5"/>
        <v>3</v>
      </c>
      <c r="Y354" s="51" t="str">
        <f>IF(T354="","",IF(AND(T354&lt;&gt;'Tabelas auxiliares'!$B$236,T354&lt;&gt;'Tabelas auxiliares'!$B$237),"FOLHA DE PESSOAL",IF(X354='Tabelas auxiliares'!$A$237,"CUSTEIO",IF(X354='Tabelas auxiliares'!$A$236,"INVESTIMENTO","ERRO - VERIFICAR"))))</f>
        <v>CUSTEIO</v>
      </c>
      <c r="Z354" s="44">
        <v>924864.89</v>
      </c>
      <c r="AC354" s="44">
        <v>924864.89</v>
      </c>
    </row>
    <row r="355" spans="1:29" x14ac:dyDescent="0.25">
      <c r="A355" t="s">
        <v>2314</v>
      </c>
      <c r="B355" s="75" t="s">
        <v>2273</v>
      </c>
      <c r="C355" s="75" t="s">
        <v>2317</v>
      </c>
      <c r="D355" t="s">
        <v>69</v>
      </c>
      <c r="E355" t="s">
        <v>118</v>
      </c>
      <c r="F355" s="51" t="str">
        <f>IFERROR(VLOOKUP(D355,'Tabelas auxiliares'!$A$3:$B$61,2,FALSE),"")</f>
        <v>PROAP - PNAES</v>
      </c>
      <c r="G355" s="51" t="str">
        <f>IFERROR(VLOOKUP($B355,'Tabelas auxiliares'!$A$65:$C$102,2,FALSE),"")</f>
        <v>Segurança e vigilância</v>
      </c>
      <c r="H355" s="51" t="str">
        <f>IFERROR(VLOOKUP($B355,'Tabelas auxiliares'!$A$65:$C$102,3,FALSE),"")</f>
        <v>SISTEMA DE SEGURANÇA / VIGILÂNCIA</v>
      </c>
      <c r="I355" t="s">
        <v>1635</v>
      </c>
      <c r="J355" t="s">
        <v>1636</v>
      </c>
      <c r="K355" t="s">
        <v>1637</v>
      </c>
      <c r="L355" t="s">
        <v>1638</v>
      </c>
      <c r="M355" t="s">
        <v>1639</v>
      </c>
      <c r="N355" t="s">
        <v>221</v>
      </c>
      <c r="O355" t="s">
        <v>222</v>
      </c>
      <c r="P355" t="s">
        <v>223</v>
      </c>
      <c r="Q355" t="s">
        <v>224</v>
      </c>
      <c r="R355" t="s">
        <v>220</v>
      </c>
      <c r="S355" t="s">
        <v>124</v>
      </c>
      <c r="T355" t="s">
        <v>216</v>
      </c>
      <c r="U355" t="s">
        <v>123</v>
      </c>
      <c r="V355" t="s">
        <v>2663</v>
      </c>
      <c r="W355" t="s">
        <v>2533</v>
      </c>
      <c r="X355" s="51" t="str">
        <f t="shared" si="5"/>
        <v>3</v>
      </c>
      <c r="Y355" s="51" t="str">
        <f>IF(T355="","",IF(AND(T355&lt;&gt;'Tabelas auxiliares'!$B$236,T355&lt;&gt;'Tabelas auxiliares'!$B$237),"FOLHA DE PESSOAL",IF(X355='Tabelas auxiliares'!$A$237,"CUSTEIO",IF(X355='Tabelas auxiliares'!$A$236,"INVESTIMENTO","ERRO - VERIFICAR"))))</f>
        <v>CUSTEIO</v>
      </c>
      <c r="Z355" s="44">
        <v>148865.38</v>
      </c>
      <c r="AA355" s="44">
        <v>148865.38</v>
      </c>
    </row>
    <row r="356" spans="1:29" x14ac:dyDescent="0.25">
      <c r="A356" t="s">
        <v>2314</v>
      </c>
      <c r="B356" s="75" t="s">
        <v>2273</v>
      </c>
      <c r="C356" s="75" t="s">
        <v>2317</v>
      </c>
      <c r="D356" t="s">
        <v>69</v>
      </c>
      <c r="E356" t="s">
        <v>118</v>
      </c>
      <c r="F356" s="51" t="str">
        <f>IFERROR(VLOOKUP(D356,'Tabelas auxiliares'!$A$3:$B$61,2,FALSE),"")</f>
        <v>PROAP - PNAES</v>
      </c>
      <c r="G356" s="51" t="str">
        <f>IFERROR(VLOOKUP($B356,'Tabelas auxiliares'!$A$65:$C$102,2,FALSE),"")</f>
        <v>Segurança e vigilância</v>
      </c>
      <c r="H356" s="51" t="str">
        <f>IFERROR(VLOOKUP($B356,'Tabelas auxiliares'!$A$65:$C$102,3,FALSE),"")</f>
        <v>SISTEMA DE SEGURANÇA / VIGILÂNCIA</v>
      </c>
      <c r="I356" t="s">
        <v>941</v>
      </c>
      <c r="J356" t="s">
        <v>1631</v>
      </c>
      <c r="K356" t="s">
        <v>1640</v>
      </c>
      <c r="L356" t="s">
        <v>1633</v>
      </c>
      <c r="M356" t="s">
        <v>1634</v>
      </c>
      <c r="N356" t="s">
        <v>221</v>
      </c>
      <c r="O356" t="s">
        <v>222</v>
      </c>
      <c r="P356" t="s">
        <v>223</v>
      </c>
      <c r="Q356" t="s">
        <v>224</v>
      </c>
      <c r="R356" t="s">
        <v>220</v>
      </c>
      <c r="S356" t="s">
        <v>225</v>
      </c>
      <c r="T356" t="s">
        <v>216</v>
      </c>
      <c r="U356" t="s">
        <v>123</v>
      </c>
      <c r="V356" t="s">
        <v>2663</v>
      </c>
      <c r="W356" t="s">
        <v>2533</v>
      </c>
      <c r="X356" s="51" t="str">
        <f t="shared" si="5"/>
        <v>3</v>
      </c>
      <c r="Y356" s="51" t="str">
        <f>IF(T356="","",IF(AND(T356&lt;&gt;'Tabelas auxiliares'!$B$236,T356&lt;&gt;'Tabelas auxiliares'!$B$237),"FOLHA DE PESSOAL",IF(X356='Tabelas auxiliares'!$A$237,"CUSTEIO",IF(X356='Tabelas auxiliares'!$A$236,"INVESTIMENTO","ERRO - VERIFICAR"))))</f>
        <v>CUSTEIO</v>
      </c>
      <c r="Z356" s="44">
        <v>22701.119999999999</v>
      </c>
      <c r="AA356" s="44">
        <v>22701.119999999999</v>
      </c>
    </row>
    <row r="357" spans="1:29" x14ac:dyDescent="0.25">
      <c r="A357" t="s">
        <v>2314</v>
      </c>
      <c r="B357" s="75" t="s">
        <v>2276</v>
      </c>
      <c r="C357" s="75" t="s">
        <v>2317</v>
      </c>
      <c r="D357" t="s">
        <v>41</v>
      </c>
      <c r="E357" t="s">
        <v>118</v>
      </c>
      <c r="F357" s="51" t="str">
        <f>IFERROR(VLOOKUP(D357,'Tabelas auxiliares'!$A$3:$B$61,2,FALSE),"")</f>
        <v>CECS - CENTRO DE ENG., MODELAGEM E CIÊNCIAS SOCIAIS APLICADAS</v>
      </c>
      <c r="G357" s="51" t="str">
        <f>IFERROR(VLOOKUP($B357,'Tabelas auxiliares'!$A$65:$C$102,2,FALSE),"")</f>
        <v>Tecnologia da informação e comunicação</v>
      </c>
      <c r="H357" s="51" t="str">
        <f>IFERROR(VLOOKUP($B357,'Tabelas auxiliares'!$A$65:$C$102,3,FALSE),"")</f>
        <v>TELEFONIA / TI</v>
      </c>
      <c r="I357" t="s">
        <v>584</v>
      </c>
      <c r="J357" t="s">
        <v>1641</v>
      </c>
      <c r="K357" t="s">
        <v>1642</v>
      </c>
      <c r="L357" t="s">
        <v>1643</v>
      </c>
      <c r="M357" t="s">
        <v>1644</v>
      </c>
      <c r="N357" t="s">
        <v>221</v>
      </c>
      <c r="O357" t="s">
        <v>222</v>
      </c>
      <c r="P357" t="s">
        <v>223</v>
      </c>
      <c r="Q357" t="s">
        <v>224</v>
      </c>
      <c r="R357" t="s">
        <v>220</v>
      </c>
      <c r="S357" t="s">
        <v>124</v>
      </c>
      <c r="T357" t="s">
        <v>216</v>
      </c>
      <c r="U357" t="s">
        <v>123</v>
      </c>
      <c r="V357" t="s">
        <v>2664</v>
      </c>
      <c r="W357" t="s">
        <v>2534</v>
      </c>
      <c r="X357" s="51" t="str">
        <f t="shared" si="5"/>
        <v>3</v>
      </c>
      <c r="Y357" s="51" t="str">
        <f>IF(T357="","",IF(AND(T357&lt;&gt;'Tabelas auxiliares'!$B$236,T357&lt;&gt;'Tabelas auxiliares'!$B$237),"FOLHA DE PESSOAL",IF(X357='Tabelas auxiliares'!$A$237,"CUSTEIO",IF(X357='Tabelas auxiliares'!$A$236,"INVESTIMENTO","ERRO - VERIFICAR"))))</f>
        <v>CUSTEIO</v>
      </c>
      <c r="Z357" s="44">
        <v>9580.73</v>
      </c>
      <c r="AC357" s="44">
        <v>9580.73</v>
      </c>
    </row>
    <row r="358" spans="1:29" x14ac:dyDescent="0.25">
      <c r="A358" t="s">
        <v>2314</v>
      </c>
      <c r="B358" s="75" t="s">
        <v>2276</v>
      </c>
      <c r="C358" s="75" t="s">
        <v>2317</v>
      </c>
      <c r="D358" t="s">
        <v>45</v>
      </c>
      <c r="E358" t="s">
        <v>118</v>
      </c>
      <c r="F358" s="51" t="str">
        <f>IFERROR(VLOOKUP(D358,'Tabelas auxiliares'!$A$3:$B$61,2,FALSE),"")</f>
        <v>CMCC - CENTRO DE MATEMÁTICA, COMPUTAÇÃO E COGNIÇÃO</v>
      </c>
      <c r="G358" s="51" t="str">
        <f>IFERROR(VLOOKUP($B358,'Tabelas auxiliares'!$A$65:$C$102,2,FALSE),"")</f>
        <v>Tecnologia da informação e comunicação</v>
      </c>
      <c r="H358" s="51" t="str">
        <f>IFERROR(VLOOKUP($B358,'Tabelas auxiliares'!$A$65:$C$102,3,FALSE),"")</f>
        <v>TELEFONIA / TI</v>
      </c>
      <c r="I358" t="s">
        <v>1122</v>
      </c>
      <c r="J358" t="s">
        <v>1645</v>
      </c>
      <c r="K358" t="s">
        <v>1646</v>
      </c>
      <c r="L358" t="s">
        <v>1647</v>
      </c>
      <c r="M358" t="s">
        <v>1648</v>
      </c>
      <c r="N358" t="s">
        <v>278</v>
      </c>
      <c r="O358" t="s">
        <v>222</v>
      </c>
      <c r="P358" t="s">
        <v>279</v>
      </c>
      <c r="Q358" t="s">
        <v>224</v>
      </c>
      <c r="R358" t="s">
        <v>220</v>
      </c>
      <c r="S358" t="s">
        <v>124</v>
      </c>
      <c r="T358" t="s">
        <v>216</v>
      </c>
      <c r="U358" t="s">
        <v>135</v>
      </c>
      <c r="V358" t="s">
        <v>2561</v>
      </c>
      <c r="W358" t="s">
        <v>2441</v>
      </c>
      <c r="X358" s="51" t="str">
        <f t="shared" si="5"/>
        <v>4</v>
      </c>
      <c r="Y358" s="51" t="str">
        <f>IF(T358="","",IF(AND(T358&lt;&gt;'Tabelas auxiliares'!$B$236,T358&lt;&gt;'Tabelas auxiliares'!$B$237),"FOLHA DE PESSOAL",IF(X358='Tabelas auxiliares'!$A$237,"CUSTEIO",IF(X358='Tabelas auxiliares'!$A$236,"INVESTIMENTO","ERRO - VERIFICAR"))))</f>
        <v>INVESTIMENTO</v>
      </c>
      <c r="Z358" s="44">
        <v>3564</v>
      </c>
      <c r="AA358" s="44">
        <v>3564</v>
      </c>
    </row>
    <row r="359" spans="1:29" x14ac:dyDescent="0.25">
      <c r="A359" t="s">
        <v>2314</v>
      </c>
      <c r="B359" s="75" t="s">
        <v>2276</v>
      </c>
      <c r="C359" s="75" t="s">
        <v>2317</v>
      </c>
      <c r="D359" t="s">
        <v>512</v>
      </c>
      <c r="E359" t="s">
        <v>118</v>
      </c>
      <c r="F359" s="51" t="str">
        <f>IFERROR(VLOOKUP(D359,'Tabelas auxiliares'!$A$3:$B$61,2,FALSE),"")</f>
        <v>PROEC - TRI</v>
      </c>
      <c r="G359" s="51" t="str">
        <f>IFERROR(VLOOKUP($B359,'Tabelas auxiliares'!$A$65:$C$102,2,FALSE),"")</f>
        <v>Tecnologia da informação e comunicação</v>
      </c>
      <c r="H359" s="51" t="str">
        <f>IFERROR(VLOOKUP($B359,'Tabelas auxiliares'!$A$65:$C$102,3,FALSE),"")</f>
        <v>TELEFONIA / TI</v>
      </c>
      <c r="I359" t="s">
        <v>1649</v>
      </c>
      <c r="J359" t="s">
        <v>1650</v>
      </c>
      <c r="K359" t="s">
        <v>1651</v>
      </c>
      <c r="L359" t="s">
        <v>1652</v>
      </c>
      <c r="M359" t="s">
        <v>1653</v>
      </c>
      <c r="N359" t="s">
        <v>221</v>
      </c>
      <c r="O359" t="s">
        <v>222</v>
      </c>
      <c r="P359" t="s">
        <v>223</v>
      </c>
      <c r="Q359" t="s">
        <v>224</v>
      </c>
      <c r="R359" t="s">
        <v>220</v>
      </c>
      <c r="S359" t="s">
        <v>225</v>
      </c>
      <c r="T359" t="s">
        <v>216</v>
      </c>
      <c r="U359" t="s">
        <v>123</v>
      </c>
      <c r="V359" t="s">
        <v>2665</v>
      </c>
      <c r="W359" t="s">
        <v>2535</v>
      </c>
      <c r="X359" s="51" t="str">
        <f t="shared" si="5"/>
        <v>3</v>
      </c>
      <c r="Y359" s="51" t="str">
        <f>IF(T359="","",IF(AND(T359&lt;&gt;'Tabelas auxiliares'!$B$236,T359&lt;&gt;'Tabelas auxiliares'!$B$237),"FOLHA DE PESSOAL",IF(X359='Tabelas auxiliares'!$A$237,"CUSTEIO",IF(X359='Tabelas auxiliares'!$A$236,"INVESTIMENTO","ERRO - VERIFICAR"))))</f>
        <v>CUSTEIO</v>
      </c>
      <c r="Z359" s="44">
        <v>1649.97</v>
      </c>
      <c r="AC359" s="44">
        <v>1649.97</v>
      </c>
    </row>
    <row r="360" spans="1:29" x14ac:dyDescent="0.25">
      <c r="A360" t="s">
        <v>2314</v>
      </c>
      <c r="B360" s="75" t="s">
        <v>2276</v>
      </c>
      <c r="C360" s="75" t="s">
        <v>2317</v>
      </c>
      <c r="D360" t="s">
        <v>512</v>
      </c>
      <c r="E360" t="s">
        <v>118</v>
      </c>
      <c r="F360" s="51" t="str">
        <f>IFERROR(VLOOKUP(D360,'Tabelas auxiliares'!$A$3:$B$61,2,FALSE),"")</f>
        <v>PROEC - TRI</v>
      </c>
      <c r="G360" s="51" t="str">
        <f>IFERROR(VLOOKUP($B360,'Tabelas auxiliares'!$A$65:$C$102,2,FALSE),"")</f>
        <v>Tecnologia da informação e comunicação</v>
      </c>
      <c r="H360" s="51" t="str">
        <f>IFERROR(VLOOKUP($B360,'Tabelas auxiliares'!$A$65:$C$102,3,FALSE),"")</f>
        <v>TELEFONIA / TI</v>
      </c>
      <c r="I360" t="s">
        <v>1649</v>
      </c>
      <c r="J360" t="s">
        <v>1650</v>
      </c>
      <c r="K360" t="s">
        <v>1654</v>
      </c>
      <c r="L360" t="s">
        <v>1652</v>
      </c>
      <c r="M360" t="s">
        <v>1655</v>
      </c>
      <c r="N360" t="s">
        <v>221</v>
      </c>
      <c r="O360" t="s">
        <v>222</v>
      </c>
      <c r="P360" t="s">
        <v>223</v>
      </c>
      <c r="Q360" t="s">
        <v>224</v>
      </c>
      <c r="R360" t="s">
        <v>220</v>
      </c>
      <c r="S360" t="s">
        <v>225</v>
      </c>
      <c r="T360" t="s">
        <v>216</v>
      </c>
      <c r="U360" t="s">
        <v>123</v>
      </c>
      <c r="V360" t="s">
        <v>2665</v>
      </c>
      <c r="W360" t="s">
        <v>2535</v>
      </c>
      <c r="X360" s="51" t="str">
        <f t="shared" si="5"/>
        <v>3</v>
      </c>
      <c r="Y360" s="51" t="str">
        <f>IF(T360="","",IF(AND(T360&lt;&gt;'Tabelas auxiliares'!$B$236,T360&lt;&gt;'Tabelas auxiliares'!$B$237),"FOLHA DE PESSOAL",IF(X360='Tabelas auxiliares'!$A$237,"CUSTEIO",IF(X360='Tabelas auxiliares'!$A$236,"INVESTIMENTO","ERRO - VERIFICAR"))))</f>
        <v>CUSTEIO</v>
      </c>
      <c r="Z360" s="44">
        <v>477.2</v>
      </c>
      <c r="AC360" s="44">
        <v>477.2</v>
      </c>
    </row>
    <row r="361" spans="1:29" x14ac:dyDescent="0.25">
      <c r="A361" t="s">
        <v>2314</v>
      </c>
      <c r="B361" s="75" t="s">
        <v>2276</v>
      </c>
      <c r="C361" s="75" t="s">
        <v>2317</v>
      </c>
      <c r="D361" t="s">
        <v>61</v>
      </c>
      <c r="E361" t="s">
        <v>118</v>
      </c>
      <c r="F361" s="51" t="str">
        <f>IFERROR(VLOOKUP(D361,'Tabelas auxiliares'!$A$3:$B$61,2,FALSE),"")</f>
        <v>PROAD - PRÓ-REITORIA DE ADMINISTRAÇÃO</v>
      </c>
      <c r="G361" s="51" t="str">
        <f>IFERROR(VLOOKUP($B361,'Tabelas auxiliares'!$A$65:$C$102,2,FALSE),"")</f>
        <v>Tecnologia da informação e comunicação</v>
      </c>
      <c r="H361" s="51" t="str">
        <f>IFERROR(VLOOKUP($B361,'Tabelas auxiliares'!$A$65:$C$102,3,FALSE),"")</f>
        <v>TELEFONIA / TI</v>
      </c>
      <c r="I361" t="s">
        <v>567</v>
      </c>
      <c r="J361" t="s">
        <v>1656</v>
      </c>
      <c r="K361" t="s">
        <v>1657</v>
      </c>
      <c r="L361" t="s">
        <v>1658</v>
      </c>
      <c r="M361" t="s">
        <v>1659</v>
      </c>
      <c r="N361" t="s">
        <v>221</v>
      </c>
      <c r="O361" t="s">
        <v>222</v>
      </c>
      <c r="P361" t="s">
        <v>223</v>
      </c>
      <c r="Q361" t="s">
        <v>224</v>
      </c>
      <c r="R361" t="s">
        <v>220</v>
      </c>
      <c r="S361" t="s">
        <v>124</v>
      </c>
      <c r="T361" t="s">
        <v>216</v>
      </c>
      <c r="U361" t="s">
        <v>123</v>
      </c>
      <c r="V361" t="s">
        <v>2666</v>
      </c>
      <c r="W361" t="s">
        <v>2536</v>
      </c>
      <c r="X361" s="51" t="str">
        <f t="shared" si="5"/>
        <v>3</v>
      </c>
      <c r="Y361" s="51" t="str">
        <f>IF(T361="","",IF(AND(T361&lt;&gt;'Tabelas auxiliares'!$B$236,T361&lt;&gt;'Tabelas auxiliares'!$B$237),"FOLHA DE PESSOAL",IF(X361='Tabelas auxiliares'!$A$237,"CUSTEIO",IF(X361='Tabelas auxiliares'!$A$236,"INVESTIMENTO","ERRO - VERIFICAR"))))</f>
        <v>CUSTEIO</v>
      </c>
      <c r="Z361" s="44">
        <v>140</v>
      </c>
      <c r="AC361" s="44">
        <v>140</v>
      </c>
    </row>
    <row r="362" spans="1:29" x14ac:dyDescent="0.25">
      <c r="A362" t="s">
        <v>2314</v>
      </c>
      <c r="B362" s="75" t="s">
        <v>2276</v>
      </c>
      <c r="C362" s="75" t="s">
        <v>2317</v>
      </c>
      <c r="D362" t="s">
        <v>77</v>
      </c>
      <c r="E362" t="s">
        <v>118</v>
      </c>
      <c r="F362" s="51" t="str">
        <f>IFERROR(VLOOKUP(D362,'Tabelas auxiliares'!$A$3:$B$61,2,FALSE),"")</f>
        <v>NTI - NÚCLEO DE TECNOLOGIA DA INFORMAÇÃO</v>
      </c>
      <c r="G362" s="51" t="str">
        <f>IFERROR(VLOOKUP($B362,'Tabelas auxiliares'!$A$65:$C$102,2,FALSE),"")</f>
        <v>Tecnologia da informação e comunicação</v>
      </c>
      <c r="H362" s="51" t="str">
        <f>IFERROR(VLOOKUP($B362,'Tabelas auxiliares'!$A$65:$C$102,3,FALSE),"")</f>
        <v>TELEFONIA / TI</v>
      </c>
      <c r="I362" t="s">
        <v>1660</v>
      </c>
      <c r="J362" t="s">
        <v>1661</v>
      </c>
      <c r="K362" t="s">
        <v>1662</v>
      </c>
      <c r="L362" t="s">
        <v>1663</v>
      </c>
      <c r="M362" t="s">
        <v>1664</v>
      </c>
      <c r="N362" t="s">
        <v>221</v>
      </c>
      <c r="O362" t="s">
        <v>222</v>
      </c>
      <c r="P362" t="s">
        <v>223</v>
      </c>
      <c r="Q362" t="s">
        <v>224</v>
      </c>
      <c r="R362" t="s">
        <v>220</v>
      </c>
      <c r="S362" t="s">
        <v>124</v>
      </c>
      <c r="T362" t="s">
        <v>216</v>
      </c>
      <c r="U362" t="s">
        <v>123</v>
      </c>
      <c r="V362" t="s">
        <v>2634</v>
      </c>
      <c r="W362" t="s">
        <v>2513</v>
      </c>
      <c r="X362" s="51" t="str">
        <f t="shared" si="5"/>
        <v>3</v>
      </c>
      <c r="Y362" s="51" t="str">
        <f>IF(T362="","",IF(AND(T362&lt;&gt;'Tabelas auxiliares'!$B$236,T362&lt;&gt;'Tabelas auxiliares'!$B$237),"FOLHA DE PESSOAL",IF(X362='Tabelas auxiliares'!$A$237,"CUSTEIO",IF(X362='Tabelas auxiliares'!$A$236,"INVESTIMENTO","ERRO - VERIFICAR"))))</f>
        <v>CUSTEIO</v>
      </c>
      <c r="Z362" s="44">
        <v>1</v>
      </c>
      <c r="AA362" s="44">
        <v>1</v>
      </c>
    </row>
    <row r="363" spans="1:29" x14ac:dyDescent="0.25">
      <c r="A363" t="s">
        <v>2314</v>
      </c>
      <c r="B363" s="75" t="s">
        <v>2276</v>
      </c>
      <c r="C363" s="75" t="s">
        <v>2317</v>
      </c>
      <c r="D363" t="s">
        <v>77</v>
      </c>
      <c r="E363" t="s">
        <v>118</v>
      </c>
      <c r="F363" s="51" t="str">
        <f>IFERROR(VLOOKUP(D363,'Tabelas auxiliares'!$A$3:$B$61,2,FALSE),"")</f>
        <v>NTI - NÚCLEO DE TECNOLOGIA DA INFORMAÇÃO</v>
      </c>
      <c r="G363" s="51" t="str">
        <f>IFERROR(VLOOKUP($B363,'Tabelas auxiliares'!$A$65:$C$102,2,FALSE),"")</f>
        <v>Tecnologia da informação e comunicação</v>
      </c>
      <c r="H363" s="51" t="str">
        <f>IFERROR(VLOOKUP($B363,'Tabelas auxiliares'!$A$65:$C$102,3,FALSE),"")</f>
        <v>TELEFONIA / TI</v>
      </c>
      <c r="I363" t="s">
        <v>1665</v>
      </c>
      <c r="J363" t="s">
        <v>1666</v>
      </c>
      <c r="K363" t="s">
        <v>1667</v>
      </c>
      <c r="L363" t="s">
        <v>1668</v>
      </c>
      <c r="M363" t="s">
        <v>1669</v>
      </c>
      <c r="N363" t="s">
        <v>221</v>
      </c>
      <c r="O363" t="s">
        <v>914</v>
      </c>
      <c r="P363" t="s">
        <v>915</v>
      </c>
      <c r="Q363" t="s">
        <v>224</v>
      </c>
      <c r="R363" t="s">
        <v>220</v>
      </c>
      <c r="S363" t="s">
        <v>916</v>
      </c>
      <c r="T363" t="s">
        <v>216</v>
      </c>
      <c r="U363" t="s">
        <v>2622</v>
      </c>
      <c r="V363" t="s">
        <v>2599</v>
      </c>
      <c r="W363" t="s">
        <v>2484</v>
      </c>
      <c r="X363" s="51" t="str">
        <f t="shared" si="5"/>
        <v>3</v>
      </c>
      <c r="Y363" s="51" t="str">
        <f>IF(T363="","",IF(AND(T363&lt;&gt;'Tabelas auxiliares'!$B$236,T363&lt;&gt;'Tabelas auxiliares'!$B$237),"FOLHA DE PESSOAL",IF(X363='Tabelas auxiliares'!$A$237,"CUSTEIO",IF(X363='Tabelas auxiliares'!$A$236,"INVESTIMENTO","ERRO - VERIFICAR"))))</f>
        <v>CUSTEIO</v>
      </c>
      <c r="Z363" s="44">
        <v>3557.34</v>
      </c>
      <c r="AA363" s="44">
        <v>3557.34</v>
      </c>
    </row>
    <row r="364" spans="1:29" x14ac:dyDescent="0.25">
      <c r="A364" t="s">
        <v>2314</v>
      </c>
      <c r="B364" s="75" t="s">
        <v>2276</v>
      </c>
      <c r="C364" s="75" t="s">
        <v>2317</v>
      </c>
      <c r="D364" t="s">
        <v>77</v>
      </c>
      <c r="E364" t="s">
        <v>118</v>
      </c>
      <c r="F364" s="51" t="str">
        <f>IFERROR(VLOOKUP(D364,'Tabelas auxiliares'!$A$3:$B$61,2,FALSE),"")</f>
        <v>NTI - NÚCLEO DE TECNOLOGIA DA INFORMAÇÃO</v>
      </c>
      <c r="G364" s="51" t="str">
        <f>IFERROR(VLOOKUP($B364,'Tabelas auxiliares'!$A$65:$C$102,2,FALSE),"")</f>
        <v>Tecnologia da informação e comunicação</v>
      </c>
      <c r="H364" s="51" t="str">
        <f>IFERROR(VLOOKUP($B364,'Tabelas auxiliares'!$A$65:$C$102,3,FALSE),"")</f>
        <v>TELEFONIA / TI</v>
      </c>
      <c r="I364" t="s">
        <v>1670</v>
      </c>
      <c r="J364" t="s">
        <v>1671</v>
      </c>
      <c r="K364" t="s">
        <v>1672</v>
      </c>
      <c r="L364" t="s">
        <v>1673</v>
      </c>
      <c r="M364" t="s">
        <v>1674</v>
      </c>
      <c r="N364" t="s">
        <v>221</v>
      </c>
      <c r="O364" t="s">
        <v>914</v>
      </c>
      <c r="P364" t="s">
        <v>915</v>
      </c>
      <c r="Q364" t="s">
        <v>224</v>
      </c>
      <c r="R364" t="s">
        <v>220</v>
      </c>
      <c r="S364" t="s">
        <v>916</v>
      </c>
      <c r="T364" t="s">
        <v>216</v>
      </c>
      <c r="U364" t="s">
        <v>2622</v>
      </c>
      <c r="V364" t="s">
        <v>2655</v>
      </c>
      <c r="W364" t="s">
        <v>2526</v>
      </c>
      <c r="X364" s="51" t="str">
        <f t="shared" si="5"/>
        <v>3</v>
      </c>
      <c r="Y364" s="51" t="str">
        <f>IF(T364="","",IF(AND(T364&lt;&gt;'Tabelas auxiliares'!$B$236,T364&lt;&gt;'Tabelas auxiliares'!$B$237),"FOLHA DE PESSOAL",IF(X364='Tabelas auxiliares'!$A$237,"CUSTEIO",IF(X364='Tabelas auxiliares'!$A$236,"INVESTIMENTO","ERRO - VERIFICAR"))))</f>
        <v>CUSTEIO</v>
      </c>
      <c r="Z364" s="44">
        <v>37080</v>
      </c>
    </row>
    <row r="365" spans="1:29" x14ac:dyDescent="0.25">
      <c r="A365" t="s">
        <v>2314</v>
      </c>
      <c r="B365" s="75" t="s">
        <v>2276</v>
      </c>
      <c r="C365" s="75" t="s">
        <v>2317</v>
      </c>
      <c r="D365" t="s">
        <v>77</v>
      </c>
      <c r="E365" t="s">
        <v>118</v>
      </c>
      <c r="F365" s="51" t="str">
        <f>IFERROR(VLOOKUP(D365,'Tabelas auxiliares'!$A$3:$B$61,2,FALSE),"")</f>
        <v>NTI - NÚCLEO DE TECNOLOGIA DA INFORMAÇÃO</v>
      </c>
      <c r="G365" s="51" t="str">
        <f>IFERROR(VLOOKUP($B365,'Tabelas auxiliares'!$A$65:$C$102,2,FALSE),"")</f>
        <v>Tecnologia da informação e comunicação</v>
      </c>
      <c r="H365" s="51" t="str">
        <f>IFERROR(VLOOKUP($B365,'Tabelas auxiliares'!$A$65:$C$102,3,FALSE),"")</f>
        <v>TELEFONIA / TI</v>
      </c>
      <c r="I365" t="s">
        <v>1675</v>
      </c>
      <c r="J365" t="s">
        <v>1676</v>
      </c>
      <c r="K365" t="s">
        <v>1677</v>
      </c>
      <c r="L365" t="s">
        <v>1678</v>
      </c>
      <c r="M365" t="s">
        <v>1669</v>
      </c>
      <c r="N365" t="s">
        <v>221</v>
      </c>
      <c r="O365" t="s">
        <v>222</v>
      </c>
      <c r="P365" t="s">
        <v>223</v>
      </c>
      <c r="Q365" t="s">
        <v>224</v>
      </c>
      <c r="R365" t="s">
        <v>220</v>
      </c>
      <c r="S365" t="s">
        <v>124</v>
      </c>
      <c r="T365" t="s">
        <v>216</v>
      </c>
      <c r="U365" t="s">
        <v>123</v>
      </c>
      <c r="V365" t="s">
        <v>2599</v>
      </c>
      <c r="W365" t="s">
        <v>2484</v>
      </c>
      <c r="X365" s="51" t="str">
        <f t="shared" si="5"/>
        <v>3</v>
      </c>
      <c r="Y365" s="51" t="str">
        <f>IF(T365="","",IF(AND(T365&lt;&gt;'Tabelas auxiliares'!$B$236,T365&lt;&gt;'Tabelas auxiliares'!$B$237),"FOLHA DE PESSOAL",IF(X365='Tabelas auxiliares'!$A$237,"CUSTEIO",IF(X365='Tabelas auxiliares'!$A$236,"INVESTIMENTO","ERRO - VERIFICAR"))))</f>
        <v>CUSTEIO</v>
      </c>
      <c r="Z365" s="44">
        <v>240.01</v>
      </c>
      <c r="AA365" s="44">
        <v>240.01</v>
      </c>
    </row>
    <row r="366" spans="1:29" x14ac:dyDescent="0.25">
      <c r="A366" t="s">
        <v>2314</v>
      </c>
      <c r="B366" s="75" t="s">
        <v>2276</v>
      </c>
      <c r="C366" s="75" t="s">
        <v>2317</v>
      </c>
      <c r="D366" t="s">
        <v>77</v>
      </c>
      <c r="E366" t="s">
        <v>118</v>
      </c>
      <c r="F366" s="51" t="str">
        <f>IFERROR(VLOOKUP(D366,'Tabelas auxiliares'!$A$3:$B$61,2,FALSE),"")</f>
        <v>NTI - NÚCLEO DE TECNOLOGIA DA INFORMAÇÃO</v>
      </c>
      <c r="G366" s="51" t="str">
        <f>IFERROR(VLOOKUP($B366,'Tabelas auxiliares'!$A$65:$C$102,2,FALSE),"")</f>
        <v>Tecnologia da informação e comunicação</v>
      </c>
      <c r="H366" s="51" t="str">
        <f>IFERROR(VLOOKUP($B366,'Tabelas auxiliares'!$A$65:$C$102,3,FALSE),"")</f>
        <v>TELEFONIA / TI</v>
      </c>
      <c r="I366" t="s">
        <v>1679</v>
      </c>
      <c r="J366" t="s">
        <v>1680</v>
      </c>
      <c r="K366" t="s">
        <v>1681</v>
      </c>
      <c r="L366" t="s">
        <v>1682</v>
      </c>
      <c r="M366" t="s">
        <v>1683</v>
      </c>
      <c r="N366" t="s">
        <v>221</v>
      </c>
      <c r="O366" t="s">
        <v>222</v>
      </c>
      <c r="P366" t="s">
        <v>223</v>
      </c>
      <c r="Q366" t="s">
        <v>224</v>
      </c>
      <c r="R366" t="s">
        <v>220</v>
      </c>
      <c r="S366" t="s">
        <v>124</v>
      </c>
      <c r="T366" t="s">
        <v>216</v>
      </c>
      <c r="U366" t="s">
        <v>123</v>
      </c>
      <c r="V366" t="s">
        <v>2667</v>
      </c>
      <c r="W366" t="s">
        <v>2537</v>
      </c>
      <c r="X366" s="51" t="str">
        <f t="shared" si="5"/>
        <v>3</v>
      </c>
      <c r="Y366" s="51" t="str">
        <f>IF(T366="","",IF(AND(T366&lt;&gt;'Tabelas auxiliares'!$B$236,T366&lt;&gt;'Tabelas auxiliares'!$B$237),"FOLHA DE PESSOAL",IF(X366='Tabelas auxiliares'!$A$237,"CUSTEIO",IF(X366='Tabelas auxiliares'!$A$236,"INVESTIMENTO","ERRO - VERIFICAR"))))</f>
        <v>CUSTEIO</v>
      </c>
      <c r="Z366" s="44">
        <v>2284.37</v>
      </c>
      <c r="AA366" s="44">
        <v>275</v>
      </c>
      <c r="AC366" s="44">
        <v>2009.37</v>
      </c>
    </row>
    <row r="367" spans="1:29" x14ac:dyDescent="0.25">
      <c r="A367" t="s">
        <v>2314</v>
      </c>
      <c r="B367" s="75" t="s">
        <v>2276</v>
      </c>
      <c r="C367" s="75" t="s">
        <v>2317</v>
      </c>
      <c r="D367" t="s">
        <v>77</v>
      </c>
      <c r="E367" t="s">
        <v>118</v>
      </c>
      <c r="F367" s="51" t="str">
        <f>IFERROR(VLOOKUP(D367,'Tabelas auxiliares'!$A$3:$B$61,2,FALSE),"")</f>
        <v>NTI - NÚCLEO DE TECNOLOGIA DA INFORMAÇÃO</v>
      </c>
      <c r="G367" s="51" t="str">
        <f>IFERROR(VLOOKUP($B367,'Tabelas auxiliares'!$A$65:$C$102,2,FALSE),"")</f>
        <v>Tecnologia da informação e comunicação</v>
      </c>
      <c r="H367" s="51" t="str">
        <f>IFERROR(VLOOKUP($B367,'Tabelas auxiliares'!$A$65:$C$102,3,FALSE),"")</f>
        <v>TELEFONIA / TI</v>
      </c>
      <c r="I367" t="s">
        <v>1684</v>
      </c>
      <c r="J367" t="s">
        <v>1685</v>
      </c>
      <c r="K367" t="s">
        <v>1686</v>
      </c>
      <c r="L367" t="s">
        <v>1687</v>
      </c>
      <c r="M367" t="s">
        <v>1688</v>
      </c>
      <c r="N367" t="s">
        <v>221</v>
      </c>
      <c r="O367" t="s">
        <v>222</v>
      </c>
      <c r="P367" t="s">
        <v>223</v>
      </c>
      <c r="Q367" t="s">
        <v>224</v>
      </c>
      <c r="R367" t="s">
        <v>220</v>
      </c>
      <c r="S367" t="s">
        <v>124</v>
      </c>
      <c r="T367" t="s">
        <v>216</v>
      </c>
      <c r="U367" t="s">
        <v>123</v>
      </c>
      <c r="V367" t="s">
        <v>2668</v>
      </c>
      <c r="W367" t="s">
        <v>2538</v>
      </c>
      <c r="X367" s="51" t="str">
        <f t="shared" si="5"/>
        <v>3</v>
      </c>
      <c r="Y367" s="51" t="str">
        <f>IF(T367="","",IF(AND(T367&lt;&gt;'Tabelas auxiliares'!$B$236,T367&lt;&gt;'Tabelas auxiliares'!$B$237),"FOLHA DE PESSOAL",IF(X367='Tabelas auxiliares'!$A$237,"CUSTEIO",IF(X367='Tabelas auxiliares'!$A$236,"INVESTIMENTO","ERRO - VERIFICAR"))))</f>
        <v>CUSTEIO</v>
      </c>
      <c r="Z367" s="44">
        <v>1710.76</v>
      </c>
      <c r="AA367" s="44">
        <v>1710.76</v>
      </c>
    </row>
    <row r="368" spans="1:29" x14ac:dyDescent="0.25">
      <c r="A368" t="s">
        <v>2314</v>
      </c>
      <c r="B368" s="75" t="s">
        <v>2276</v>
      </c>
      <c r="C368" s="75" t="s">
        <v>2317</v>
      </c>
      <c r="D368" t="s">
        <v>77</v>
      </c>
      <c r="E368" t="s">
        <v>118</v>
      </c>
      <c r="F368" s="51" t="str">
        <f>IFERROR(VLOOKUP(D368,'Tabelas auxiliares'!$A$3:$B$61,2,FALSE),"")</f>
        <v>NTI - NÚCLEO DE TECNOLOGIA DA INFORMAÇÃO</v>
      </c>
      <c r="G368" s="51" t="str">
        <f>IFERROR(VLOOKUP($B368,'Tabelas auxiliares'!$A$65:$C$102,2,FALSE),"")</f>
        <v>Tecnologia da informação e comunicação</v>
      </c>
      <c r="H368" s="51" t="str">
        <f>IFERROR(VLOOKUP($B368,'Tabelas auxiliares'!$A$65:$C$102,3,FALSE),"")</f>
        <v>TELEFONIA / TI</v>
      </c>
      <c r="I368" t="s">
        <v>619</v>
      </c>
      <c r="J368" t="s">
        <v>1689</v>
      </c>
      <c r="K368" t="s">
        <v>1690</v>
      </c>
      <c r="L368" t="s">
        <v>1691</v>
      </c>
      <c r="M368" t="s">
        <v>1692</v>
      </c>
      <c r="N368" t="s">
        <v>221</v>
      </c>
      <c r="O368" t="s">
        <v>222</v>
      </c>
      <c r="P368" t="s">
        <v>223</v>
      </c>
      <c r="Q368" t="s">
        <v>224</v>
      </c>
      <c r="R368" t="s">
        <v>220</v>
      </c>
      <c r="S368" t="s">
        <v>124</v>
      </c>
      <c r="T368" t="s">
        <v>216</v>
      </c>
      <c r="U368" t="s">
        <v>123</v>
      </c>
      <c r="V368" t="s">
        <v>2599</v>
      </c>
      <c r="W368" t="s">
        <v>2484</v>
      </c>
      <c r="X368" s="51" t="str">
        <f t="shared" si="5"/>
        <v>3</v>
      </c>
      <c r="Y368" s="51" t="str">
        <f>IF(T368="","",IF(AND(T368&lt;&gt;'Tabelas auxiliares'!$B$236,T368&lt;&gt;'Tabelas auxiliares'!$B$237),"FOLHA DE PESSOAL",IF(X368='Tabelas auxiliares'!$A$237,"CUSTEIO",IF(X368='Tabelas auxiliares'!$A$236,"INVESTIMENTO","ERRO - VERIFICAR"))))</f>
        <v>CUSTEIO</v>
      </c>
      <c r="Z368" s="44">
        <v>23658.9</v>
      </c>
      <c r="AA368" s="44">
        <v>23658.9</v>
      </c>
    </row>
    <row r="369" spans="1:29" x14ac:dyDescent="0.25">
      <c r="A369" t="s">
        <v>2314</v>
      </c>
      <c r="B369" s="75" t="s">
        <v>2276</v>
      </c>
      <c r="C369" s="75" t="s">
        <v>2317</v>
      </c>
      <c r="D369" t="s">
        <v>77</v>
      </c>
      <c r="E369" t="s">
        <v>118</v>
      </c>
      <c r="F369" s="51" t="str">
        <f>IFERROR(VLOOKUP(D369,'Tabelas auxiliares'!$A$3:$B$61,2,FALSE),"")</f>
        <v>NTI - NÚCLEO DE TECNOLOGIA DA INFORMAÇÃO</v>
      </c>
      <c r="G369" s="51" t="str">
        <f>IFERROR(VLOOKUP($B369,'Tabelas auxiliares'!$A$65:$C$102,2,FALSE),"")</f>
        <v>Tecnologia da informação e comunicação</v>
      </c>
      <c r="H369" s="51" t="str">
        <f>IFERROR(VLOOKUP($B369,'Tabelas auxiliares'!$A$65:$C$102,3,FALSE),"")</f>
        <v>TELEFONIA / TI</v>
      </c>
      <c r="I369" t="s">
        <v>1693</v>
      </c>
      <c r="J369" t="s">
        <v>1694</v>
      </c>
      <c r="K369" t="s">
        <v>1695</v>
      </c>
      <c r="L369" t="s">
        <v>1696</v>
      </c>
      <c r="M369" t="s">
        <v>1697</v>
      </c>
      <c r="N369" t="s">
        <v>221</v>
      </c>
      <c r="O369" t="s">
        <v>222</v>
      </c>
      <c r="P369" t="s">
        <v>223</v>
      </c>
      <c r="Q369" t="s">
        <v>224</v>
      </c>
      <c r="R369" t="s">
        <v>220</v>
      </c>
      <c r="S369" t="s">
        <v>124</v>
      </c>
      <c r="T369" t="s">
        <v>216</v>
      </c>
      <c r="U369" t="s">
        <v>123</v>
      </c>
      <c r="V369" t="s">
        <v>2598</v>
      </c>
      <c r="W369" t="s">
        <v>2482</v>
      </c>
      <c r="X369" s="51" t="str">
        <f t="shared" si="5"/>
        <v>3</v>
      </c>
      <c r="Y369" s="51" t="str">
        <f>IF(T369="","",IF(AND(T369&lt;&gt;'Tabelas auxiliares'!$B$236,T369&lt;&gt;'Tabelas auxiliares'!$B$237),"FOLHA DE PESSOAL",IF(X369='Tabelas auxiliares'!$A$237,"CUSTEIO",IF(X369='Tabelas auxiliares'!$A$236,"INVESTIMENTO","ERRO - VERIFICAR"))))</f>
        <v>CUSTEIO</v>
      </c>
      <c r="Z369" s="44">
        <v>14862.86</v>
      </c>
      <c r="AC369" s="44">
        <v>14862.86</v>
      </c>
    </row>
    <row r="370" spans="1:29" x14ac:dyDescent="0.25">
      <c r="A370" t="s">
        <v>2314</v>
      </c>
      <c r="B370" s="75" t="s">
        <v>2276</v>
      </c>
      <c r="C370" s="75" t="s">
        <v>2317</v>
      </c>
      <c r="D370" t="s">
        <v>77</v>
      </c>
      <c r="E370" t="s">
        <v>118</v>
      </c>
      <c r="F370" s="51" t="str">
        <f>IFERROR(VLOOKUP(D370,'Tabelas auxiliares'!$A$3:$B$61,2,FALSE),"")</f>
        <v>NTI - NÚCLEO DE TECNOLOGIA DA INFORMAÇÃO</v>
      </c>
      <c r="G370" s="51" t="str">
        <f>IFERROR(VLOOKUP($B370,'Tabelas auxiliares'!$A$65:$C$102,2,FALSE),"")</f>
        <v>Tecnologia da informação e comunicação</v>
      </c>
      <c r="H370" s="51" t="str">
        <f>IFERROR(VLOOKUP($B370,'Tabelas auxiliares'!$A$65:$C$102,3,FALSE),"")</f>
        <v>TELEFONIA / TI</v>
      </c>
      <c r="I370" t="s">
        <v>1693</v>
      </c>
      <c r="J370" t="s">
        <v>169</v>
      </c>
      <c r="K370" t="s">
        <v>1698</v>
      </c>
      <c r="L370" t="s">
        <v>170</v>
      </c>
      <c r="M370" t="s">
        <v>1699</v>
      </c>
      <c r="N370" t="s">
        <v>221</v>
      </c>
      <c r="O370" t="s">
        <v>222</v>
      </c>
      <c r="P370" t="s">
        <v>223</v>
      </c>
      <c r="Q370" t="s">
        <v>224</v>
      </c>
      <c r="R370" t="s">
        <v>220</v>
      </c>
      <c r="S370" t="s">
        <v>124</v>
      </c>
      <c r="T370" t="s">
        <v>216</v>
      </c>
      <c r="U370" t="s">
        <v>123</v>
      </c>
      <c r="V370" t="s">
        <v>2667</v>
      </c>
      <c r="W370" t="s">
        <v>2537</v>
      </c>
      <c r="X370" s="51" t="str">
        <f t="shared" si="5"/>
        <v>3</v>
      </c>
      <c r="Y370" s="51" t="str">
        <f>IF(T370="","",IF(AND(T370&lt;&gt;'Tabelas auxiliares'!$B$236,T370&lt;&gt;'Tabelas auxiliares'!$B$237),"FOLHA DE PESSOAL",IF(X370='Tabelas auxiliares'!$A$237,"CUSTEIO",IF(X370='Tabelas auxiliares'!$A$236,"INVESTIMENTO","ERRO - VERIFICAR"))))</f>
        <v>CUSTEIO</v>
      </c>
      <c r="Z370" s="44">
        <v>8360.66</v>
      </c>
      <c r="AC370" s="44">
        <v>8360.66</v>
      </c>
    </row>
    <row r="371" spans="1:29" x14ac:dyDescent="0.25">
      <c r="A371" t="s">
        <v>2314</v>
      </c>
      <c r="B371" s="75" t="s">
        <v>2276</v>
      </c>
      <c r="C371" s="75" t="s">
        <v>2317</v>
      </c>
      <c r="D371" t="s">
        <v>77</v>
      </c>
      <c r="E371" t="s">
        <v>118</v>
      </c>
      <c r="F371" s="51" t="str">
        <f>IFERROR(VLOOKUP(D371,'Tabelas auxiliares'!$A$3:$B$61,2,FALSE),"")</f>
        <v>NTI - NÚCLEO DE TECNOLOGIA DA INFORMAÇÃO</v>
      </c>
      <c r="G371" s="51" t="str">
        <f>IFERROR(VLOOKUP($B371,'Tabelas auxiliares'!$A$65:$C$102,2,FALSE),"")</f>
        <v>Tecnologia da informação e comunicação</v>
      </c>
      <c r="H371" s="51" t="str">
        <f>IFERROR(VLOOKUP($B371,'Tabelas auxiliares'!$A$65:$C$102,3,FALSE),"")</f>
        <v>TELEFONIA / TI</v>
      </c>
      <c r="I371" t="s">
        <v>1693</v>
      </c>
      <c r="J371" t="s">
        <v>169</v>
      </c>
      <c r="K371" t="s">
        <v>1700</v>
      </c>
      <c r="L371" t="s">
        <v>170</v>
      </c>
      <c r="M371" t="s">
        <v>1699</v>
      </c>
      <c r="N371" t="s">
        <v>221</v>
      </c>
      <c r="O371" t="s">
        <v>222</v>
      </c>
      <c r="P371" t="s">
        <v>223</v>
      </c>
      <c r="Q371" t="s">
        <v>224</v>
      </c>
      <c r="R371" t="s">
        <v>220</v>
      </c>
      <c r="S371" t="s">
        <v>124</v>
      </c>
      <c r="T371" t="s">
        <v>216</v>
      </c>
      <c r="U371" t="s">
        <v>123</v>
      </c>
      <c r="V371" t="s">
        <v>2669</v>
      </c>
      <c r="W371" t="s">
        <v>2539</v>
      </c>
      <c r="X371" s="51" t="str">
        <f t="shared" si="5"/>
        <v>3</v>
      </c>
      <c r="Y371" s="51" t="str">
        <f>IF(T371="","",IF(AND(T371&lt;&gt;'Tabelas auxiliares'!$B$236,T371&lt;&gt;'Tabelas auxiliares'!$B$237),"FOLHA DE PESSOAL",IF(X371='Tabelas auxiliares'!$A$237,"CUSTEIO",IF(X371='Tabelas auxiliares'!$A$236,"INVESTIMENTO","ERRO - VERIFICAR"))))</f>
        <v>CUSTEIO</v>
      </c>
      <c r="Z371" s="44">
        <v>161.46</v>
      </c>
      <c r="AA371" s="44">
        <v>62.46</v>
      </c>
      <c r="AC371" s="44">
        <v>99</v>
      </c>
    </row>
    <row r="372" spans="1:29" x14ac:dyDescent="0.25">
      <c r="A372" t="s">
        <v>2314</v>
      </c>
      <c r="B372" s="75" t="s">
        <v>2276</v>
      </c>
      <c r="C372" s="75" t="s">
        <v>2317</v>
      </c>
      <c r="D372" t="s">
        <v>77</v>
      </c>
      <c r="E372" t="s">
        <v>118</v>
      </c>
      <c r="F372" s="51" t="str">
        <f>IFERROR(VLOOKUP(D372,'Tabelas auxiliares'!$A$3:$B$61,2,FALSE),"")</f>
        <v>NTI - NÚCLEO DE TECNOLOGIA DA INFORMAÇÃO</v>
      </c>
      <c r="G372" s="51" t="str">
        <f>IFERROR(VLOOKUP($B372,'Tabelas auxiliares'!$A$65:$C$102,2,FALSE),"")</f>
        <v>Tecnologia da informação e comunicação</v>
      </c>
      <c r="H372" s="51" t="str">
        <f>IFERROR(VLOOKUP($B372,'Tabelas auxiliares'!$A$65:$C$102,3,FALSE),"")</f>
        <v>TELEFONIA / TI</v>
      </c>
      <c r="I372" t="s">
        <v>863</v>
      </c>
      <c r="J372" t="s">
        <v>1701</v>
      </c>
      <c r="K372" t="s">
        <v>1702</v>
      </c>
      <c r="L372" t="s">
        <v>1703</v>
      </c>
      <c r="M372" t="s">
        <v>1699</v>
      </c>
      <c r="N372" t="s">
        <v>221</v>
      </c>
      <c r="O372" t="s">
        <v>222</v>
      </c>
      <c r="P372" t="s">
        <v>223</v>
      </c>
      <c r="Q372" t="s">
        <v>224</v>
      </c>
      <c r="R372" t="s">
        <v>220</v>
      </c>
      <c r="S372" t="s">
        <v>124</v>
      </c>
      <c r="T372" t="s">
        <v>216</v>
      </c>
      <c r="U372" t="s">
        <v>123</v>
      </c>
      <c r="V372" t="s">
        <v>2667</v>
      </c>
      <c r="W372" t="s">
        <v>2537</v>
      </c>
      <c r="X372" s="51" t="str">
        <f t="shared" si="5"/>
        <v>3</v>
      </c>
      <c r="Y372" s="51" t="str">
        <f>IF(T372="","",IF(AND(T372&lt;&gt;'Tabelas auxiliares'!$B$236,T372&lt;&gt;'Tabelas auxiliares'!$B$237),"FOLHA DE PESSOAL",IF(X372='Tabelas auxiliares'!$A$237,"CUSTEIO",IF(X372='Tabelas auxiliares'!$A$236,"INVESTIMENTO","ERRO - VERIFICAR"))))</f>
        <v>CUSTEIO</v>
      </c>
      <c r="Z372" s="44">
        <v>1402.37</v>
      </c>
      <c r="AA372" s="44">
        <v>1402.37</v>
      </c>
    </row>
    <row r="373" spans="1:29" x14ac:dyDescent="0.25">
      <c r="A373" t="s">
        <v>2314</v>
      </c>
      <c r="B373" s="75" t="s">
        <v>2276</v>
      </c>
      <c r="C373" s="75" t="s">
        <v>2317</v>
      </c>
      <c r="D373" t="s">
        <v>77</v>
      </c>
      <c r="E373" t="s">
        <v>118</v>
      </c>
      <c r="F373" s="51" t="str">
        <f>IFERROR(VLOOKUP(D373,'Tabelas auxiliares'!$A$3:$B$61,2,FALSE),"")</f>
        <v>NTI - NÚCLEO DE TECNOLOGIA DA INFORMAÇÃO</v>
      </c>
      <c r="G373" s="51" t="str">
        <f>IFERROR(VLOOKUP($B373,'Tabelas auxiliares'!$A$65:$C$102,2,FALSE),"")</f>
        <v>Tecnologia da informação e comunicação</v>
      </c>
      <c r="H373" s="51" t="str">
        <f>IFERROR(VLOOKUP($B373,'Tabelas auxiliares'!$A$65:$C$102,3,FALSE),"")</f>
        <v>TELEFONIA / TI</v>
      </c>
      <c r="I373" t="s">
        <v>1704</v>
      </c>
      <c r="J373" t="s">
        <v>1705</v>
      </c>
      <c r="K373" t="s">
        <v>1706</v>
      </c>
      <c r="L373" t="s">
        <v>1707</v>
      </c>
      <c r="M373" t="s">
        <v>1708</v>
      </c>
      <c r="N373" t="s">
        <v>221</v>
      </c>
      <c r="O373" t="s">
        <v>222</v>
      </c>
      <c r="P373" t="s">
        <v>223</v>
      </c>
      <c r="Q373" t="s">
        <v>224</v>
      </c>
      <c r="R373" t="s">
        <v>220</v>
      </c>
      <c r="S373" t="s">
        <v>124</v>
      </c>
      <c r="T373" t="s">
        <v>216</v>
      </c>
      <c r="U373" t="s">
        <v>123</v>
      </c>
      <c r="V373" t="s">
        <v>2599</v>
      </c>
      <c r="W373" t="s">
        <v>2484</v>
      </c>
      <c r="X373" s="51" t="str">
        <f t="shared" si="5"/>
        <v>3</v>
      </c>
      <c r="Y373" s="51" t="str">
        <f>IF(T373="","",IF(AND(T373&lt;&gt;'Tabelas auxiliares'!$B$236,T373&lt;&gt;'Tabelas auxiliares'!$B$237),"FOLHA DE PESSOAL",IF(X373='Tabelas auxiliares'!$A$237,"CUSTEIO",IF(X373='Tabelas auxiliares'!$A$236,"INVESTIMENTO","ERRO - VERIFICAR"))))</f>
        <v>CUSTEIO</v>
      </c>
      <c r="Z373" s="44">
        <v>6902.02</v>
      </c>
      <c r="AA373" s="44">
        <v>6902.02</v>
      </c>
    </row>
    <row r="374" spans="1:29" x14ac:dyDescent="0.25">
      <c r="A374" t="s">
        <v>2314</v>
      </c>
      <c r="B374" s="75" t="s">
        <v>2276</v>
      </c>
      <c r="C374" s="75" t="s">
        <v>2317</v>
      </c>
      <c r="D374" t="s">
        <v>77</v>
      </c>
      <c r="E374" t="s">
        <v>118</v>
      </c>
      <c r="F374" s="51" t="str">
        <f>IFERROR(VLOOKUP(D374,'Tabelas auxiliares'!$A$3:$B$61,2,FALSE),"")</f>
        <v>NTI - NÚCLEO DE TECNOLOGIA DA INFORMAÇÃO</v>
      </c>
      <c r="G374" s="51" t="str">
        <f>IFERROR(VLOOKUP($B374,'Tabelas auxiliares'!$A$65:$C$102,2,FALSE),"")</f>
        <v>Tecnologia da informação e comunicação</v>
      </c>
      <c r="H374" s="51" t="str">
        <f>IFERROR(VLOOKUP($B374,'Tabelas auxiliares'!$A$65:$C$102,3,FALSE),"")</f>
        <v>TELEFONIA / TI</v>
      </c>
      <c r="I374" t="s">
        <v>1709</v>
      </c>
      <c r="J374" t="s">
        <v>1685</v>
      </c>
      <c r="K374" t="s">
        <v>1710</v>
      </c>
      <c r="L374" t="s">
        <v>1687</v>
      </c>
      <c r="M374" t="s">
        <v>1688</v>
      </c>
      <c r="N374" t="s">
        <v>221</v>
      </c>
      <c r="O374" t="s">
        <v>222</v>
      </c>
      <c r="P374" t="s">
        <v>223</v>
      </c>
      <c r="Q374" t="s">
        <v>224</v>
      </c>
      <c r="R374" t="s">
        <v>220</v>
      </c>
      <c r="S374" t="s">
        <v>124</v>
      </c>
      <c r="T374" t="s">
        <v>216</v>
      </c>
      <c r="U374" t="s">
        <v>123</v>
      </c>
      <c r="V374" t="s">
        <v>2598</v>
      </c>
      <c r="W374" t="s">
        <v>2482</v>
      </c>
      <c r="X374" s="51" t="str">
        <f t="shared" si="5"/>
        <v>3</v>
      </c>
      <c r="Y374" s="51" t="str">
        <f>IF(T374="","",IF(AND(T374&lt;&gt;'Tabelas auxiliares'!$B$236,T374&lt;&gt;'Tabelas auxiliares'!$B$237),"FOLHA DE PESSOAL",IF(X374='Tabelas auxiliares'!$A$237,"CUSTEIO",IF(X374='Tabelas auxiliares'!$A$236,"INVESTIMENTO","ERRO - VERIFICAR"))))</f>
        <v>CUSTEIO</v>
      </c>
      <c r="Z374" s="44">
        <v>27515.83</v>
      </c>
      <c r="AA374" s="44">
        <v>18650.099999999999</v>
      </c>
      <c r="AC374" s="44">
        <v>8865.73</v>
      </c>
    </row>
    <row r="375" spans="1:29" x14ac:dyDescent="0.25">
      <c r="A375" t="s">
        <v>2314</v>
      </c>
      <c r="B375" s="75" t="s">
        <v>2276</v>
      </c>
      <c r="C375" s="75" t="s">
        <v>2317</v>
      </c>
      <c r="D375" t="s">
        <v>77</v>
      </c>
      <c r="E375" t="s">
        <v>118</v>
      </c>
      <c r="F375" s="51" t="str">
        <f>IFERROR(VLOOKUP(D375,'Tabelas auxiliares'!$A$3:$B$61,2,FALSE),"")</f>
        <v>NTI - NÚCLEO DE TECNOLOGIA DA INFORMAÇÃO</v>
      </c>
      <c r="G375" s="51" t="str">
        <f>IFERROR(VLOOKUP($B375,'Tabelas auxiliares'!$A$65:$C$102,2,FALSE),"")</f>
        <v>Tecnologia da informação e comunicação</v>
      </c>
      <c r="H375" s="51" t="str">
        <f>IFERROR(VLOOKUP($B375,'Tabelas auxiliares'!$A$65:$C$102,3,FALSE),"")</f>
        <v>TELEFONIA / TI</v>
      </c>
      <c r="I375" t="s">
        <v>1711</v>
      </c>
      <c r="J375" t="s">
        <v>1712</v>
      </c>
      <c r="K375" t="s">
        <v>1713</v>
      </c>
      <c r="L375" t="s">
        <v>1714</v>
      </c>
      <c r="M375" t="s">
        <v>1715</v>
      </c>
      <c r="N375" t="s">
        <v>221</v>
      </c>
      <c r="O375" t="s">
        <v>222</v>
      </c>
      <c r="P375" t="s">
        <v>223</v>
      </c>
      <c r="Q375" t="s">
        <v>224</v>
      </c>
      <c r="R375" t="s">
        <v>220</v>
      </c>
      <c r="S375" t="s">
        <v>124</v>
      </c>
      <c r="T375" t="s">
        <v>562</v>
      </c>
      <c r="U375" t="s">
        <v>2659</v>
      </c>
      <c r="V375" t="s">
        <v>2665</v>
      </c>
      <c r="W375" t="s">
        <v>2535</v>
      </c>
      <c r="X375" s="51" t="str">
        <f t="shared" si="5"/>
        <v>3</v>
      </c>
      <c r="Y375" s="51" t="str">
        <f>IF(T375="","",IF(AND(T375&lt;&gt;'Tabelas auxiliares'!$B$236,T375&lt;&gt;'Tabelas auxiliares'!$B$237),"FOLHA DE PESSOAL",IF(X375='Tabelas auxiliares'!$A$237,"CUSTEIO",IF(X375='Tabelas auxiliares'!$A$236,"INVESTIMENTO","ERRO - VERIFICAR"))))</f>
        <v>CUSTEIO</v>
      </c>
      <c r="Z375" s="44">
        <v>32512.799999999999</v>
      </c>
      <c r="AC375" s="44">
        <v>32512.799999999999</v>
      </c>
    </row>
    <row r="376" spans="1:29" x14ac:dyDescent="0.25">
      <c r="A376" t="s">
        <v>2314</v>
      </c>
      <c r="B376" s="75" t="s">
        <v>2276</v>
      </c>
      <c r="C376" s="75" t="s">
        <v>2317</v>
      </c>
      <c r="D376" t="s">
        <v>77</v>
      </c>
      <c r="E376" t="s">
        <v>118</v>
      </c>
      <c r="F376" s="51" t="str">
        <f>IFERROR(VLOOKUP(D376,'Tabelas auxiliares'!$A$3:$B$61,2,FALSE),"")</f>
        <v>NTI - NÚCLEO DE TECNOLOGIA DA INFORMAÇÃO</v>
      </c>
      <c r="G376" s="51" t="str">
        <f>IFERROR(VLOOKUP($B376,'Tabelas auxiliares'!$A$65:$C$102,2,FALSE),"")</f>
        <v>Tecnologia da informação e comunicação</v>
      </c>
      <c r="H376" s="51" t="str">
        <f>IFERROR(VLOOKUP($B376,'Tabelas auxiliares'!$A$65:$C$102,3,FALSE),"")</f>
        <v>TELEFONIA / TI</v>
      </c>
      <c r="I376" t="s">
        <v>1711</v>
      </c>
      <c r="J376" t="s">
        <v>1712</v>
      </c>
      <c r="K376" t="s">
        <v>1716</v>
      </c>
      <c r="L376" t="s">
        <v>1714</v>
      </c>
      <c r="M376" t="s">
        <v>1717</v>
      </c>
      <c r="N376" t="s">
        <v>221</v>
      </c>
      <c r="O376" t="s">
        <v>222</v>
      </c>
      <c r="P376" t="s">
        <v>223</v>
      </c>
      <c r="Q376" t="s">
        <v>224</v>
      </c>
      <c r="R376" t="s">
        <v>220</v>
      </c>
      <c r="S376" t="s">
        <v>124</v>
      </c>
      <c r="T376" t="s">
        <v>562</v>
      </c>
      <c r="U376" t="s">
        <v>2659</v>
      </c>
      <c r="V376" t="s">
        <v>2655</v>
      </c>
      <c r="W376" t="s">
        <v>2526</v>
      </c>
      <c r="X376" s="51" t="str">
        <f t="shared" si="5"/>
        <v>3</v>
      </c>
      <c r="Y376" s="51" t="str">
        <f>IF(T376="","",IF(AND(T376&lt;&gt;'Tabelas auxiliares'!$B$236,T376&lt;&gt;'Tabelas auxiliares'!$B$237),"FOLHA DE PESSOAL",IF(X376='Tabelas auxiliares'!$A$237,"CUSTEIO",IF(X376='Tabelas auxiliares'!$A$236,"INVESTIMENTO","ERRO - VERIFICAR"))))</f>
        <v>CUSTEIO</v>
      </c>
      <c r="Z376" s="44">
        <v>1791</v>
      </c>
      <c r="AC376" s="44">
        <v>1791</v>
      </c>
    </row>
    <row r="377" spans="1:29" x14ac:dyDescent="0.25">
      <c r="A377" t="s">
        <v>2314</v>
      </c>
      <c r="B377" s="75" t="s">
        <v>2276</v>
      </c>
      <c r="C377" s="75" t="s">
        <v>2317</v>
      </c>
      <c r="D377" t="s">
        <v>77</v>
      </c>
      <c r="E377" t="s">
        <v>118</v>
      </c>
      <c r="F377" s="51" t="str">
        <f>IFERROR(VLOOKUP(D377,'Tabelas auxiliares'!$A$3:$B$61,2,FALSE),"")</f>
        <v>NTI - NÚCLEO DE TECNOLOGIA DA INFORMAÇÃO</v>
      </c>
      <c r="G377" s="51" t="str">
        <f>IFERROR(VLOOKUP($B377,'Tabelas auxiliares'!$A$65:$C$102,2,FALSE),"")</f>
        <v>Tecnologia da informação e comunicação</v>
      </c>
      <c r="H377" s="51" t="str">
        <f>IFERROR(VLOOKUP($B377,'Tabelas auxiliares'!$A$65:$C$102,3,FALSE),"")</f>
        <v>TELEFONIA / TI</v>
      </c>
      <c r="I377" t="s">
        <v>1711</v>
      </c>
      <c r="J377" t="s">
        <v>1712</v>
      </c>
      <c r="K377" t="s">
        <v>1718</v>
      </c>
      <c r="L377" t="s">
        <v>1714</v>
      </c>
      <c r="M377" t="s">
        <v>1719</v>
      </c>
      <c r="N377" t="s">
        <v>221</v>
      </c>
      <c r="O377" t="s">
        <v>222</v>
      </c>
      <c r="P377" t="s">
        <v>223</v>
      </c>
      <c r="Q377" t="s">
        <v>224</v>
      </c>
      <c r="R377" t="s">
        <v>220</v>
      </c>
      <c r="S377" t="s">
        <v>124</v>
      </c>
      <c r="T377" t="s">
        <v>562</v>
      </c>
      <c r="U377" t="s">
        <v>2659</v>
      </c>
      <c r="V377" t="s">
        <v>2670</v>
      </c>
      <c r="W377" t="s">
        <v>2540</v>
      </c>
      <c r="X377" s="51" t="str">
        <f t="shared" si="5"/>
        <v>3</v>
      </c>
      <c r="Y377" s="51" t="str">
        <f>IF(T377="","",IF(AND(T377&lt;&gt;'Tabelas auxiliares'!$B$236,T377&lt;&gt;'Tabelas auxiliares'!$B$237),"FOLHA DE PESSOAL",IF(X377='Tabelas auxiliares'!$A$237,"CUSTEIO",IF(X377='Tabelas auxiliares'!$A$236,"INVESTIMENTO","ERRO - VERIFICAR"))))</f>
        <v>CUSTEIO</v>
      </c>
      <c r="Z377" s="44">
        <v>150</v>
      </c>
      <c r="AC377" s="44">
        <v>150</v>
      </c>
    </row>
    <row r="378" spans="1:29" x14ac:dyDescent="0.25">
      <c r="A378" t="s">
        <v>2314</v>
      </c>
      <c r="B378" s="75" t="s">
        <v>2276</v>
      </c>
      <c r="C378" s="75" t="s">
        <v>2317</v>
      </c>
      <c r="D378" t="s">
        <v>77</v>
      </c>
      <c r="E378" t="s">
        <v>118</v>
      </c>
      <c r="F378" s="51" t="str">
        <f>IFERROR(VLOOKUP(D378,'Tabelas auxiliares'!$A$3:$B$61,2,FALSE),"")</f>
        <v>NTI - NÚCLEO DE TECNOLOGIA DA INFORMAÇÃO</v>
      </c>
      <c r="G378" s="51" t="str">
        <f>IFERROR(VLOOKUP($B378,'Tabelas auxiliares'!$A$65:$C$102,2,FALSE),"")</f>
        <v>Tecnologia da informação e comunicação</v>
      </c>
      <c r="H378" s="51" t="str">
        <f>IFERROR(VLOOKUP($B378,'Tabelas auxiliares'!$A$65:$C$102,3,FALSE),"")</f>
        <v>TELEFONIA / TI</v>
      </c>
      <c r="I378" t="s">
        <v>1711</v>
      </c>
      <c r="J378" t="s">
        <v>1712</v>
      </c>
      <c r="K378" t="s">
        <v>1720</v>
      </c>
      <c r="L378" t="s">
        <v>1714</v>
      </c>
      <c r="M378" t="s">
        <v>1721</v>
      </c>
      <c r="N378" t="s">
        <v>221</v>
      </c>
      <c r="O378" t="s">
        <v>222</v>
      </c>
      <c r="P378" t="s">
        <v>223</v>
      </c>
      <c r="Q378" t="s">
        <v>224</v>
      </c>
      <c r="R378" t="s">
        <v>220</v>
      </c>
      <c r="S378" t="s">
        <v>124</v>
      </c>
      <c r="T378" t="s">
        <v>562</v>
      </c>
      <c r="U378" t="s">
        <v>2659</v>
      </c>
      <c r="V378" t="s">
        <v>2655</v>
      </c>
      <c r="W378" t="s">
        <v>2526</v>
      </c>
      <c r="X378" s="51" t="str">
        <f t="shared" si="5"/>
        <v>3</v>
      </c>
      <c r="Y378" s="51" t="str">
        <f>IF(T378="","",IF(AND(T378&lt;&gt;'Tabelas auxiliares'!$B$236,T378&lt;&gt;'Tabelas auxiliares'!$B$237),"FOLHA DE PESSOAL",IF(X378='Tabelas auxiliares'!$A$237,"CUSTEIO",IF(X378='Tabelas auxiliares'!$A$236,"INVESTIMENTO","ERRO - VERIFICAR"))))</f>
        <v>CUSTEIO</v>
      </c>
      <c r="Z378" s="44">
        <v>1076</v>
      </c>
      <c r="AC378" s="44">
        <v>1076</v>
      </c>
    </row>
    <row r="379" spans="1:29" x14ac:dyDescent="0.25">
      <c r="A379" t="s">
        <v>2314</v>
      </c>
      <c r="B379" s="75" t="s">
        <v>2276</v>
      </c>
      <c r="C379" s="75" t="s">
        <v>2317</v>
      </c>
      <c r="D379" t="s">
        <v>77</v>
      </c>
      <c r="E379" t="s">
        <v>118</v>
      </c>
      <c r="F379" s="51" t="str">
        <f>IFERROR(VLOOKUP(D379,'Tabelas auxiliares'!$A$3:$B$61,2,FALSE),"")</f>
        <v>NTI - NÚCLEO DE TECNOLOGIA DA INFORMAÇÃO</v>
      </c>
      <c r="G379" s="51" t="str">
        <f>IFERROR(VLOOKUP($B379,'Tabelas auxiliares'!$A$65:$C$102,2,FALSE),"")</f>
        <v>Tecnologia da informação e comunicação</v>
      </c>
      <c r="H379" s="51" t="str">
        <f>IFERROR(VLOOKUP($B379,'Tabelas auxiliares'!$A$65:$C$102,3,FALSE),"")</f>
        <v>TELEFONIA / TI</v>
      </c>
      <c r="I379" t="s">
        <v>1711</v>
      </c>
      <c r="J379" t="s">
        <v>1712</v>
      </c>
      <c r="K379" t="s">
        <v>1722</v>
      </c>
      <c r="L379" t="s">
        <v>1714</v>
      </c>
      <c r="M379" t="s">
        <v>1723</v>
      </c>
      <c r="N379" t="s">
        <v>221</v>
      </c>
      <c r="O379" t="s">
        <v>222</v>
      </c>
      <c r="P379" t="s">
        <v>223</v>
      </c>
      <c r="Q379" t="s">
        <v>224</v>
      </c>
      <c r="R379" t="s">
        <v>220</v>
      </c>
      <c r="S379" t="s">
        <v>124</v>
      </c>
      <c r="T379" t="s">
        <v>562</v>
      </c>
      <c r="U379" t="s">
        <v>2659</v>
      </c>
      <c r="V379" t="s">
        <v>2665</v>
      </c>
      <c r="W379" t="s">
        <v>2535</v>
      </c>
      <c r="X379" s="51" t="str">
        <f t="shared" si="5"/>
        <v>3</v>
      </c>
      <c r="Y379" s="51" t="str">
        <f>IF(T379="","",IF(AND(T379&lt;&gt;'Tabelas auxiliares'!$B$236,T379&lt;&gt;'Tabelas auxiliares'!$B$237),"FOLHA DE PESSOAL",IF(X379='Tabelas auxiliares'!$A$237,"CUSTEIO",IF(X379='Tabelas auxiliares'!$A$236,"INVESTIMENTO","ERRO - VERIFICAR"))))</f>
        <v>CUSTEIO</v>
      </c>
      <c r="Z379" s="44">
        <v>1145</v>
      </c>
      <c r="AC379" s="44">
        <v>1145</v>
      </c>
    </row>
    <row r="380" spans="1:29" x14ac:dyDescent="0.25">
      <c r="A380" t="s">
        <v>2314</v>
      </c>
      <c r="B380" s="75" t="s">
        <v>2276</v>
      </c>
      <c r="C380" s="75" t="s">
        <v>2317</v>
      </c>
      <c r="D380" t="s">
        <v>77</v>
      </c>
      <c r="E380" t="s">
        <v>118</v>
      </c>
      <c r="F380" s="51" t="str">
        <f>IFERROR(VLOOKUP(D380,'Tabelas auxiliares'!$A$3:$B$61,2,FALSE),"")</f>
        <v>NTI - NÚCLEO DE TECNOLOGIA DA INFORMAÇÃO</v>
      </c>
      <c r="G380" s="51" t="str">
        <f>IFERROR(VLOOKUP($B380,'Tabelas auxiliares'!$A$65:$C$102,2,FALSE),"")</f>
        <v>Tecnologia da informação e comunicação</v>
      </c>
      <c r="H380" s="51" t="str">
        <f>IFERROR(VLOOKUP($B380,'Tabelas auxiliares'!$A$65:$C$102,3,FALSE),"")</f>
        <v>TELEFONIA / TI</v>
      </c>
      <c r="I380" t="s">
        <v>1711</v>
      </c>
      <c r="J380" t="s">
        <v>1712</v>
      </c>
      <c r="K380" t="s">
        <v>1724</v>
      </c>
      <c r="L380" t="s">
        <v>1714</v>
      </c>
      <c r="M380" t="s">
        <v>1725</v>
      </c>
      <c r="N380" t="s">
        <v>221</v>
      </c>
      <c r="O380" t="s">
        <v>222</v>
      </c>
      <c r="P380" t="s">
        <v>223</v>
      </c>
      <c r="Q380" t="s">
        <v>224</v>
      </c>
      <c r="R380" t="s">
        <v>220</v>
      </c>
      <c r="S380" t="s">
        <v>124</v>
      </c>
      <c r="T380" t="s">
        <v>562</v>
      </c>
      <c r="U380" t="s">
        <v>2659</v>
      </c>
      <c r="V380" t="s">
        <v>2665</v>
      </c>
      <c r="W380" t="s">
        <v>2535</v>
      </c>
      <c r="X380" s="51" t="str">
        <f t="shared" si="5"/>
        <v>3</v>
      </c>
      <c r="Y380" s="51" t="str">
        <f>IF(T380="","",IF(AND(T380&lt;&gt;'Tabelas auxiliares'!$B$236,T380&lt;&gt;'Tabelas auxiliares'!$B$237),"FOLHA DE PESSOAL",IF(X380='Tabelas auxiliares'!$A$237,"CUSTEIO",IF(X380='Tabelas auxiliares'!$A$236,"INVESTIMENTO","ERRO - VERIFICAR"))))</f>
        <v>CUSTEIO</v>
      </c>
      <c r="Z380" s="44">
        <v>58350</v>
      </c>
      <c r="AC380" s="44">
        <v>58350</v>
      </c>
    </row>
    <row r="381" spans="1:29" x14ac:dyDescent="0.25">
      <c r="A381" t="s">
        <v>2314</v>
      </c>
      <c r="B381" s="75" t="s">
        <v>2276</v>
      </c>
      <c r="C381" s="75" t="s">
        <v>2317</v>
      </c>
      <c r="D381" t="s">
        <v>77</v>
      </c>
      <c r="E381" t="s">
        <v>118</v>
      </c>
      <c r="F381" s="51" t="str">
        <f>IFERROR(VLOOKUP(D381,'Tabelas auxiliares'!$A$3:$B$61,2,FALSE),"")</f>
        <v>NTI - NÚCLEO DE TECNOLOGIA DA INFORMAÇÃO</v>
      </c>
      <c r="G381" s="51" t="str">
        <f>IFERROR(VLOOKUP($B381,'Tabelas auxiliares'!$A$65:$C$102,2,FALSE),"")</f>
        <v>Tecnologia da informação e comunicação</v>
      </c>
      <c r="H381" s="51" t="str">
        <f>IFERROR(VLOOKUP($B381,'Tabelas auxiliares'!$A$65:$C$102,3,FALSE),"")</f>
        <v>TELEFONIA / TI</v>
      </c>
      <c r="I381" t="s">
        <v>1711</v>
      </c>
      <c r="J381" t="s">
        <v>1712</v>
      </c>
      <c r="K381" t="s">
        <v>1726</v>
      </c>
      <c r="L381" t="s">
        <v>1714</v>
      </c>
      <c r="M381" t="s">
        <v>1727</v>
      </c>
      <c r="N381" t="s">
        <v>221</v>
      </c>
      <c r="O381" t="s">
        <v>222</v>
      </c>
      <c r="P381" t="s">
        <v>223</v>
      </c>
      <c r="Q381" t="s">
        <v>224</v>
      </c>
      <c r="R381" t="s">
        <v>220</v>
      </c>
      <c r="S381" t="s">
        <v>124</v>
      </c>
      <c r="T381" t="s">
        <v>562</v>
      </c>
      <c r="U381" t="s">
        <v>2659</v>
      </c>
      <c r="V381" t="s">
        <v>2626</v>
      </c>
      <c r="W381" t="s">
        <v>2510</v>
      </c>
      <c r="X381" s="51" t="str">
        <f t="shared" si="5"/>
        <v>3</v>
      </c>
      <c r="Y381" s="51" t="str">
        <f>IF(T381="","",IF(AND(T381&lt;&gt;'Tabelas auxiliares'!$B$236,T381&lt;&gt;'Tabelas auxiliares'!$B$237),"FOLHA DE PESSOAL",IF(X381='Tabelas auxiliares'!$A$237,"CUSTEIO",IF(X381='Tabelas auxiliares'!$A$236,"INVESTIMENTO","ERRO - VERIFICAR"))))</f>
        <v>CUSTEIO</v>
      </c>
      <c r="Z381" s="44">
        <v>603.94000000000005</v>
      </c>
      <c r="AC381" s="44">
        <v>603.94000000000005</v>
      </c>
    </row>
    <row r="382" spans="1:29" x14ac:dyDescent="0.25">
      <c r="A382" t="s">
        <v>2314</v>
      </c>
      <c r="B382" s="75" t="s">
        <v>2276</v>
      </c>
      <c r="C382" s="75" t="s">
        <v>2317</v>
      </c>
      <c r="D382" t="s">
        <v>77</v>
      </c>
      <c r="E382" t="s">
        <v>118</v>
      </c>
      <c r="F382" s="51" t="str">
        <f>IFERROR(VLOOKUP(D382,'Tabelas auxiliares'!$A$3:$B$61,2,FALSE),"")</f>
        <v>NTI - NÚCLEO DE TECNOLOGIA DA INFORMAÇÃO</v>
      </c>
      <c r="G382" s="51" t="str">
        <f>IFERROR(VLOOKUP($B382,'Tabelas auxiliares'!$A$65:$C$102,2,FALSE),"")</f>
        <v>Tecnologia da informação e comunicação</v>
      </c>
      <c r="H382" s="51" t="str">
        <f>IFERROR(VLOOKUP($B382,'Tabelas auxiliares'!$A$65:$C$102,3,FALSE),"")</f>
        <v>TELEFONIA / TI</v>
      </c>
      <c r="I382" t="s">
        <v>690</v>
      </c>
      <c r="J382" t="s">
        <v>1694</v>
      </c>
      <c r="K382" t="s">
        <v>1728</v>
      </c>
      <c r="L382" t="s">
        <v>1696</v>
      </c>
      <c r="M382" t="s">
        <v>1697</v>
      </c>
      <c r="N382" t="s">
        <v>221</v>
      </c>
      <c r="O382" t="s">
        <v>222</v>
      </c>
      <c r="P382" t="s">
        <v>223</v>
      </c>
      <c r="Q382" t="s">
        <v>224</v>
      </c>
      <c r="R382" t="s">
        <v>220</v>
      </c>
      <c r="S382" t="s">
        <v>124</v>
      </c>
      <c r="T382" t="s">
        <v>562</v>
      </c>
      <c r="U382" t="s">
        <v>2659</v>
      </c>
      <c r="V382" t="s">
        <v>2598</v>
      </c>
      <c r="W382" t="s">
        <v>2482</v>
      </c>
      <c r="X382" s="51" t="str">
        <f t="shared" si="5"/>
        <v>3</v>
      </c>
      <c r="Y382" s="51" t="str">
        <f>IF(T382="","",IF(AND(T382&lt;&gt;'Tabelas auxiliares'!$B$236,T382&lt;&gt;'Tabelas auxiliares'!$B$237),"FOLHA DE PESSOAL",IF(X382='Tabelas auxiliares'!$A$237,"CUSTEIO",IF(X382='Tabelas auxiliares'!$A$236,"INVESTIMENTO","ERRO - VERIFICAR"))))</f>
        <v>CUSTEIO</v>
      </c>
      <c r="Z382" s="44">
        <v>265252.56</v>
      </c>
      <c r="AA382" s="44">
        <v>191697.9</v>
      </c>
      <c r="AC382" s="44">
        <v>73554.66</v>
      </c>
    </row>
    <row r="383" spans="1:29" x14ac:dyDescent="0.25">
      <c r="A383" t="s">
        <v>2314</v>
      </c>
      <c r="B383" s="75" t="s">
        <v>2276</v>
      </c>
      <c r="C383" s="75" t="s">
        <v>2317</v>
      </c>
      <c r="D383" t="s">
        <v>77</v>
      </c>
      <c r="E383" t="s">
        <v>118</v>
      </c>
      <c r="F383" s="51" t="str">
        <f>IFERROR(VLOOKUP(D383,'Tabelas auxiliares'!$A$3:$B$61,2,FALSE),"")</f>
        <v>NTI - NÚCLEO DE TECNOLOGIA DA INFORMAÇÃO</v>
      </c>
      <c r="G383" s="51" t="str">
        <f>IFERROR(VLOOKUP($B383,'Tabelas auxiliares'!$A$65:$C$102,2,FALSE),"")</f>
        <v>Tecnologia da informação e comunicação</v>
      </c>
      <c r="H383" s="51" t="str">
        <f>IFERROR(VLOOKUP($B383,'Tabelas auxiliares'!$A$65:$C$102,3,FALSE),"")</f>
        <v>TELEFONIA / TI</v>
      </c>
      <c r="I383" t="s">
        <v>925</v>
      </c>
      <c r="J383" t="s">
        <v>1729</v>
      </c>
      <c r="K383" t="s">
        <v>1730</v>
      </c>
      <c r="L383" t="s">
        <v>1731</v>
      </c>
      <c r="M383" t="s">
        <v>1732</v>
      </c>
      <c r="N383" t="s">
        <v>221</v>
      </c>
      <c r="O383" t="s">
        <v>222</v>
      </c>
      <c r="P383" t="s">
        <v>223</v>
      </c>
      <c r="Q383" t="s">
        <v>224</v>
      </c>
      <c r="R383" t="s">
        <v>220</v>
      </c>
      <c r="S383" t="s">
        <v>124</v>
      </c>
      <c r="T383" t="s">
        <v>216</v>
      </c>
      <c r="U383" t="s">
        <v>123</v>
      </c>
      <c r="V383" t="s">
        <v>2665</v>
      </c>
      <c r="W383" t="s">
        <v>2535</v>
      </c>
      <c r="X383" s="51" t="str">
        <f t="shared" si="5"/>
        <v>3</v>
      </c>
      <c r="Y383" s="51" t="str">
        <f>IF(T383="","",IF(AND(T383&lt;&gt;'Tabelas auxiliares'!$B$236,T383&lt;&gt;'Tabelas auxiliares'!$B$237),"FOLHA DE PESSOAL",IF(X383='Tabelas auxiliares'!$A$237,"CUSTEIO",IF(X383='Tabelas auxiliares'!$A$236,"INVESTIMENTO","ERRO - VERIFICAR"))))</f>
        <v>CUSTEIO</v>
      </c>
      <c r="Z383" s="44">
        <v>6000</v>
      </c>
      <c r="AC383" s="44">
        <v>6000</v>
      </c>
    </row>
    <row r="384" spans="1:29" x14ac:dyDescent="0.25">
      <c r="A384" t="s">
        <v>2314</v>
      </c>
      <c r="B384" s="75" t="s">
        <v>2276</v>
      </c>
      <c r="C384" s="75" t="s">
        <v>2317</v>
      </c>
      <c r="D384" t="s">
        <v>77</v>
      </c>
      <c r="E384" t="s">
        <v>118</v>
      </c>
      <c r="F384" s="51" t="str">
        <f>IFERROR(VLOOKUP(D384,'Tabelas auxiliares'!$A$3:$B$61,2,FALSE),"")</f>
        <v>NTI - NÚCLEO DE TECNOLOGIA DA INFORMAÇÃO</v>
      </c>
      <c r="G384" s="51" t="str">
        <f>IFERROR(VLOOKUP($B384,'Tabelas auxiliares'!$A$65:$C$102,2,FALSE),"")</f>
        <v>Tecnologia da informação e comunicação</v>
      </c>
      <c r="H384" s="51" t="str">
        <f>IFERROR(VLOOKUP($B384,'Tabelas auxiliares'!$A$65:$C$102,3,FALSE),"")</f>
        <v>TELEFONIA / TI</v>
      </c>
      <c r="I384" t="s">
        <v>1733</v>
      </c>
      <c r="J384" t="s">
        <v>1734</v>
      </c>
      <c r="K384" t="s">
        <v>1735</v>
      </c>
      <c r="L384" t="s">
        <v>1736</v>
      </c>
      <c r="M384" t="s">
        <v>1737</v>
      </c>
      <c r="N384" t="s">
        <v>278</v>
      </c>
      <c r="O384" t="s">
        <v>222</v>
      </c>
      <c r="P384" t="s">
        <v>279</v>
      </c>
      <c r="Q384" t="s">
        <v>224</v>
      </c>
      <c r="R384" t="s">
        <v>220</v>
      </c>
      <c r="S384" t="s">
        <v>124</v>
      </c>
      <c r="T384" t="s">
        <v>216</v>
      </c>
      <c r="U384" t="s">
        <v>135</v>
      </c>
      <c r="V384" t="s">
        <v>2637</v>
      </c>
      <c r="W384" t="s">
        <v>2516</v>
      </c>
      <c r="X384" s="51" t="str">
        <f t="shared" si="5"/>
        <v>4</v>
      </c>
      <c r="Y384" s="51" t="str">
        <f>IF(T384="","",IF(AND(T384&lt;&gt;'Tabelas auxiliares'!$B$236,T384&lt;&gt;'Tabelas auxiliares'!$B$237),"FOLHA DE PESSOAL",IF(X384='Tabelas auxiliares'!$A$237,"CUSTEIO",IF(X384='Tabelas auxiliares'!$A$236,"INVESTIMENTO","ERRO - VERIFICAR"))))</f>
        <v>INVESTIMENTO</v>
      </c>
      <c r="Z384" s="44">
        <v>156000</v>
      </c>
      <c r="AC384" s="44">
        <v>156000</v>
      </c>
    </row>
    <row r="385" spans="1:29" x14ac:dyDescent="0.25">
      <c r="A385" t="s">
        <v>2314</v>
      </c>
      <c r="B385" s="75" t="s">
        <v>2276</v>
      </c>
      <c r="C385" s="75" t="s">
        <v>2317</v>
      </c>
      <c r="D385" t="s">
        <v>77</v>
      </c>
      <c r="E385" t="s">
        <v>118</v>
      </c>
      <c r="F385" s="51" t="str">
        <f>IFERROR(VLOOKUP(D385,'Tabelas auxiliares'!$A$3:$B$61,2,FALSE),"")</f>
        <v>NTI - NÚCLEO DE TECNOLOGIA DA INFORMAÇÃO</v>
      </c>
      <c r="G385" s="51" t="str">
        <f>IFERROR(VLOOKUP($B385,'Tabelas auxiliares'!$A$65:$C$102,2,FALSE),"")</f>
        <v>Tecnologia da informação e comunicação</v>
      </c>
      <c r="H385" s="51" t="str">
        <f>IFERROR(VLOOKUP($B385,'Tabelas auxiliares'!$A$65:$C$102,3,FALSE),"")</f>
        <v>TELEFONIA / TI</v>
      </c>
      <c r="I385" t="s">
        <v>675</v>
      </c>
      <c r="J385" t="s">
        <v>1738</v>
      </c>
      <c r="K385" t="s">
        <v>1739</v>
      </c>
      <c r="L385" t="s">
        <v>1740</v>
      </c>
      <c r="M385" t="s">
        <v>1741</v>
      </c>
      <c r="N385" t="s">
        <v>221</v>
      </c>
      <c r="O385" t="s">
        <v>222</v>
      </c>
      <c r="P385" t="s">
        <v>223</v>
      </c>
      <c r="Q385" t="s">
        <v>224</v>
      </c>
      <c r="R385" t="s">
        <v>220</v>
      </c>
      <c r="S385" t="s">
        <v>124</v>
      </c>
      <c r="T385" t="s">
        <v>216</v>
      </c>
      <c r="U385" t="s">
        <v>123</v>
      </c>
      <c r="V385" t="s">
        <v>2595</v>
      </c>
      <c r="W385" t="s">
        <v>2479</v>
      </c>
      <c r="X385" s="51" t="str">
        <f t="shared" si="5"/>
        <v>3</v>
      </c>
      <c r="Y385" s="51" t="str">
        <f>IF(T385="","",IF(AND(T385&lt;&gt;'Tabelas auxiliares'!$B$236,T385&lt;&gt;'Tabelas auxiliares'!$B$237),"FOLHA DE PESSOAL",IF(X385='Tabelas auxiliares'!$A$237,"CUSTEIO",IF(X385='Tabelas auxiliares'!$A$236,"INVESTIMENTO","ERRO - VERIFICAR"))))</f>
        <v>CUSTEIO</v>
      </c>
      <c r="Z385" s="44">
        <v>5147.9399999999996</v>
      </c>
      <c r="AC385" s="44">
        <v>5147.9399999999996</v>
      </c>
    </row>
    <row r="386" spans="1:29" x14ac:dyDescent="0.25">
      <c r="A386" t="s">
        <v>2314</v>
      </c>
      <c r="B386" s="75" t="s">
        <v>2276</v>
      </c>
      <c r="C386" s="75" t="s">
        <v>2317</v>
      </c>
      <c r="D386" t="s">
        <v>77</v>
      </c>
      <c r="E386" t="s">
        <v>118</v>
      </c>
      <c r="F386" s="51" t="str">
        <f>IFERROR(VLOOKUP(D386,'Tabelas auxiliares'!$A$3:$B$61,2,FALSE),"")</f>
        <v>NTI - NÚCLEO DE TECNOLOGIA DA INFORMAÇÃO</v>
      </c>
      <c r="G386" s="51" t="str">
        <f>IFERROR(VLOOKUP($B386,'Tabelas auxiliares'!$A$65:$C$102,2,FALSE),"")</f>
        <v>Tecnologia da informação e comunicação</v>
      </c>
      <c r="H386" s="51" t="str">
        <f>IFERROR(VLOOKUP($B386,'Tabelas auxiliares'!$A$65:$C$102,3,FALSE),"")</f>
        <v>TELEFONIA / TI</v>
      </c>
      <c r="I386" t="s">
        <v>1742</v>
      </c>
      <c r="J386" t="s">
        <v>1680</v>
      </c>
      <c r="K386" t="s">
        <v>1743</v>
      </c>
      <c r="L386" t="s">
        <v>1682</v>
      </c>
      <c r="M386" t="s">
        <v>1683</v>
      </c>
      <c r="N386" t="s">
        <v>221</v>
      </c>
      <c r="O386" t="s">
        <v>222</v>
      </c>
      <c r="P386" t="s">
        <v>223</v>
      </c>
      <c r="Q386" t="s">
        <v>224</v>
      </c>
      <c r="R386" t="s">
        <v>220</v>
      </c>
      <c r="S386" t="s">
        <v>124</v>
      </c>
      <c r="T386" t="s">
        <v>216</v>
      </c>
      <c r="U386" t="s">
        <v>123</v>
      </c>
      <c r="V386" t="s">
        <v>2667</v>
      </c>
      <c r="W386" t="s">
        <v>2537</v>
      </c>
      <c r="X386" s="51" t="str">
        <f t="shared" si="5"/>
        <v>3</v>
      </c>
      <c r="Y386" s="51" t="str">
        <f>IF(T386="","",IF(AND(T386&lt;&gt;'Tabelas auxiliares'!$B$236,T386&lt;&gt;'Tabelas auxiliares'!$B$237),"FOLHA DE PESSOAL",IF(X386='Tabelas auxiliares'!$A$237,"CUSTEIO",IF(X386='Tabelas auxiliares'!$A$236,"INVESTIMENTO","ERRO - VERIFICAR"))))</f>
        <v>CUSTEIO</v>
      </c>
      <c r="Z386" s="44">
        <v>9741.6</v>
      </c>
      <c r="AA386" s="44">
        <v>7661.09</v>
      </c>
      <c r="AC386" s="44">
        <v>2080.5100000000002</v>
      </c>
    </row>
    <row r="387" spans="1:29" x14ac:dyDescent="0.25">
      <c r="A387" t="s">
        <v>2314</v>
      </c>
      <c r="B387" s="75" t="s">
        <v>2276</v>
      </c>
      <c r="C387" s="75" t="s">
        <v>2317</v>
      </c>
      <c r="D387" t="s">
        <v>77</v>
      </c>
      <c r="E387" t="s">
        <v>118</v>
      </c>
      <c r="F387" s="51" t="str">
        <f>IFERROR(VLOOKUP(D387,'Tabelas auxiliares'!$A$3:$B$61,2,FALSE),"")</f>
        <v>NTI - NÚCLEO DE TECNOLOGIA DA INFORMAÇÃO</v>
      </c>
      <c r="G387" s="51" t="str">
        <f>IFERROR(VLOOKUP($B387,'Tabelas auxiliares'!$A$65:$C$102,2,FALSE),"")</f>
        <v>Tecnologia da informação e comunicação</v>
      </c>
      <c r="H387" s="51" t="str">
        <f>IFERROR(VLOOKUP($B387,'Tabelas auxiliares'!$A$65:$C$102,3,FALSE),"")</f>
        <v>TELEFONIA / TI</v>
      </c>
      <c r="I387" t="s">
        <v>1742</v>
      </c>
      <c r="J387" t="s">
        <v>1744</v>
      </c>
      <c r="K387" t="s">
        <v>1745</v>
      </c>
      <c r="L387" t="s">
        <v>1746</v>
      </c>
      <c r="M387" t="s">
        <v>1747</v>
      </c>
      <c r="N387" t="s">
        <v>221</v>
      </c>
      <c r="O387" t="s">
        <v>222</v>
      </c>
      <c r="P387" t="s">
        <v>223</v>
      </c>
      <c r="Q387" t="s">
        <v>224</v>
      </c>
      <c r="R387" t="s">
        <v>220</v>
      </c>
      <c r="S387" t="s">
        <v>124</v>
      </c>
      <c r="T387" t="s">
        <v>562</v>
      </c>
      <c r="U387" t="s">
        <v>2659</v>
      </c>
      <c r="V387" t="s">
        <v>2599</v>
      </c>
      <c r="W387" t="s">
        <v>2484</v>
      </c>
      <c r="X387" s="51" t="str">
        <f t="shared" si="5"/>
        <v>3</v>
      </c>
      <c r="Y387" s="51" t="str">
        <f>IF(T387="","",IF(AND(T387&lt;&gt;'Tabelas auxiliares'!$B$236,T387&lt;&gt;'Tabelas auxiliares'!$B$237),"FOLHA DE PESSOAL",IF(X387='Tabelas auxiliares'!$A$237,"CUSTEIO",IF(X387='Tabelas auxiliares'!$A$236,"INVESTIMENTO","ERRO - VERIFICAR"))))</f>
        <v>CUSTEIO</v>
      </c>
      <c r="Z387" s="44">
        <v>40532.800000000003</v>
      </c>
      <c r="AA387" s="44">
        <v>14660.8</v>
      </c>
      <c r="AB387" s="44">
        <v>6468</v>
      </c>
      <c r="AC387" s="44">
        <v>19404</v>
      </c>
    </row>
    <row r="388" spans="1:29" x14ac:dyDescent="0.25">
      <c r="A388" t="s">
        <v>2314</v>
      </c>
      <c r="B388" s="75" t="s">
        <v>2276</v>
      </c>
      <c r="C388" s="75" t="s">
        <v>2317</v>
      </c>
      <c r="D388" t="s">
        <v>77</v>
      </c>
      <c r="E388" t="s">
        <v>118</v>
      </c>
      <c r="F388" s="51" t="str">
        <f>IFERROR(VLOOKUP(D388,'Tabelas auxiliares'!$A$3:$B$61,2,FALSE),"")</f>
        <v>NTI - NÚCLEO DE TECNOLOGIA DA INFORMAÇÃO</v>
      </c>
      <c r="G388" s="51" t="str">
        <f>IFERROR(VLOOKUP($B388,'Tabelas auxiliares'!$A$65:$C$102,2,FALSE),"")</f>
        <v>Tecnologia da informação e comunicação</v>
      </c>
      <c r="H388" s="51" t="str">
        <f>IFERROR(VLOOKUP($B388,'Tabelas auxiliares'!$A$65:$C$102,3,FALSE),"")</f>
        <v>TELEFONIA / TI</v>
      </c>
      <c r="I388" t="s">
        <v>1742</v>
      </c>
      <c r="J388" t="s">
        <v>1748</v>
      </c>
      <c r="K388" t="s">
        <v>1749</v>
      </c>
      <c r="L388" t="s">
        <v>1750</v>
      </c>
      <c r="M388" t="s">
        <v>1751</v>
      </c>
      <c r="N388" t="s">
        <v>221</v>
      </c>
      <c r="O388" t="s">
        <v>222</v>
      </c>
      <c r="P388" t="s">
        <v>223</v>
      </c>
      <c r="Q388" t="s">
        <v>224</v>
      </c>
      <c r="R388" t="s">
        <v>220</v>
      </c>
      <c r="S388" t="s">
        <v>124</v>
      </c>
      <c r="T388" t="s">
        <v>562</v>
      </c>
      <c r="U388" t="s">
        <v>2659</v>
      </c>
      <c r="V388" t="s">
        <v>2599</v>
      </c>
      <c r="W388" t="s">
        <v>2484</v>
      </c>
      <c r="X388" s="51" t="str">
        <f t="shared" ref="X388:X451" si="6">LEFT(V388,1)</f>
        <v>3</v>
      </c>
      <c r="Y388" s="51" t="str">
        <f>IF(T388="","",IF(AND(T388&lt;&gt;'Tabelas auxiliares'!$B$236,T388&lt;&gt;'Tabelas auxiliares'!$B$237),"FOLHA DE PESSOAL",IF(X388='Tabelas auxiliares'!$A$237,"CUSTEIO",IF(X388='Tabelas auxiliares'!$A$236,"INVESTIMENTO","ERRO - VERIFICAR"))))</f>
        <v>CUSTEIO</v>
      </c>
      <c r="Z388" s="44">
        <v>37635.699999999997</v>
      </c>
      <c r="AA388" s="44">
        <v>37635.699999999997</v>
      </c>
    </row>
    <row r="389" spans="1:29" x14ac:dyDescent="0.25">
      <c r="A389" t="s">
        <v>2314</v>
      </c>
      <c r="B389" s="75" t="s">
        <v>2276</v>
      </c>
      <c r="C389" s="75" t="s">
        <v>2317</v>
      </c>
      <c r="D389" t="s">
        <v>77</v>
      </c>
      <c r="E389" t="s">
        <v>118</v>
      </c>
      <c r="F389" s="51" t="str">
        <f>IFERROR(VLOOKUP(D389,'Tabelas auxiliares'!$A$3:$B$61,2,FALSE),"")</f>
        <v>NTI - NÚCLEO DE TECNOLOGIA DA INFORMAÇÃO</v>
      </c>
      <c r="G389" s="51" t="str">
        <f>IFERROR(VLOOKUP($B389,'Tabelas auxiliares'!$A$65:$C$102,2,FALSE),"")</f>
        <v>Tecnologia da informação e comunicação</v>
      </c>
      <c r="H389" s="51" t="str">
        <f>IFERROR(VLOOKUP($B389,'Tabelas auxiliares'!$A$65:$C$102,3,FALSE),"")</f>
        <v>TELEFONIA / TI</v>
      </c>
      <c r="I389" t="s">
        <v>779</v>
      </c>
      <c r="J389" t="s">
        <v>1752</v>
      </c>
      <c r="K389" t="s">
        <v>1753</v>
      </c>
      <c r="L389" t="s">
        <v>1754</v>
      </c>
      <c r="M389" t="s">
        <v>1755</v>
      </c>
      <c r="N389" t="s">
        <v>221</v>
      </c>
      <c r="O389" t="s">
        <v>222</v>
      </c>
      <c r="P389" t="s">
        <v>223</v>
      </c>
      <c r="Q389" t="s">
        <v>224</v>
      </c>
      <c r="R389" t="s">
        <v>220</v>
      </c>
      <c r="S389" t="s">
        <v>124</v>
      </c>
      <c r="T389" t="s">
        <v>562</v>
      </c>
      <c r="U389" t="s">
        <v>2659</v>
      </c>
      <c r="V389" t="s">
        <v>2665</v>
      </c>
      <c r="W389" t="s">
        <v>2535</v>
      </c>
      <c r="X389" s="51" t="str">
        <f t="shared" si="6"/>
        <v>3</v>
      </c>
      <c r="Y389" s="51" t="str">
        <f>IF(T389="","",IF(AND(T389&lt;&gt;'Tabelas auxiliares'!$B$236,T389&lt;&gt;'Tabelas auxiliares'!$B$237),"FOLHA DE PESSOAL",IF(X389='Tabelas auxiliares'!$A$237,"CUSTEIO",IF(X389='Tabelas auxiliares'!$A$236,"INVESTIMENTO","ERRO - VERIFICAR"))))</f>
        <v>CUSTEIO</v>
      </c>
      <c r="Z389" s="44">
        <v>94277.56</v>
      </c>
      <c r="AA389" s="44">
        <v>94277.56</v>
      </c>
    </row>
    <row r="390" spans="1:29" x14ac:dyDescent="0.25">
      <c r="A390" t="s">
        <v>2314</v>
      </c>
      <c r="B390" s="75" t="s">
        <v>2276</v>
      </c>
      <c r="C390" s="75" t="s">
        <v>2317</v>
      </c>
      <c r="D390" t="s">
        <v>77</v>
      </c>
      <c r="E390" t="s">
        <v>118</v>
      </c>
      <c r="F390" s="51" t="str">
        <f>IFERROR(VLOOKUP(D390,'Tabelas auxiliares'!$A$3:$B$61,2,FALSE),"")</f>
        <v>NTI - NÚCLEO DE TECNOLOGIA DA INFORMAÇÃO</v>
      </c>
      <c r="G390" s="51" t="str">
        <f>IFERROR(VLOOKUP($B390,'Tabelas auxiliares'!$A$65:$C$102,2,FALSE),"")</f>
        <v>Tecnologia da informação e comunicação</v>
      </c>
      <c r="H390" s="51" t="str">
        <f>IFERROR(VLOOKUP($B390,'Tabelas auxiliares'!$A$65:$C$102,3,FALSE),"")</f>
        <v>TELEFONIA / TI</v>
      </c>
      <c r="I390" t="s">
        <v>779</v>
      </c>
      <c r="J390" t="s">
        <v>1752</v>
      </c>
      <c r="K390" t="s">
        <v>1756</v>
      </c>
      <c r="L390" t="s">
        <v>1754</v>
      </c>
      <c r="M390" t="s">
        <v>1757</v>
      </c>
      <c r="N390" t="s">
        <v>221</v>
      </c>
      <c r="O390" t="s">
        <v>222</v>
      </c>
      <c r="P390" t="s">
        <v>223</v>
      </c>
      <c r="Q390" t="s">
        <v>224</v>
      </c>
      <c r="R390" t="s">
        <v>220</v>
      </c>
      <c r="S390" t="s">
        <v>124</v>
      </c>
      <c r="T390" t="s">
        <v>562</v>
      </c>
      <c r="U390" t="s">
        <v>2659</v>
      </c>
      <c r="V390" t="s">
        <v>2665</v>
      </c>
      <c r="W390" t="s">
        <v>2535</v>
      </c>
      <c r="X390" s="51" t="str">
        <f t="shared" si="6"/>
        <v>3</v>
      </c>
      <c r="Y390" s="51" t="str">
        <f>IF(T390="","",IF(AND(T390&lt;&gt;'Tabelas auxiliares'!$B$236,T390&lt;&gt;'Tabelas auxiliares'!$B$237),"FOLHA DE PESSOAL",IF(X390='Tabelas auxiliares'!$A$237,"CUSTEIO",IF(X390='Tabelas auxiliares'!$A$236,"INVESTIMENTO","ERRO - VERIFICAR"))))</f>
        <v>CUSTEIO</v>
      </c>
      <c r="Z390" s="44">
        <v>672</v>
      </c>
      <c r="AC390" s="44">
        <v>672</v>
      </c>
    </row>
    <row r="391" spans="1:29" x14ac:dyDescent="0.25">
      <c r="A391" t="s">
        <v>2314</v>
      </c>
      <c r="B391" s="75" t="s">
        <v>2276</v>
      </c>
      <c r="C391" s="75" t="s">
        <v>2317</v>
      </c>
      <c r="D391" t="s">
        <v>77</v>
      </c>
      <c r="E391" t="s">
        <v>118</v>
      </c>
      <c r="F391" s="51" t="str">
        <f>IFERROR(VLOOKUP(D391,'Tabelas auxiliares'!$A$3:$B$61,2,FALSE),"")</f>
        <v>NTI - NÚCLEO DE TECNOLOGIA DA INFORMAÇÃO</v>
      </c>
      <c r="G391" s="51" t="str">
        <f>IFERROR(VLOOKUP($B391,'Tabelas auxiliares'!$A$65:$C$102,2,FALSE),"")</f>
        <v>Tecnologia da informação e comunicação</v>
      </c>
      <c r="H391" s="51" t="str">
        <f>IFERROR(VLOOKUP($B391,'Tabelas auxiliares'!$A$65:$C$102,3,FALSE),"")</f>
        <v>TELEFONIA / TI</v>
      </c>
      <c r="I391" t="s">
        <v>779</v>
      </c>
      <c r="J391" t="s">
        <v>1752</v>
      </c>
      <c r="K391" t="s">
        <v>1758</v>
      </c>
      <c r="L391" t="s">
        <v>1759</v>
      </c>
      <c r="M391" t="s">
        <v>1757</v>
      </c>
      <c r="N391" t="s">
        <v>221</v>
      </c>
      <c r="O391" t="s">
        <v>222</v>
      </c>
      <c r="P391" t="s">
        <v>223</v>
      </c>
      <c r="Q391" t="s">
        <v>224</v>
      </c>
      <c r="R391" t="s">
        <v>220</v>
      </c>
      <c r="S391" t="s">
        <v>124</v>
      </c>
      <c r="T391" t="s">
        <v>216</v>
      </c>
      <c r="U391" t="s">
        <v>123</v>
      </c>
      <c r="V391" t="s">
        <v>2665</v>
      </c>
      <c r="W391" t="s">
        <v>2535</v>
      </c>
      <c r="X391" s="51" t="str">
        <f t="shared" si="6"/>
        <v>3</v>
      </c>
      <c r="Y391" s="51" t="str">
        <f>IF(T391="","",IF(AND(T391&lt;&gt;'Tabelas auxiliares'!$B$236,T391&lt;&gt;'Tabelas auxiliares'!$B$237),"FOLHA DE PESSOAL",IF(X391='Tabelas auxiliares'!$A$237,"CUSTEIO",IF(X391='Tabelas auxiliares'!$A$236,"INVESTIMENTO","ERRO - VERIFICAR"))))</f>
        <v>CUSTEIO</v>
      </c>
      <c r="Z391" s="44">
        <v>378</v>
      </c>
      <c r="AC391" s="44">
        <v>378</v>
      </c>
    </row>
    <row r="392" spans="1:29" x14ac:dyDescent="0.25">
      <c r="A392" t="s">
        <v>2314</v>
      </c>
      <c r="B392" s="75" t="s">
        <v>2276</v>
      </c>
      <c r="C392" s="75" t="s">
        <v>2317</v>
      </c>
      <c r="D392" t="s">
        <v>79</v>
      </c>
      <c r="E392" t="s">
        <v>118</v>
      </c>
      <c r="F392" s="51" t="str">
        <f>IFERROR(VLOOKUP(D392,'Tabelas auxiliares'!$A$3:$B$61,2,FALSE),"")</f>
        <v>NTI - SUPRIMENTO DE INFORMÁTICA * D.U.C</v>
      </c>
      <c r="G392" s="51" t="str">
        <f>IFERROR(VLOOKUP($B392,'Tabelas auxiliares'!$A$65:$C$102,2,FALSE),"")</f>
        <v>Tecnologia da informação e comunicação</v>
      </c>
      <c r="H392" s="51" t="str">
        <f>IFERROR(VLOOKUP($B392,'Tabelas auxiliares'!$A$65:$C$102,3,FALSE),"")</f>
        <v>TELEFONIA / TI</v>
      </c>
      <c r="I392" t="s">
        <v>1711</v>
      </c>
      <c r="J392" t="s">
        <v>1712</v>
      </c>
      <c r="K392" t="s">
        <v>1760</v>
      </c>
      <c r="L392" t="s">
        <v>1714</v>
      </c>
      <c r="M392" t="s">
        <v>1761</v>
      </c>
      <c r="N392" t="s">
        <v>221</v>
      </c>
      <c r="O392" t="s">
        <v>222</v>
      </c>
      <c r="P392" t="s">
        <v>223</v>
      </c>
      <c r="Q392" t="s">
        <v>224</v>
      </c>
      <c r="R392" t="s">
        <v>220</v>
      </c>
      <c r="S392" t="s">
        <v>124</v>
      </c>
      <c r="T392" t="s">
        <v>562</v>
      </c>
      <c r="U392" t="s">
        <v>2659</v>
      </c>
      <c r="V392" t="s">
        <v>2665</v>
      </c>
      <c r="W392" t="s">
        <v>2535</v>
      </c>
      <c r="X392" s="51" t="str">
        <f t="shared" si="6"/>
        <v>3</v>
      </c>
      <c r="Y392" s="51" t="str">
        <f>IF(T392="","",IF(AND(T392&lt;&gt;'Tabelas auxiliares'!$B$236,T392&lt;&gt;'Tabelas auxiliares'!$B$237),"FOLHA DE PESSOAL",IF(X392='Tabelas auxiliares'!$A$237,"CUSTEIO",IF(X392='Tabelas auxiliares'!$A$236,"INVESTIMENTO","ERRO - VERIFICAR"))))</f>
        <v>CUSTEIO</v>
      </c>
      <c r="Z392" s="44">
        <v>10275</v>
      </c>
      <c r="AC392" s="44">
        <v>10275</v>
      </c>
    </row>
    <row r="393" spans="1:29" x14ac:dyDescent="0.25">
      <c r="A393" t="s">
        <v>2314</v>
      </c>
      <c r="B393" s="75" t="s">
        <v>2276</v>
      </c>
      <c r="C393" s="75" t="s">
        <v>2317</v>
      </c>
      <c r="D393" t="s">
        <v>79</v>
      </c>
      <c r="E393" t="s">
        <v>118</v>
      </c>
      <c r="F393" s="51" t="str">
        <f>IFERROR(VLOOKUP(D393,'Tabelas auxiliares'!$A$3:$B$61,2,FALSE),"")</f>
        <v>NTI - SUPRIMENTO DE INFORMÁTICA * D.U.C</v>
      </c>
      <c r="G393" s="51" t="str">
        <f>IFERROR(VLOOKUP($B393,'Tabelas auxiliares'!$A$65:$C$102,2,FALSE),"")</f>
        <v>Tecnologia da informação e comunicação</v>
      </c>
      <c r="H393" s="51" t="str">
        <f>IFERROR(VLOOKUP($B393,'Tabelas auxiliares'!$A$65:$C$102,3,FALSE),"")</f>
        <v>TELEFONIA / TI</v>
      </c>
      <c r="I393" t="s">
        <v>690</v>
      </c>
      <c r="J393" t="s">
        <v>1712</v>
      </c>
      <c r="K393" t="s">
        <v>1762</v>
      </c>
      <c r="L393" t="s">
        <v>1763</v>
      </c>
      <c r="M393" t="s">
        <v>1764</v>
      </c>
      <c r="N393" t="s">
        <v>221</v>
      </c>
      <c r="O393" t="s">
        <v>222</v>
      </c>
      <c r="P393" t="s">
        <v>223</v>
      </c>
      <c r="Q393" t="s">
        <v>224</v>
      </c>
      <c r="R393" t="s">
        <v>220</v>
      </c>
      <c r="S393" t="s">
        <v>124</v>
      </c>
      <c r="T393" t="s">
        <v>562</v>
      </c>
      <c r="U393" t="s">
        <v>2659</v>
      </c>
      <c r="V393" t="s">
        <v>2665</v>
      </c>
      <c r="W393" t="s">
        <v>2535</v>
      </c>
      <c r="X393" s="51" t="str">
        <f t="shared" si="6"/>
        <v>3</v>
      </c>
      <c r="Y393" s="51" t="str">
        <f>IF(T393="","",IF(AND(T393&lt;&gt;'Tabelas auxiliares'!$B$236,T393&lt;&gt;'Tabelas auxiliares'!$B$237),"FOLHA DE PESSOAL",IF(X393='Tabelas auxiliares'!$A$237,"CUSTEIO",IF(X393='Tabelas auxiliares'!$A$236,"INVESTIMENTO","ERRO - VERIFICAR"))))</f>
        <v>CUSTEIO</v>
      </c>
      <c r="Z393" s="44">
        <v>27673.15</v>
      </c>
      <c r="AC393" s="44">
        <v>27673.15</v>
      </c>
    </row>
    <row r="394" spans="1:29" x14ac:dyDescent="0.25">
      <c r="A394" t="s">
        <v>2314</v>
      </c>
      <c r="B394" s="75" t="s">
        <v>2276</v>
      </c>
      <c r="C394" s="75" t="s">
        <v>2317</v>
      </c>
      <c r="D394" t="s">
        <v>79</v>
      </c>
      <c r="E394" t="s">
        <v>118</v>
      </c>
      <c r="F394" s="51" t="str">
        <f>IFERROR(VLOOKUP(D394,'Tabelas auxiliares'!$A$3:$B$61,2,FALSE),"")</f>
        <v>NTI - SUPRIMENTO DE INFORMÁTICA * D.U.C</v>
      </c>
      <c r="G394" s="51" t="str">
        <f>IFERROR(VLOOKUP($B394,'Tabelas auxiliares'!$A$65:$C$102,2,FALSE),"")</f>
        <v>Tecnologia da informação e comunicação</v>
      </c>
      <c r="H394" s="51" t="str">
        <f>IFERROR(VLOOKUP($B394,'Tabelas auxiliares'!$A$65:$C$102,3,FALSE),"")</f>
        <v>TELEFONIA / TI</v>
      </c>
      <c r="I394" t="s">
        <v>690</v>
      </c>
      <c r="J394" t="s">
        <v>1712</v>
      </c>
      <c r="K394" t="s">
        <v>1765</v>
      </c>
      <c r="L394" t="s">
        <v>1763</v>
      </c>
      <c r="M394" t="s">
        <v>1764</v>
      </c>
      <c r="N394" t="s">
        <v>221</v>
      </c>
      <c r="O394" t="s">
        <v>222</v>
      </c>
      <c r="P394" t="s">
        <v>223</v>
      </c>
      <c r="Q394" t="s">
        <v>224</v>
      </c>
      <c r="R394" t="s">
        <v>220</v>
      </c>
      <c r="S394" t="s">
        <v>124</v>
      </c>
      <c r="T394" t="s">
        <v>562</v>
      </c>
      <c r="U394" t="s">
        <v>2659</v>
      </c>
      <c r="V394" t="s">
        <v>2665</v>
      </c>
      <c r="W394" t="s">
        <v>2535</v>
      </c>
      <c r="X394" s="51" t="str">
        <f t="shared" si="6"/>
        <v>3</v>
      </c>
      <c r="Y394" s="51" t="str">
        <f>IF(T394="","",IF(AND(T394&lt;&gt;'Tabelas auxiliares'!$B$236,T394&lt;&gt;'Tabelas auxiliares'!$B$237),"FOLHA DE PESSOAL",IF(X394='Tabelas auxiliares'!$A$237,"CUSTEIO",IF(X394='Tabelas auxiliares'!$A$236,"INVESTIMENTO","ERRO - VERIFICAR"))))</f>
        <v>CUSTEIO</v>
      </c>
      <c r="Z394" s="44">
        <v>10794.48</v>
      </c>
      <c r="AC394" s="44">
        <v>10794.48</v>
      </c>
    </row>
    <row r="395" spans="1:29" x14ac:dyDescent="0.25">
      <c r="A395" t="s">
        <v>2314</v>
      </c>
      <c r="B395" s="75" t="s">
        <v>2276</v>
      </c>
      <c r="C395" s="75" t="s">
        <v>2317</v>
      </c>
      <c r="D395" t="s">
        <v>79</v>
      </c>
      <c r="E395" t="s">
        <v>118</v>
      </c>
      <c r="F395" s="51" t="str">
        <f>IFERROR(VLOOKUP(D395,'Tabelas auxiliares'!$A$3:$B$61,2,FALSE),"")</f>
        <v>NTI - SUPRIMENTO DE INFORMÁTICA * D.U.C</v>
      </c>
      <c r="G395" s="51" t="str">
        <f>IFERROR(VLOOKUP($B395,'Tabelas auxiliares'!$A$65:$C$102,2,FALSE),"")</f>
        <v>Tecnologia da informação e comunicação</v>
      </c>
      <c r="H395" s="51" t="str">
        <f>IFERROR(VLOOKUP($B395,'Tabelas auxiliares'!$A$65:$C$102,3,FALSE),"")</f>
        <v>TELEFONIA / TI</v>
      </c>
      <c r="I395" t="s">
        <v>1267</v>
      </c>
      <c r="J395" t="s">
        <v>1766</v>
      </c>
      <c r="K395" t="s">
        <v>1767</v>
      </c>
      <c r="L395" t="s">
        <v>1768</v>
      </c>
      <c r="M395" t="s">
        <v>1769</v>
      </c>
      <c r="N395" t="s">
        <v>221</v>
      </c>
      <c r="O395" t="s">
        <v>222</v>
      </c>
      <c r="P395" t="s">
        <v>223</v>
      </c>
      <c r="Q395" t="s">
        <v>224</v>
      </c>
      <c r="R395" t="s">
        <v>220</v>
      </c>
      <c r="S395" t="s">
        <v>124</v>
      </c>
      <c r="T395" t="s">
        <v>562</v>
      </c>
      <c r="U395" t="s">
        <v>2659</v>
      </c>
      <c r="V395" t="s">
        <v>2665</v>
      </c>
      <c r="W395" t="s">
        <v>2535</v>
      </c>
      <c r="X395" s="51" t="str">
        <f t="shared" si="6"/>
        <v>3</v>
      </c>
      <c r="Y395" s="51" t="str">
        <f>IF(T395="","",IF(AND(T395&lt;&gt;'Tabelas auxiliares'!$B$236,T395&lt;&gt;'Tabelas auxiliares'!$B$237),"FOLHA DE PESSOAL",IF(X395='Tabelas auxiliares'!$A$237,"CUSTEIO",IF(X395='Tabelas auxiliares'!$A$236,"INVESTIMENTO","ERRO - VERIFICAR"))))</f>
        <v>CUSTEIO</v>
      </c>
      <c r="Z395" s="44">
        <v>69840</v>
      </c>
      <c r="AC395" s="44">
        <v>69840</v>
      </c>
    </row>
    <row r="396" spans="1:29" x14ac:dyDescent="0.25">
      <c r="A396" t="s">
        <v>2314</v>
      </c>
      <c r="B396" s="75" t="s">
        <v>2276</v>
      </c>
      <c r="C396" s="75" t="s">
        <v>2317</v>
      </c>
      <c r="D396" t="s">
        <v>79</v>
      </c>
      <c r="E396" t="s">
        <v>118</v>
      </c>
      <c r="F396" s="51" t="str">
        <f>IFERROR(VLOOKUP(D396,'Tabelas auxiliares'!$A$3:$B$61,2,FALSE),"")</f>
        <v>NTI - SUPRIMENTO DE INFORMÁTICA * D.U.C</v>
      </c>
      <c r="G396" s="51" t="str">
        <f>IFERROR(VLOOKUP($B396,'Tabelas auxiliares'!$A$65:$C$102,2,FALSE),"")</f>
        <v>Tecnologia da informação e comunicação</v>
      </c>
      <c r="H396" s="51" t="str">
        <f>IFERROR(VLOOKUP($B396,'Tabelas auxiliares'!$A$65:$C$102,3,FALSE),"")</f>
        <v>TELEFONIA / TI</v>
      </c>
      <c r="I396" t="s">
        <v>1267</v>
      </c>
      <c r="J396" t="s">
        <v>1766</v>
      </c>
      <c r="K396" t="s">
        <v>1770</v>
      </c>
      <c r="L396" t="s">
        <v>1768</v>
      </c>
      <c r="M396" t="s">
        <v>1771</v>
      </c>
      <c r="N396" t="s">
        <v>221</v>
      </c>
      <c r="O396" t="s">
        <v>222</v>
      </c>
      <c r="P396" t="s">
        <v>223</v>
      </c>
      <c r="Q396" t="s">
        <v>224</v>
      </c>
      <c r="R396" t="s">
        <v>220</v>
      </c>
      <c r="S396" t="s">
        <v>124</v>
      </c>
      <c r="T396" t="s">
        <v>562</v>
      </c>
      <c r="U396" t="s">
        <v>2659</v>
      </c>
      <c r="V396" t="s">
        <v>2665</v>
      </c>
      <c r="W396" t="s">
        <v>2535</v>
      </c>
      <c r="X396" s="51" t="str">
        <f t="shared" si="6"/>
        <v>3</v>
      </c>
      <c r="Y396" s="51" t="str">
        <f>IF(T396="","",IF(AND(T396&lt;&gt;'Tabelas auxiliares'!$B$236,T396&lt;&gt;'Tabelas auxiliares'!$B$237),"FOLHA DE PESSOAL",IF(X396='Tabelas auxiliares'!$A$237,"CUSTEIO",IF(X396='Tabelas auxiliares'!$A$236,"INVESTIMENTO","ERRO - VERIFICAR"))))</f>
        <v>CUSTEIO</v>
      </c>
      <c r="Z396" s="44">
        <v>13600</v>
      </c>
      <c r="AC396" s="44">
        <v>13600</v>
      </c>
    </row>
    <row r="397" spans="1:29" x14ac:dyDescent="0.25">
      <c r="A397" t="s">
        <v>2314</v>
      </c>
      <c r="B397" s="75" t="s">
        <v>2276</v>
      </c>
      <c r="C397" s="75" t="s">
        <v>2317</v>
      </c>
      <c r="D397" t="s">
        <v>79</v>
      </c>
      <c r="E397" t="s">
        <v>118</v>
      </c>
      <c r="F397" s="51" t="str">
        <f>IFERROR(VLOOKUP(D397,'Tabelas auxiliares'!$A$3:$B$61,2,FALSE),"")</f>
        <v>NTI - SUPRIMENTO DE INFORMÁTICA * D.U.C</v>
      </c>
      <c r="G397" s="51" t="str">
        <f>IFERROR(VLOOKUP($B397,'Tabelas auxiliares'!$A$65:$C$102,2,FALSE),"")</f>
        <v>Tecnologia da informação e comunicação</v>
      </c>
      <c r="H397" s="51" t="str">
        <f>IFERROR(VLOOKUP($B397,'Tabelas auxiliares'!$A$65:$C$102,3,FALSE),"")</f>
        <v>TELEFONIA / TI</v>
      </c>
      <c r="I397" t="s">
        <v>1267</v>
      </c>
      <c r="J397" t="s">
        <v>1766</v>
      </c>
      <c r="K397" t="s">
        <v>1772</v>
      </c>
      <c r="L397" t="s">
        <v>1768</v>
      </c>
      <c r="M397" t="s">
        <v>1773</v>
      </c>
      <c r="N397" t="s">
        <v>221</v>
      </c>
      <c r="O397" t="s">
        <v>222</v>
      </c>
      <c r="P397" t="s">
        <v>223</v>
      </c>
      <c r="Q397" t="s">
        <v>224</v>
      </c>
      <c r="R397" t="s">
        <v>220</v>
      </c>
      <c r="S397" t="s">
        <v>124</v>
      </c>
      <c r="T397" t="s">
        <v>562</v>
      </c>
      <c r="U397" t="s">
        <v>2659</v>
      </c>
      <c r="V397" t="s">
        <v>2665</v>
      </c>
      <c r="W397" t="s">
        <v>2535</v>
      </c>
      <c r="X397" s="51" t="str">
        <f t="shared" si="6"/>
        <v>3</v>
      </c>
      <c r="Y397" s="51" t="str">
        <f>IF(T397="","",IF(AND(T397&lt;&gt;'Tabelas auxiliares'!$B$236,T397&lt;&gt;'Tabelas auxiliares'!$B$237),"FOLHA DE PESSOAL",IF(X397='Tabelas auxiliares'!$A$237,"CUSTEIO",IF(X397='Tabelas auxiliares'!$A$236,"INVESTIMENTO","ERRO - VERIFICAR"))))</f>
        <v>CUSTEIO</v>
      </c>
      <c r="Z397" s="44">
        <v>3817</v>
      </c>
      <c r="AC397" s="44">
        <v>3817</v>
      </c>
    </row>
    <row r="398" spans="1:29" x14ac:dyDescent="0.25">
      <c r="A398" t="s">
        <v>2314</v>
      </c>
      <c r="B398" s="75" t="s">
        <v>2276</v>
      </c>
      <c r="C398" s="75" t="s">
        <v>2317</v>
      </c>
      <c r="D398" t="s">
        <v>83</v>
      </c>
      <c r="E398" t="s">
        <v>118</v>
      </c>
      <c r="F398" s="51" t="str">
        <f>IFERROR(VLOOKUP(D398,'Tabelas auxiliares'!$A$3:$B$61,2,FALSE),"")</f>
        <v>NETEL - NÚCLEO EDUCACIONAL DE TECNOLOGIAS E LÍNGUAS</v>
      </c>
      <c r="G398" s="51" t="str">
        <f>IFERROR(VLOOKUP($B398,'Tabelas auxiliares'!$A$65:$C$102,2,FALSE),"")</f>
        <v>Tecnologia da informação e comunicação</v>
      </c>
      <c r="H398" s="51" t="str">
        <f>IFERROR(VLOOKUP($B398,'Tabelas auxiliares'!$A$65:$C$102,3,FALSE),"")</f>
        <v>TELEFONIA / TI</v>
      </c>
      <c r="I398" t="s">
        <v>1774</v>
      </c>
      <c r="J398" t="s">
        <v>1775</v>
      </c>
      <c r="K398" t="s">
        <v>1776</v>
      </c>
      <c r="L398" t="s">
        <v>1777</v>
      </c>
      <c r="M398" t="s">
        <v>1778</v>
      </c>
      <c r="N398" t="s">
        <v>278</v>
      </c>
      <c r="O398" t="s">
        <v>222</v>
      </c>
      <c r="P398" t="s">
        <v>279</v>
      </c>
      <c r="Q398" t="s">
        <v>224</v>
      </c>
      <c r="R398" t="s">
        <v>220</v>
      </c>
      <c r="S398" t="s">
        <v>1089</v>
      </c>
      <c r="T398" t="s">
        <v>216</v>
      </c>
      <c r="U398" t="s">
        <v>135</v>
      </c>
      <c r="V398" t="s">
        <v>2657</v>
      </c>
      <c r="W398" t="s">
        <v>2528</v>
      </c>
      <c r="X398" s="51" t="str">
        <f t="shared" si="6"/>
        <v>4</v>
      </c>
      <c r="Y398" s="51" t="str">
        <f>IF(T398="","",IF(AND(T398&lt;&gt;'Tabelas auxiliares'!$B$236,T398&lt;&gt;'Tabelas auxiliares'!$B$237),"FOLHA DE PESSOAL",IF(X398='Tabelas auxiliares'!$A$237,"CUSTEIO",IF(X398='Tabelas auxiliares'!$A$236,"INVESTIMENTO","ERRO - VERIFICAR"))))</f>
        <v>INVESTIMENTO</v>
      </c>
      <c r="Z398" s="44">
        <v>750</v>
      </c>
      <c r="AA398" s="44">
        <v>750</v>
      </c>
    </row>
    <row r="399" spans="1:29" x14ac:dyDescent="0.25">
      <c r="A399" t="s">
        <v>2314</v>
      </c>
      <c r="B399" s="75" t="s">
        <v>2279</v>
      </c>
      <c r="C399" s="75" t="s">
        <v>2317</v>
      </c>
      <c r="D399" t="s">
        <v>35</v>
      </c>
      <c r="E399" t="s">
        <v>118</v>
      </c>
      <c r="F399" s="51" t="str">
        <f>IFERROR(VLOOKUP(D399,'Tabelas auxiliares'!$A$3:$B$61,2,FALSE),"")</f>
        <v>PU - PREFEITURA UNIVERSITÁRIA</v>
      </c>
      <c r="G399" s="51" t="str">
        <f>IFERROR(VLOOKUP($B399,'Tabelas auxiliares'!$A$65:$C$102,2,FALSE),"")</f>
        <v>Obrigações tributárias e serviços financeiros</v>
      </c>
      <c r="H399" s="51" t="str">
        <f>IFERROR(VLOOKUP($B399,'Tabelas auxiliares'!$A$65:$C$102,3,FALSE),"")</f>
        <v xml:space="preserve">OBRIGAÇÕES TRIBUTÁRIAS / SEGURO COLETIVO PARA ALUNOS / SEGURO ESTAGIÁRIOS / SEGURO CARROS OFICIAIS / SEGURO PREDIAL / IMPORTAÇÃO (TAXAS/SEGURO) </v>
      </c>
      <c r="I399" t="s">
        <v>1779</v>
      </c>
      <c r="J399" t="s">
        <v>1780</v>
      </c>
      <c r="K399" t="s">
        <v>1781</v>
      </c>
      <c r="L399" t="s">
        <v>1782</v>
      </c>
      <c r="M399" t="s">
        <v>1783</v>
      </c>
      <c r="N399" t="s">
        <v>221</v>
      </c>
      <c r="O399" t="s">
        <v>914</v>
      </c>
      <c r="P399" t="s">
        <v>915</v>
      </c>
      <c r="Q399" t="s">
        <v>224</v>
      </c>
      <c r="R399" t="s">
        <v>220</v>
      </c>
      <c r="S399" t="s">
        <v>916</v>
      </c>
      <c r="T399" t="s">
        <v>216</v>
      </c>
      <c r="U399" t="s">
        <v>2622</v>
      </c>
      <c r="V399" t="s">
        <v>2600</v>
      </c>
      <c r="W399" t="s">
        <v>2486</v>
      </c>
      <c r="X399" s="51" t="str">
        <f t="shared" si="6"/>
        <v>3</v>
      </c>
      <c r="Y399" s="51" t="str">
        <f>IF(T399="","",IF(AND(T399&lt;&gt;'Tabelas auxiliares'!$B$236,T399&lt;&gt;'Tabelas auxiliares'!$B$237),"FOLHA DE PESSOAL",IF(X399='Tabelas auxiliares'!$A$237,"CUSTEIO",IF(X399='Tabelas auxiliares'!$A$236,"INVESTIMENTO","ERRO - VERIFICAR"))))</f>
        <v>CUSTEIO</v>
      </c>
      <c r="Z399" s="44">
        <v>4365.8100000000004</v>
      </c>
      <c r="AA399" s="44">
        <v>4365.8100000000004</v>
      </c>
    </row>
    <row r="400" spans="1:29" x14ac:dyDescent="0.25">
      <c r="A400" t="s">
        <v>2314</v>
      </c>
      <c r="B400" s="75" t="s">
        <v>2279</v>
      </c>
      <c r="C400" s="75" t="s">
        <v>2317</v>
      </c>
      <c r="D400" t="s">
        <v>35</v>
      </c>
      <c r="E400" t="s">
        <v>118</v>
      </c>
      <c r="F400" s="51" t="str">
        <f>IFERROR(VLOOKUP(D400,'Tabelas auxiliares'!$A$3:$B$61,2,FALSE),"")</f>
        <v>PU - PREFEITURA UNIVERSITÁRIA</v>
      </c>
      <c r="G400" s="51" t="str">
        <f>IFERROR(VLOOKUP($B400,'Tabelas auxiliares'!$A$65:$C$102,2,FALSE),"")</f>
        <v>Obrigações tributárias e serviços financeiros</v>
      </c>
      <c r="H400" s="51" t="str">
        <f>IFERROR(VLOOKUP($B400,'Tabelas auxiliares'!$A$65:$C$102,3,FALSE),"")</f>
        <v xml:space="preserve">OBRIGAÇÕES TRIBUTÁRIAS / SEGURO COLETIVO PARA ALUNOS / SEGURO ESTAGIÁRIOS / SEGURO CARROS OFICIAIS / SEGURO PREDIAL / IMPORTAÇÃO (TAXAS/SEGURO) </v>
      </c>
      <c r="I400" t="s">
        <v>1784</v>
      </c>
      <c r="J400" t="s">
        <v>1785</v>
      </c>
      <c r="K400" t="s">
        <v>1786</v>
      </c>
      <c r="L400" t="s">
        <v>1787</v>
      </c>
      <c r="M400" t="s">
        <v>1783</v>
      </c>
      <c r="N400" t="s">
        <v>221</v>
      </c>
      <c r="O400" t="s">
        <v>222</v>
      </c>
      <c r="P400" t="s">
        <v>223</v>
      </c>
      <c r="Q400" t="s">
        <v>224</v>
      </c>
      <c r="R400" t="s">
        <v>220</v>
      </c>
      <c r="S400" t="s">
        <v>124</v>
      </c>
      <c r="T400" t="s">
        <v>216</v>
      </c>
      <c r="U400" t="s">
        <v>123</v>
      </c>
      <c r="V400" t="s">
        <v>2600</v>
      </c>
      <c r="W400" t="s">
        <v>2486</v>
      </c>
      <c r="X400" s="51" t="str">
        <f t="shared" si="6"/>
        <v>3</v>
      </c>
      <c r="Y400" s="51" t="str">
        <f>IF(T400="","",IF(AND(T400&lt;&gt;'Tabelas auxiliares'!$B$236,T400&lt;&gt;'Tabelas auxiliares'!$B$237),"FOLHA DE PESSOAL",IF(X400='Tabelas auxiliares'!$A$237,"CUSTEIO",IF(X400='Tabelas auxiliares'!$A$236,"INVESTIMENTO","ERRO - VERIFICAR"))))</f>
        <v>CUSTEIO</v>
      </c>
      <c r="Z400" s="44">
        <v>17479.21</v>
      </c>
      <c r="AA400" s="44">
        <v>17479.21</v>
      </c>
    </row>
    <row r="401" spans="1:29" x14ac:dyDescent="0.25">
      <c r="A401" t="s">
        <v>2314</v>
      </c>
      <c r="B401" s="75" t="s">
        <v>2279</v>
      </c>
      <c r="C401" s="75" t="s">
        <v>2317</v>
      </c>
      <c r="D401" t="s">
        <v>53</v>
      </c>
      <c r="E401" t="s">
        <v>118</v>
      </c>
      <c r="F401" s="51" t="str">
        <f>IFERROR(VLOOKUP(D401,'Tabelas auxiliares'!$A$3:$B$61,2,FALSE),"")</f>
        <v>PROGRAD - PRÓ-REITORIA DE GRADUAÇÃO</v>
      </c>
      <c r="G401" s="51" t="str">
        <f>IFERROR(VLOOKUP($B401,'Tabelas auxiliares'!$A$65:$C$102,2,FALSE),"")</f>
        <v>Obrigações tributárias e serviços financeiros</v>
      </c>
      <c r="H401" s="51" t="str">
        <f>IFERROR(VLOOKUP($B401,'Tabelas auxiliares'!$A$65:$C$102,3,FALSE),"")</f>
        <v xml:space="preserve">OBRIGAÇÕES TRIBUTÁRIAS / SEGURO COLETIVO PARA ALUNOS / SEGURO ESTAGIÁRIOS / SEGURO CARROS OFICIAIS / SEGURO PREDIAL / IMPORTAÇÃO (TAXAS/SEGURO) </v>
      </c>
      <c r="I401" t="s">
        <v>1788</v>
      </c>
      <c r="J401" t="s">
        <v>1789</v>
      </c>
      <c r="K401" t="s">
        <v>1790</v>
      </c>
      <c r="L401" t="s">
        <v>1791</v>
      </c>
      <c r="M401" t="s">
        <v>1792</v>
      </c>
      <c r="N401" t="s">
        <v>221</v>
      </c>
      <c r="O401" t="s">
        <v>222</v>
      </c>
      <c r="P401" t="s">
        <v>223</v>
      </c>
      <c r="Q401" t="s">
        <v>224</v>
      </c>
      <c r="R401" t="s">
        <v>220</v>
      </c>
      <c r="S401" t="s">
        <v>124</v>
      </c>
      <c r="T401" t="s">
        <v>216</v>
      </c>
      <c r="U401" t="s">
        <v>123</v>
      </c>
      <c r="V401" t="s">
        <v>2600</v>
      </c>
      <c r="W401" t="s">
        <v>2486</v>
      </c>
      <c r="X401" s="51" t="str">
        <f t="shared" si="6"/>
        <v>3</v>
      </c>
      <c r="Y401" s="51" t="str">
        <f>IF(T401="","",IF(AND(T401&lt;&gt;'Tabelas auxiliares'!$B$236,T401&lt;&gt;'Tabelas auxiliares'!$B$237),"FOLHA DE PESSOAL",IF(X401='Tabelas auxiliares'!$A$237,"CUSTEIO",IF(X401='Tabelas auxiliares'!$A$236,"INVESTIMENTO","ERRO - VERIFICAR"))))</f>
        <v>CUSTEIO</v>
      </c>
      <c r="Z401" s="44">
        <v>3758.72</v>
      </c>
      <c r="AA401" s="44">
        <v>3659.52</v>
      </c>
      <c r="AC401" s="44">
        <v>99.2</v>
      </c>
    </row>
    <row r="402" spans="1:29" x14ac:dyDescent="0.25">
      <c r="A402" t="s">
        <v>2314</v>
      </c>
      <c r="B402" s="75" t="s">
        <v>2279</v>
      </c>
      <c r="C402" s="75" t="s">
        <v>2317</v>
      </c>
      <c r="D402" t="s">
        <v>61</v>
      </c>
      <c r="E402" t="s">
        <v>118</v>
      </c>
      <c r="F402" s="51" t="str">
        <f>IFERROR(VLOOKUP(D402,'Tabelas auxiliares'!$A$3:$B$61,2,FALSE),"")</f>
        <v>PROAD - PRÓ-REITORIA DE ADMINISTRAÇÃO</v>
      </c>
      <c r="G402" s="51" t="str">
        <f>IFERROR(VLOOKUP($B402,'Tabelas auxiliares'!$A$65:$C$102,2,FALSE),"")</f>
        <v>Obrigações tributárias e serviços financeiros</v>
      </c>
      <c r="H402" s="51" t="str">
        <f>IFERROR(VLOOKUP($B402,'Tabelas auxiliares'!$A$65:$C$102,3,FALSE),"")</f>
        <v xml:space="preserve">OBRIGAÇÕES TRIBUTÁRIAS / SEGURO COLETIVO PARA ALUNOS / SEGURO ESTAGIÁRIOS / SEGURO CARROS OFICIAIS / SEGURO PREDIAL / IMPORTAÇÃO (TAXAS/SEGURO) </v>
      </c>
      <c r="I402" t="s">
        <v>1793</v>
      </c>
      <c r="J402" t="s">
        <v>1794</v>
      </c>
      <c r="K402" t="s">
        <v>1795</v>
      </c>
      <c r="L402" t="s">
        <v>1796</v>
      </c>
      <c r="M402" t="s">
        <v>1797</v>
      </c>
      <c r="N402" t="s">
        <v>221</v>
      </c>
      <c r="O402" t="s">
        <v>222</v>
      </c>
      <c r="P402" t="s">
        <v>223</v>
      </c>
      <c r="Q402" t="s">
        <v>224</v>
      </c>
      <c r="R402" t="s">
        <v>220</v>
      </c>
      <c r="S402" t="s">
        <v>124</v>
      </c>
      <c r="T402" t="s">
        <v>216</v>
      </c>
      <c r="U402" t="s">
        <v>123</v>
      </c>
      <c r="V402" t="s">
        <v>2600</v>
      </c>
      <c r="W402" t="s">
        <v>2486</v>
      </c>
      <c r="X402" s="51" t="str">
        <f t="shared" si="6"/>
        <v>3</v>
      </c>
      <c r="Y402" s="51" t="str">
        <f>IF(T402="","",IF(AND(T402&lt;&gt;'Tabelas auxiliares'!$B$236,T402&lt;&gt;'Tabelas auxiliares'!$B$237),"FOLHA DE PESSOAL",IF(X402='Tabelas auxiliares'!$A$237,"CUSTEIO",IF(X402='Tabelas auxiliares'!$A$236,"INVESTIMENTO","ERRO - VERIFICAR"))))</f>
        <v>CUSTEIO</v>
      </c>
      <c r="Z402" s="44">
        <v>1856.16</v>
      </c>
      <c r="AA402" s="44">
        <v>942.41</v>
      </c>
      <c r="AC402" s="44">
        <v>913.75</v>
      </c>
    </row>
    <row r="403" spans="1:29" x14ac:dyDescent="0.25">
      <c r="A403" t="s">
        <v>2314</v>
      </c>
      <c r="B403" s="75" t="s">
        <v>2279</v>
      </c>
      <c r="C403" s="75" t="s">
        <v>2317</v>
      </c>
      <c r="D403" t="s">
        <v>88</v>
      </c>
      <c r="E403" t="s">
        <v>118</v>
      </c>
      <c r="F403" s="51" t="str">
        <f>IFERROR(VLOOKUP(D403,'Tabelas auxiliares'!$A$3:$B$61,2,FALSE),"")</f>
        <v>SUGEPE - SUPERINTENDÊNCIA DE GESTÃO DE PESSOAS</v>
      </c>
      <c r="G403" s="51" t="str">
        <f>IFERROR(VLOOKUP($B403,'Tabelas auxiliares'!$A$65:$C$102,2,FALSE),"")</f>
        <v>Obrigações tributárias e serviços financeiros</v>
      </c>
      <c r="H403" s="51" t="str">
        <f>IFERROR(VLOOKUP($B403,'Tabelas auxiliares'!$A$65:$C$102,3,FALSE),"")</f>
        <v xml:space="preserve">OBRIGAÇÕES TRIBUTÁRIAS / SEGURO COLETIVO PARA ALUNOS / SEGURO ESTAGIÁRIOS / SEGURO CARROS OFICIAIS / SEGURO PREDIAL / IMPORTAÇÃO (TAXAS/SEGURO) </v>
      </c>
      <c r="I403" t="s">
        <v>1798</v>
      </c>
      <c r="J403" t="s">
        <v>1799</v>
      </c>
      <c r="K403" t="s">
        <v>1800</v>
      </c>
      <c r="L403" t="s">
        <v>1801</v>
      </c>
      <c r="M403" t="s">
        <v>1792</v>
      </c>
      <c r="N403" t="s">
        <v>221</v>
      </c>
      <c r="O403" t="s">
        <v>222</v>
      </c>
      <c r="P403" t="s">
        <v>223</v>
      </c>
      <c r="Q403" t="s">
        <v>224</v>
      </c>
      <c r="R403" t="s">
        <v>220</v>
      </c>
      <c r="S403" t="s">
        <v>124</v>
      </c>
      <c r="T403" t="s">
        <v>216</v>
      </c>
      <c r="U403" t="s">
        <v>123</v>
      </c>
      <c r="V403" t="s">
        <v>2600</v>
      </c>
      <c r="W403" t="s">
        <v>2486</v>
      </c>
      <c r="X403" s="51" t="str">
        <f t="shared" si="6"/>
        <v>3</v>
      </c>
      <c r="Y403" s="51" t="str">
        <f>IF(T403="","",IF(AND(T403&lt;&gt;'Tabelas auxiliares'!$B$236,T403&lt;&gt;'Tabelas auxiliares'!$B$237),"FOLHA DE PESSOAL",IF(X403='Tabelas auxiliares'!$A$237,"CUSTEIO",IF(X403='Tabelas auxiliares'!$A$236,"INVESTIMENTO","ERRO - VERIFICAR"))))</f>
        <v>CUSTEIO</v>
      </c>
      <c r="Z403" s="44">
        <v>2394.9899999999998</v>
      </c>
      <c r="AA403" s="44">
        <v>2394.9899999999998</v>
      </c>
    </row>
    <row r="404" spans="1:29" x14ac:dyDescent="0.25">
      <c r="A404" t="s">
        <v>2314</v>
      </c>
      <c r="B404" s="75" t="s">
        <v>2279</v>
      </c>
      <c r="C404" s="75" t="s">
        <v>2317</v>
      </c>
      <c r="D404" t="s">
        <v>88</v>
      </c>
      <c r="E404" t="s">
        <v>118</v>
      </c>
      <c r="F404" s="51" t="str">
        <f>IFERROR(VLOOKUP(D404,'Tabelas auxiliares'!$A$3:$B$61,2,FALSE),"")</f>
        <v>SUGEPE - SUPERINTENDÊNCIA DE GESTÃO DE PESSOAS</v>
      </c>
      <c r="G404" s="51" t="str">
        <f>IFERROR(VLOOKUP($B404,'Tabelas auxiliares'!$A$65:$C$102,2,FALSE),"")</f>
        <v>Obrigações tributárias e serviços financeiros</v>
      </c>
      <c r="H404" s="51" t="str">
        <f>IFERROR(VLOOKUP($B404,'Tabelas auxiliares'!$A$65:$C$102,3,FALSE),"")</f>
        <v xml:space="preserve">OBRIGAÇÕES TRIBUTÁRIAS / SEGURO COLETIVO PARA ALUNOS / SEGURO ESTAGIÁRIOS / SEGURO CARROS OFICIAIS / SEGURO PREDIAL / IMPORTAÇÃO (TAXAS/SEGURO) </v>
      </c>
      <c r="I404" t="s">
        <v>1802</v>
      </c>
      <c r="J404" t="s">
        <v>1799</v>
      </c>
      <c r="K404" t="s">
        <v>1803</v>
      </c>
      <c r="L404" t="s">
        <v>1801</v>
      </c>
      <c r="M404" t="s">
        <v>1792</v>
      </c>
      <c r="N404" t="s">
        <v>221</v>
      </c>
      <c r="O404" t="s">
        <v>222</v>
      </c>
      <c r="P404" t="s">
        <v>223</v>
      </c>
      <c r="Q404" t="s">
        <v>224</v>
      </c>
      <c r="R404" t="s">
        <v>220</v>
      </c>
      <c r="S404" t="s">
        <v>124</v>
      </c>
      <c r="T404" t="s">
        <v>216</v>
      </c>
      <c r="U404" t="s">
        <v>123</v>
      </c>
      <c r="V404" t="s">
        <v>2600</v>
      </c>
      <c r="W404" t="s">
        <v>2486</v>
      </c>
      <c r="X404" s="51" t="str">
        <f t="shared" si="6"/>
        <v>3</v>
      </c>
      <c r="Y404" s="51" t="str">
        <f>IF(T404="","",IF(AND(T404&lt;&gt;'Tabelas auxiliares'!$B$236,T404&lt;&gt;'Tabelas auxiliares'!$B$237),"FOLHA DE PESSOAL",IF(X404='Tabelas auxiliares'!$A$237,"CUSTEIO",IF(X404='Tabelas auxiliares'!$A$236,"INVESTIMENTO","ERRO - VERIFICAR"))))</f>
        <v>CUSTEIO</v>
      </c>
      <c r="Z404" s="44">
        <v>2852.28</v>
      </c>
      <c r="AA404" s="44">
        <v>2719.68</v>
      </c>
      <c r="AC404" s="44">
        <v>132.6</v>
      </c>
    </row>
    <row r="405" spans="1:29" x14ac:dyDescent="0.25">
      <c r="A405" t="s">
        <v>2314</v>
      </c>
      <c r="B405" s="75" t="s">
        <v>2282</v>
      </c>
      <c r="C405" s="75" t="s">
        <v>2317</v>
      </c>
      <c r="D405" t="s">
        <v>35</v>
      </c>
      <c r="E405" t="s">
        <v>118</v>
      </c>
      <c r="F405" s="51" t="str">
        <f>IFERROR(VLOOKUP(D405,'Tabelas auxiliares'!$A$3:$B$61,2,FALSE),"")</f>
        <v>PU - PREFEITURA UNIVERSITÁRIA</v>
      </c>
      <c r="G405" s="51" t="str">
        <f>IFERROR(VLOOKUP($B405,'Tabelas auxiliares'!$A$65:$C$102,2,FALSE),"")</f>
        <v>Transporte e locomoção comunitária</v>
      </c>
      <c r="H405" s="51" t="str">
        <f>IFERROR(VLOOKUP($B405,'Tabelas auxiliares'!$A$65:$C$102,3,FALSE),"")</f>
        <v>MOTORISTA / PNEUS FROTA OFICIAL / ABASTECIMENTO FROTA OFICIAL / TRANSPORTE EVENTUAL / TRANSPORTE INTERCAMPUS / IMPORTAÇÃO (fretes e transportes) / PEDÁGIO</v>
      </c>
      <c r="I405" t="s">
        <v>1804</v>
      </c>
      <c r="J405" t="s">
        <v>431</v>
      </c>
      <c r="K405" t="s">
        <v>1805</v>
      </c>
      <c r="L405" t="s">
        <v>433</v>
      </c>
      <c r="M405" t="s">
        <v>434</v>
      </c>
      <c r="N405" t="s">
        <v>221</v>
      </c>
      <c r="O405" t="s">
        <v>222</v>
      </c>
      <c r="P405" t="s">
        <v>223</v>
      </c>
      <c r="Q405" t="s">
        <v>224</v>
      </c>
      <c r="R405" t="s">
        <v>220</v>
      </c>
      <c r="S405" t="s">
        <v>124</v>
      </c>
      <c r="T405" t="s">
        <v>216</v>
      </c>
      <c r="U405" t="s">
        <v>123</v>
      </c>
      <c r="V405" t="s">
        <v>2601</v>
      </c>
      <c r="W405" t="s">
        <v>2487</v>
      </c>
      <c r="X405" s="51" t="str">
        <f t="shared" si="6"/>
        <v>3</v>
      </c>
      <c r="Y405" s="51" t="str">
        <f>IF(T405="","",IF(AND(T405&lt;&gt;'Tabelas auxiliares'!$B$236,T405&lt;&gt;'Tabelas auxiliares'!$B$237),"FOLHA DE PESSOAL",IF(X405='Tabelas auxiliares'!$A$237,"CUSTEIO",IF(X405='Tabelas auxiliares'!$A$236,"INVESTIMENTO","ERRO - VERIFICAR"))))</f>
        <v>CUSTEIO</v>
      </c>
      <c r="Z405" s="44">
        <v>1238.92</v>
      </c>
      <c r="AA405" s="44">
        <v>70.59</v>
      </c>
      <c r="AC405" s="44">
        <v>1168.33</v>
      </c>
    </row>
    <row r="406" spans="1:29" x14ac:dyDescent="0.25">
      <c r="A406" t="s">
        <v>2314</v>
      </c>
      <c r="B406" s="75" t="s">
        <v>2282</v>
      </c>
      <c r="C406" s="75" t="s">
        <v>2317</v>
      </c>
      <c r="D406" t="s">
        <v>35</v>
      </c>
      <c r="E406" t="s">
        <v>118</v>
      </c>
      <c r="F406" s="51" t="str">
        <f>IFERROR(VLOOKUP(D406,'Tabelas auxiliares'!$A$3:$B$61,2,FALSE),"")</f>
        <v>PU - PREFEITURA UNIVERSITÁRIA</v>
      </c>
      <c r="G406" s="51" t="str">
        <f>IFERROR(VLOOKUP($B406,'Tabelas auxiliares'!$A$65:$C$102,2,FALSE),"")</f>
        <v>Transporte e locomoção comunitária</v>
      </c>
      <c r="H406" s="51" t="str">
        <f>IFERROR(VLOOKUP($B406,'Tabelas auxiliares'!$A$65:$C$102,3,FALSE),"")</f>
        <v>MOTORISTA / PNEUS FROTA OFICIAL / ABASTECIMENTO FROTA OFICIAL / TRANSPORTE EVENTUAL / TRANSPORTE INTERCAMPUS / IMPORTAÇÃO (fretes e transportes) / PEDÁGIO</v>
      </c>
      <c r="I406" t="s">
        <v>1806</v>
      </c>
      <c r="J406" t="s">
        <v>1807</v>
      </c>
      <c r="K406" t="s">
        <v>1808</v>
      </c>
      <c r="L406" t="s">
        <v>1809</v>
      </c>
      <c r="M406" t="s">
        <v>1810</v>
      </c>
      <c r="N406" t="s">
        <v>221</v>
      </c>
      <c r="O406" t="s">
        <v>222</v>
      </c>
      <c r="P406" t="s">
        <v>223</v>
      </c>
      <c r="Q406" t="s">
        <v>224</v>
      </c>
      <c r="R406" t="s">
        <v>220</v>
      </c>
      <c r="S406" t="s">
        <v>124</v>
      </c>
      <c r="T406" t="s">
        <v>216</v>
      </c>
      <c r="U406" t="s">
        <v>123</v>
      </c>
      <c r="V406" t="s">
        <v>2597</v>
      </c>
      <c r="W406" t="s">
        <v>2481</v>
      </c>
      <c r="X406" s="51" t="str">
        <f t="shared" si="6"/>
        <v>3</v>
      </c>
      <c r="Y406" s="51" t="str">
        <f>IF(T406="","",IF(AND(T406&lt;&gt;'Tabelas auxiliares'!$B$236,T406&lt;&gt;'Tabelas auxiliares'!$B$237),"FOLHA DE PESSOAL",IF(X406='Tabelas auxiliares'!$A$237,"CUSTEIO",IF(X406='Tabelas auxiliares'!$A$236,"INVESTIMENTO","ERRO - VERIFICAR"))))</f>
        <v>CUSTEIO</v>
      </c>
      <c r="Z406" s="44">
        <v>205803.86</v>
      </c>
      <c r="AA406" s="44">
        <v>57719.45</v>
      </c>
      <c r="AB406" s="44">
        <v>3604.32</v>
      </c>
      <c r="AC406" s="44">
        <v>144480.09</v>
      </c>
    </row>
    <row r="407" spans="1:29" x14ac:dyDescent="0.25">
      <c r="A407" t="s">
        <v>2314</v>
      </c>
      <c r="B407" s="75" t="s">
        <v>2282</v>
      </c>
      <c r="C407" s="75" t="s">
        <v>2317</v>
      </c>
      <c r="D407" t="s">
        <v>35</v>
      </c>
      <c r="E407" t="s">
        <v>118</v>
      </c>
      <c r="F407" s="51" t="str">
        <f>IFERROR(VLOOKUP(D407,'Tabelas auxiliares'!$A$3:$B$61,2,FALSE),"")</f>
        <v>PU - PREFEITURA UNIVERSITÁRIA</v>
      </c>
      <c r="G407" s="51" t="str">
        <f>IFERROR(VLOOKUP($B407,'Tabelas auxiliares'!$A$65:$C$102,2,FALSE),"")</f>
        <v>Transporte e locomoção comunitária</v>
      </c>
      <c r="H407" s="51" t="str">
        <f>IFERROR(VLOOKUP($B407,'Tabelas auxiliares'!$A$65:$C$102,3,FALSE),"")</f>
        <v>MOTORISTA / PNEUS FROTA OFICIAL / ABASTECIMENTO FROTA OFICIAL / TRANSPORTE EVENTUAL / TRANSPORTE INTERCAMPUS / IMPORTAÇÃO (fretes e transportes) / PEDÁGIO</v>
      </c>
      <c r="I407" t="s">
        <v>1811</v>
      </c>
      <c r="J407" t="s">
        <v>435</v>
      </c>
      <c r="K407" t="s">
        <v>1812</v>
      </c>
      <c r="L407" t="s">
        <v>437</v>
      </c>
      <c r="M407" t="s">
        <v>438</v>
      </c>
      <c r="N407" t="s">
        <v>221</v>
      </c>
      <c r="O407" t="s">
        <v>222</v>
      </c>
      <c r="P407" t="s">
        <v>223</v>
      </c>
      <c r="Q407" t="s">
        <v>224</v>
      </c>
      <c r="R407" t="s">
        <v>220</v>
      </c>
      <c r="S407" t="s">
        <v>124</v>
      </c>
      <c r="T407" t="s">
        <v>216</v>
      </c>
      <c r="U407" t="s">
        <v>123</v>
      </c>
      <c r="V407" t="s">
        <v>2602</v>
      </c>
      <c r="W407" t="s">
        <v>2488</v>
      </c>
      <c r="X407" s="51" t="str">
        <f t="shared" si="6"/>
        <v>3</v>
      </c>
      <c r="Y407" s="51" t="str">
        <f>IF(T407="","",IF(AND(T407&lt;&gt;'Tabelas auxiliares'!$B$236,T407&lt;&gt;'Tabelas auxiliares'!$B$237),"FOLHA DE PESSOAL",IF(X407='Tabelas auxiliares'!$A$237,"CUSTEIO",IF(X407='Tabelas auxiliares'!$A$236,"INVESTIMENTO","ERRO - VERIFICAR"))))</f>
        <v>CUSTEIO</v>
      </c>
      <c r="Z407" s="44">
        <v>650885.47</v>
      </c>
      <c r="AC407" s="44">
        <v>650885.47</v>
      </c>
    </row>
    <row r="408" spans="1:29" x14ac:dyDescent="0.25">
      <c r="A408" t="s">
        <v>2314</v>
      </c>
      <c r="B408" s="75" t="s">
        <v>2282</v>
      </c>
      <c r="C408" s="75" t="s">
        <v>2317</v>
      </c>
      <c r="D408" t="s">
        <v>35</v>
      </c>
      <c r="E408" t="s">
        <v>118</v>
      </c>
      <c r="F408" s="51" t="str">
        <f>IFERROR(VLOOKUP(D408,'Tabelas auxiliares'!$A$3:$B$61,2,FALSE),"")</f>
        <v>PU - PREFEITURA UNIVERSITÁRIA</v>
      </c>
      <c r="G408" s="51" t="str">
        <f>IFERROR(VLOOKUP($B408,'Tabelas auxiliares'!$A$65:$C$102,2,FALSE),"")</f>
        <v>Transporte e locomoção comunitária</v>
      </c>
      <c r="H408" s="51" t="str">
        <f>IFERROR(VLOOKUP($B408,'Tabelas auxiliares'!$A$65:$C$102,3,FALSE),"")</f>
        <v>MOTORISTA / PNEUS FROTA OFICIAL / ABASTECIMENTO FROTA OFICIAL / TRANSPORTE EVENTUAL / TRANSPORTE INTERCAMPUS / IMPORTAÇÃO (fretes e transportes) / PEDÁGIO</v>
      </c>
      <c r="I408" t="s">
        <v>1813</v>
      </c>
      <c r="J408" t="s">
        <v>1814</v>
      </c>
      <c r="K408" t="s">
        <v>1815</v>
      </c>
      <c r="L408" t="s">
        <v>1816</v>
      </c>
      <c r="M408" t="s">
        <v>1817</v>
      </c>
      <c r="N408" t="s">
        <v>221</v>
      </c>
      <c r="O408" t="s">
        <v>222</v>
      </c>
      <c r="P408" t="s">
        <v>223</v>
      </c>
      <c r="Q408" t="s">
        <v>224</v>
      </c>
      <c r="R408" t="s">
        <v>220</v>
      </c>
      <c r="S408" t="s">
        <v>124</v>
      </c>
      <c r="T408" t="s">
        <v>216</v>
      </c>
      <c r="U408" t="s">
        <v>123</v>
      </c>
      <c r="V408" t="s">
        <v>2671</v>
      </c>
      <c r="W408" t="s">
        <v>2541</v>
      </c>
      <c r="X408" s="51" t="str">
        <f t="shared" si="6"/>
        <v>3</v>
      </c>
      <c r="Y408" s="51" t="str">
        <f>IF(T408="","",IF(AND(T408&lt;&gt;'Tabelas auxiliares'!$B$236,T408&lt;&gt;'Tabelas auxiliares'!$B$237),"FOLHA DE PESSOAL",IF(X408='Tabelas auxiliares'!$A$237,"CUSTEIO",IF(X408='Tabelas auxiliares'!$A$236,"INVESTIMENTO","ERRO - VERIFICAR"))))</f>
        <v>CUSTEIO</v>
      </c>
      <c r="Z408" s="44">
        <v>27958.55</v>
      </c>
      <c r="AA408" s="44">
        <v>8109.74</v>
      </c>
      <c r="AC408" s="44">
        <v>19848.810000000001</v>
      </c>
    </row>
    <row r="409" spans="1:29" x14ac:dyDescent="0.25">
      <c r="A409" t="s">
        <v>2314</v>
      </c>
      <c r="B409" t="s">
        <v>2282</v>
      </c>
      <c r="C409" t="s">
        <v>2317</v>
      </c>
      <c r="D409" t="s">
        <v>35</v>
      </c>
      <c r="E409" t="s">
        <v>118</v>
      </c>
      <c r="F409" s="51" t="str">
        <f>IFERROR(VLOOKUP(D409,'Tabelas auxiliares'!$A$3:$B$61,2,FALSE),"")</f>
        <v>PU - PREFEITURA UNIVERSITÁRIA</v>
      </c>
      <c r="G409" s="51" t="str">
        <f>IFERROR(VLOOKUP($B409,'Tabelas auxiliares'!$A$65:$C$102,2,FALSE),"")</f>
        <v>Transporte e locomoção comunitária</v>
      </c>
      <c r="H409" s="51" t="str">
        <f>IFERROR(VLOOKUP($B409,'Tabelas auxiliares'!$A$65:$C$102,3,FALSE),"")</f>
        <v>MOTORISTA / PNEUS FROTA OFICIAL / ABASTECIMENTO FROTA OFICIAL / TRANSPORTE EVENTUAL / TRANSPORTE INTERCAMPUS / IMPORTAÇÃO (fretes e transportes) / PEDÁGIO</v>
      </c>
      <c r="I409" t="s">
        <v>670</v>
      </c>
      <c r="J409" t="s">
        <v>1814</v>
      </c>
      <c r="K409" t="s">
        <v>1818</v>
      </c>
      <c r="L409" t="s">
        <v>1819</v>
      </c>
      <c r="M409" t="s">
        <v>1817</v>
      </c>
      <c r="N409" t="s">
        <v>221</v>
      </c>
      <c r="O409" t="s">
        <v>222</v>
      </c>
      <c r="P409" t="s">
        <v>223</v>
      </c>
      <c r="Q409" t="s">
        <v>224</v>
      </c>
      <c r="R409" t="s">
        <v>220</v>
      </c>
      <c r="S409" t="s">
        <v>124</v>
      </c>
      <c r="T409" t="s">
        <v>216</v>
      </c>
      <c r="U409" t="s">
        <v>123</v>
      </c>
      <c r="V409" t="s">
        <v>2603</v>
      </c>
      <c r="W409" t="s">
        <v>2489</v>
      </c>
      <c r="X409" s="51" t="str">
        <f t="shared" si="6"/>
        <v>3</v>
      </c>
      <c r="Y409" s="51" t="str">
        <f>IF(T409="","",IF(AND(T409&lt;&gt;'Tabelas auxiliares'!$B$236,T409&lt;&gt;'Tabelas auxiliares'!$B$237),"FOLHA DE PESSOAL",IF(X409='Tabelas auxiliares'!$A$237,"CUSTEIO",IF(X409='Tabelas auxiliares'!$A$236,"INVESTIMENTO","ERRO - VERIFICAR"))))</f>
        <v>CUSTEIO</v>
      </c>
      <c r="Z409" s="44">
        <v>33613.620000000003</v>
      </c>
      <c r="AA409" s="44">
        <v>3.91</v>
      </c>
      <c r="AC409" s="44">
        <v>33609.71</v>
      </c>
    </row>
    <row r="410" spans="1:29" x14ac:dyDescent="0.25">
      <c r="A410" t="s">
        <v>2314</v>
      </c>
      <c r="B410" t="s">
        <v>2282</v>
      </c>
      <c r="C410" t="s">
        <v>2317</v>
      </c>
      <c r="D410" t="s">
        <v>35</v>
      </c>
      <c r="E410" t="s">
        <v>118</v>
      </c>
      <c r="F410" s="51" t="str">
        <f>IFERROR(VLOOKUP(D410,'Tabelas auxiliares'!$A$3:$B$61,2,FALSE),"")</f>
        <v>PU - PREFEITURA UNIVERSITÁRIA</v>
      </c>
      <c r="G410" s="51" t="str">
        <f>IFERROR(VLOOKUP($B410,'Tabelas auxiliares'!$A$65:$C$102,2,FALSE),"")</f>
        <v>Transporte e locomoção comunitária</v>
      </c>
      <c r="H410" s="51" t="str">
        <f>IFERROR(VLOOKUP($B410,'Tabelas auxiliares'!$A$65:$C$102,3,FALSE),"")</f>
        <v>MOTORISTA / PNEUS FROTA OFICIAL / ABASTECIMENTO FROTA OFICIAL / TRANSPORTE EVENTUAL / TRANSPORTE INTERCAMPUS / IMPORTAÇÃO (fretes e transportes) / PEDÁGIO</v>
      </c>
      <c r="I410" t="s">
        <v>670</v>
      </c>
      <c r="J410" t="s">
        <v>1814</v>
      </c>
      <c r="K410" t="s">
        <v>1818</v>
      </c>
      <c r="L410" t="s">
        <v>1819</v>
      </c>
      <c r="M410" t="s">
        <v>1817</v>
      </c>
      <c r="N410" t="s">
        <v>221</v>
      </c>
      <c r="O410" t="s">
        <v>222</v>
      </c>
      <c r="P410" t="s">
        <v>223</v>
      </c>
      <c r="Q410" t="s">
        <v>224</v>
      </c>
      <c r="R410" t="s">
        <v>220</v>
      </c>
      <c r="S410" t="s">
        <v>124</v>
      </c>
      <c r="T410" t="s">
        <v>216</v>
      </c>
      <c r="U410" t="s">
        <v>123</v>
      </c>
      <c r="V410" t="s">
        <v>2604</v>
      </c>
      <c r="W410" t="s">
        <v>2490</v>
      </c>
      <c r="X410" s="51" t="str">
        <f t="shared" si="6"/>
        <v>3</v>
      </c>
      <c r="Y410" s="51" t="str">
        <f>IF(T410="","",IF(AND(T410&lt;&gt;'Tabelas auxiliares'!$B$236,T410&lt;&gt;'Tabelas auxiliares'!$B$237),"FOLHA DE PESSOAL",IF(X410='Tabelas auxiliares'!$A$237,"CUSTEIO",IF(X410='Tabelas auxiliares'!$A$236,"INVESTIMENTO","ERRO - VERIFICAR"))))</f>
        <v>CUSTEIO</v>
      </c>
      <c r="Z410" s="44">
        <v>1311.99</v>
      </c>
      <c r="AA410" s="44">
        <v>351.91</v>
      </c>
      <c r="AC410" s="44">
        <v>960.08</v>
      </c>
    </row>
    <row r="411" spans="1:29" x14ac:dyDescent="0.25">
      <c r="A411" t="s">
        <v>2314</v>
      </c>
      <c r="B411" t="s">
        <v>2282</v>
      </c>
      <c r="C411" t="s">
        <v>2317</v>
      </c>
      <c r="D411" t="s">
        <v>35</v>
      </c>
      <c r="E411" t="s">
        <v>118</v>
      </c>
      <c r="F411" s="51" t="str">
        <f>IFERROR(VLOOKUP(D411,'Tabelas auxiliares'!$A$3:$B$61,2,FALSE),"")</f>
        <v>PU - PREFEITURA UNIVERSITÁRIA</v>
      </c>
      <c r="G411" s="51" t="str">
        <f>IFERROR(VLOOKUP($B411,'Tabelas auxiliares'!$A$65:$C$102,2,FALSE),"")</f>
        <v>Transporte e locomoção comunitária</v>
      </c>
      <c r="H411" s="51" t="str">
        <f>IFERROR(VLOOKUP($B411,'Tabelas auxiliares'!$A$65:$C$102,3,FALSE),"")</f>
        <v>MOTORISTA / PNEUS FROTA OFICIAL / ABASTECIMENTO FROTA OFICIAL / TRANSPORTE EVENTUAL / TRANSPORTE INTERCAMPUS / IMPORTAÇÃO (fretes e transportes) / PEDÁGIO</v>
      </c>
      <c r="I411" t="s">
        <v>607</v>
      </c>
      <c r="J411" t="s">
        <v>435</v>
      </c>
      <c r="K411" t="s">
        <v>1820</v>
      </c>
      <c r="L411" t="s">
        <v>437</v>
      </c>
      <c r="M411" t="s">
        <v>438</v>
      </c>
      <c r="N411" t="s">
        <v>229</v>
      </c>
      <c r="O411" t="s">
        <v>222</v>
      </c>
      <c r="P411" t="s">
        <v>561</v>
      </c>
      <c r="Q411" t="s">
        <v>224</v>
      </c>
      <c r="R411" t="s">
        <v>220</v>
      </c>
      <c r="S411" t="s">
        <v>124</v>
      </c>
      <c r="T411" t="s">
        <v>562</v>
      </c>
      <c r="U411" t="s">
        <v>2642</v>
      </c>
      <c r="V411" t="s">
        <v>2602</v>
      </c>
      <c r="W411" t="s">
        <v>2488</v>
      </c>
      <c r="X411" s="51" t="str">
        <f t="shared" si="6"/>
        <v>3</v>
      </c>
      <c r="Y411" s="51" t="str">
        <f>IF(T411="","",IF(AND(T411&lt;&gt;'Tabelas auxiliares'!$B$236,T411&lt;&gt;'Tabelas auxiliares'!$B$237),"FOLHA DE PESSOAL",IF(X411='Tabelas auxiliares'!$A$237,"CUSTEIO",IF(X411='Tabelas auxiliares'!$A$236,"INVESTIMENTO","ERRO - VERIFICAR"))))</f>
        <v>CUSTEIO</v>
      </c>
      <c r="Z411" s="44">
        <v>45920</v>
      </c>
      <c r="AC411" s="44">
        <v>45920</v>
      </c>
    </row>
    <row r="412" spans="1:29" x14ac:dyDescent="0.25">
      <c r="A412" t="s">
        <v>2314</v>
      </c>
      <c r="B412" t="s">
        <v>2282</v>
      </c>
      <c r="C412" t="s">
        <v>2317</v>
      </c>
      <c r="D412" t="s">
        <v>39</v>
      </c>
      <c r="E412" t="s">
        <v>118</v>
      </c>
      <c r="F412" s="51" t="str">
        <f>IFERROR(VLOOKUP(D412,'Tabelas auxiliares'!$A$3:$B$61,2,FALSE),"")</f>
        <v>PU - LOCAÇÃO DE VEÍCULOS * D.U.C</v>
      </c>
      <c r="G412" s="51" t="str">
        <f>IFERROR(VLOOKUP($B412,'Tabelas auxiliares'!$A$65:$C$102,2,FALSE),"")</f>
        <v>Transporte e locomoção comunitária</v>
      </c>
      <c r="H412" s="51" t="str">
        <f>IFERROR(VLOOKUP($B412,'Tabelas auxiliares'!$A$65:$C$102,3,FALSE),"")</f>
        <v>MOTORISTA / PNEUS FROTA OFICIAL / ABASTECIMENTO FROTA OFICIAL / TRANSPORTE EVENTUAL / TRANSPORTE INTERCAMPUS / IMPORTAÇÃO (fretes e transportes) / PEDÁGIO</v>
      </c>
      <c r="I412" t="s">
        <v>1821</v>
      </c>
      <c r="J412" t="s">
        <v>439</v>
      </c>
      <c r="K412" t="s">
        <v>1822</v>
      </c>
      <c r="L412" t="s">
        <v>441</v>
      </c>
      <c r="M412" t="s">
        <v>1823</v>
      </c>
      <c r="N412" t="s">
        <v>221</v>
      </c>
      <c r="O412" t="s">
        <v>222</v>
      </c>
      <c r="P412" t="s">
        <v>223</v>
      </c>
      <c r="Q412" t="s">
        <v>224</v>
      </c>
      <c r="R412" t="s">
        <v>220</v>
      </c>
      <c r="S412" t="s">
        <v>124</v>
      </c>
      <c r="T412" t="s">
        <v>216</v>
      </c>
      <c r="U412" t="s">
        <v>123</v>
      </c>
      <c r="V412" t="s">
        <v>2605</v>
      </c>
      <c r="W412" t="s">
        <v>2493</v>
      </c>
      <c r="X412" s="51" t="str">
        <f t="shared" si="6"/>
        <v>3</v>
      </c>
      <c r="Y412" s="51" t="str">
        <f>IF(T412="","",IF(AND(T412&lt;&gt;'Tabelas auxiliares'!$B$236,T412&lt;&gt;'Tabelas auxiliares'!$B$237),"FOLHA DE PESSOAL",IF(X412='Tabelas auxiliares'!$A$237,"CUSTEIO",IF(X412='Tabelas auxiliares'!$A$236,"INVESTIMENTO","ERRO - VERIFICAR"))))</f>
        <v>CUSTEIO</v>
      </c>
      <c r="Z412" s="44">
        <v>18220</v>
      </c>
      <c r="AA412" s="44">
        <v>7933.2</v>
      </c>
      <c r="AC412" s="44">
        <v>10286.799999999999</v>
      </c>
    </row>
    <row r="413" spans="1:29" x14ac:dyDescent="0.25">
      <c r="A413" t="s">
        <v>2314</v>
      </c>
      <c r="B413" t="s">
        <v>2282</v>
      </c>
      <c r="C413" t="s">
        <v>2317</v>
      </c>
      <c r="D413" t="s">
        <v>39</v>
      </c>
      <c r="E413" t="s">
        <v>118</v>
      </c>
      <c r="F413" s="51" t="str">
        <f>IFERROR(VLOOKUP(D413,'Tabelas auxiliares'!$A$3:$B$61,2,FALSE),"")</f>
        <v>PU - LOCAÇÃO DE VEÍCULOS * D.U.C</v>
      </c>
      <c r="G413" s="51" t="str">
        <f>IFERROR(VLOOKUP($B413,'Tabelas auxiliares'!$A$65:$C$102,2,FALSE),"")</f>
        <v>Transporte e locomoção comunitária</v>
      </c>
      <c r="H413" s="51" t="str">
        <f>IFERROR(VLOOKUP($B413,'Tabelas auxiliares'!$A$65:$C$102,3,FALSE),"")</f>
        <v>MOTORISTA / PNEUS FROTA OFICIAL / ABASTECIMENTO FROTA OFICIAL / TRANSPORTE EVENTUAL / TRANSPORTE INTERCAMPUS / IMPORTAÇÃO (fretes e transportes) / PEDÁGIO</v>
      </c>
      <c r="I413" t="s">
        <v>1821</v>
      </c>
      <c r="J413" t="s">
        <v>439</v>
      </c>
      <c r="K413" t="s">
        <v>1824</v>
      </c>
      <c r="L413" t="s">
        <v>441</v>
      </c>
      <c r="M413" t="s">
        <v>442</v>
      </c>
      <c r="N413" t="s">
        <v>221</v>
      </c>
      <c r="O413" t="s">
        <v>222</v>
      </c>
      <c r="P413" t="s">
        <v>223</v>
      </c>
      <c r="Q413" t="s">
        <v>224</v>
      </c>
      <c r="R413" t="s">
        <v>220</v>
      </c>
      <c r="S413" t="s">
        <v>124</v>
      </c>
      <c r="T413" t="s">
        <v>216</v>
      </c>
      <c r="U413" t="s">
        <v>123</v>
      </c>
      <c r="V413" t="s">
        <v>2605</v>
      </c>
      <c r="W413" t="s">
        <v>2493</v>
      </c>
      <c r="X413" s="51" t="str">
        <f t="shared" si="6"/>
        <v>3</v>
      </c>
      <c r="Y413" s="51" t="str">
        <f>IF(T413="","",IF(AND(T413&lt;&gt;'Tabelas auxiliares'!$B$236,T413&lt;&gt;'Tabelas auxiliares'!$B$237),"FOLHA DE PESSOAL",IF(X413='Tabelas auxiliares'!$A$237,"CUSTEIO",IF(X413='Tabelas auxiliares'!$A$236,"INVESTIMENTO","ERRO - VERIFICAR"))))</f>
        <v>CUSTEIO</v>
      </c>
      <c r="Z413" s="44">
        <v>42383.199999999997</v>
      </c>
      <c r="AA413" s="44">
        <v>3443</v>
      </c>
      <c r="AC413" s="44">
        <v>38940.199999999997</v>
      </c>
    </row>
    <row r="414" spans="1:29" x14ac:dyDescent="0.25">
      <c r="A414" t="s">
        <v>2314</v>
      </c>
      <c r="B414" t="s">
        <v>2282</v>
      </c>
      <c r="C414" t="s">
        <v>2317</v>
      </c>
      <c r="D414" t="s">
        <v>39</v>
      </c>
      <c r="E414" t="s">
        <v>118</v>
      </c>
      <c r="F414" s="51" t="str">
        <f>IFERROR(VLOOKUP(D414,'Tabelas auxiliares'!$A$3:$B$61,2,FALSE),"")</f>
        <v>PU - LOCAÇÃO DE VEÍCULOS * D.U.C</v>
      </c>
      <c r="G414" s="51" t="str">
        <f>IFERROR(VLOOKUP($B414,'Tabelas auxiliares'!$A$65:$C$102,2,FALSE),"")</f>
        <v>Transporte e locomoção comunitária</v>
      </c>
      <c r="H414" s="51" t="str">
        <f>IFERROR(VLOOKUP($B414,'Tabelas auxiliares'!$A$65:$C$102,3,FALSE),"")</f>
        <v>MOTORISTA / PNEUS FROTA OFICIAL / ABASTECIMENTO FROTA OFICIAL / TRANSPORTE EVENTUAL / TRANSPORTE INTERCAMPUS / IMPORTAÇÃO (fretes e transportes) / PEDÁGIO</v>
      </c>
      <c r="I414" t="s">
        <v>1825</v>
      </c>
      <c r="J414" t="s">
        <v>439</v>
      </c>
      <c r="K414" t="s">
        <v>1826</v>
      </c>
      <c r="L414" t="s">
        <v>441</v>
      </c>
      <c r="M414" t="s">
        <v>1823</v>
      </c>
      <c r="N414" t="s">
        <v>221</v>
      </c>
      <c r="O414" t="s">
        <v>222</v>
      </c>
      <c r="P414" t="s">
        <v>223</v>
      </c>
      <c r="Q414" t="s">
        <v>224</v>
      </c>
      <c r="R414" t="s">
        <v>220</v>
      </c>
      <c r="S414" t="s">
        <v>124</v>
      </c>
      <c r="T414" t="s">
        <v>216</v>
      </c>
      <c r="U414" t="s">
        <v>123</v>
      </c>
      <c r="V414" t="s">
        <v>2605</v>
      </c>
      <c r="W414" t="s">
        <v>2493</v>
      </c>
      <c r="X414" s="51" t="str">
        <f t="shared" si="6"/>
        <v>3</v>
      </c>
      <c r="Y414" s="51" t="str">
        <f>IF(T414="","",IF(AND(T414&lt;&gt;'Tabelas auxiliares'!$B$236,T414&lt;&gt;'Tabelas auxiliares'!$B$237),"FOLHA DE PESSOAL",IF(X414='Tabelas auxiliares'!$A$237,"CUSTEIO",IF(X414='Tabelas auxiliares'!$A$236,"INVESTIMENTO","ERRO - VERIFICAR"))))</f>
        <v>CUSTEIO</v>
      </c>
      <c r="Z414" s="44">
        <v>23500</v>
      </c>
      <c r="AA414" s="44">
        <v>20000</v>
      </c>
      <c r="AC414" s="44">
        <v>3500</v>
      </c>
    </row>
    <row r="415" spans="1:29" x14ac:dyDescent="0.25">
      <c r="A415" t="s">
        <v>2314</v>
      </c>
      <c r="B415" t="s">
        <v>2282</v>
      </c>
      <c r="C415" t="s">
        <v>2317</v>
      </c>
      <c r="D415" t="s">
        <v>39</v>
      </c>
      <c r="E415" t="s">
        <v>118</v>
      </c>
      <c r="F415" s="51" t="str">
        <f>IFERROR(VLOOKUP(D415,'Tabelas auxiliares'!$A$3:$B$61,2,FALSE),"")</f>
        <v>PU - LOCAÇÃO DE VEÍCULOS * D.U.C</v>
      </c>
      <c r="G415" s="51" t="str">
        <f>IFERROR(VLOOKUP($B415,'Tabelas auxiliares'!$A$65:$C$102,2,FALSE),"")</f>
        <v>Transporte e locomoção comunitária</v>
      </c>
      <c r="H415" s="51" t="str">
        <f>IFERROR(VLOOKUP($B415,'Tabelas auxiliares'!$A$65:$C$102,3,FALSE),"")</f>
        <v>MOTORISTA / PNEUS FROTA OFICIAL / ABASTECIMENTO FROTA OFICIAL / TRANSPORTE EVENTUAL / TRANSPORTE INTERCAMPUS / IMPORTAÇÃO (fretes e transportes) / PEDÁGIO</v>
      </c>
      <c r="I415" t="s">
        <v>1825</v>
      </c>
      <c r="J415" t="s">
        <v>439</v>
      </c>
      <c r="K415" t="s">
        <v>1827</v>
      </c>
      <c r="L415" t="s">
        <v>441</v>
      </c>
      <c r="M415" t="s">
        <v>442</v>
      </c>
      <c r="N415" t="s">
        <v>221</v>
      </c>
      <c r="O415" t="s">
        <v>222</v>
      </c>
      <c r="P415" t="s">
        <v>223</v>
      </c>
      <c r="Q415" t="s">
        <v>224</v>
      </c>
      <c r="R415" t="s">
        <v>220</v>
      </c>
      <c r="S415" t="s">
        <v>124</v>
      </c>
      <c r="T415" t="s">
        <v>216</v>
      </c>
      <c r="U415" t="s">
        <v>123</v>
      </c>
      <c r="V415" t="s">
        <v>2605</v>
      </c>
      <c r="W415" t="s">
        <v>2493</v>
      </c>
      <c r="X415" s="51" t="str">
        <f t="shared" si="6"/>
        <v>3</v>
      </c>
      <c r="Y415" s="51" t="str">
        <f>IF(T415="","",IF(AND(T415&lt;&gt;'Tabelas auxiliares'!$B$236,T415&lt;&gt;'Tabelas auxiliares'!$B$237),"FOLHA DE PESSOAL",IF(X415='Tabelas auxiliares'!$A$237,"CUSTEIO",IF(X415='Tabelas auxiliares'!$A$236,"INVESTIMENTO","ERRO - VERIFICAR"))))</f>
        <v>CUSTEIO</v>
      </c>
      <c r="Z415" s="44">
        <v>28070</v>
      </c>
      <c r="AA415" s="44">
        <v>11088.4</v>
      </c>
      <c r="AC415" s="44">
        <v>16981.599999999999</v>
      </c>
    </row>
    <row r="416" spans="1:29" x14ac:dyDescent="0.25">
      <c r="A416" t="s">
        <v>2314</v>
      </c>
      <c r="B416" t="s">
        <v>2282</v>
      </c>
      <c r="C416" t="s">
        <v>2317</v>
      </c>
      <c r="D416" t="s">
        <v>61</v>
      </c>
      <c r="E416" t="s">
        <v>118</v>
      </c>
      <c r="F416" s="51" t="str">
        <f>IFERROR(VLOOKUP(D416,'Tabelas auxiliares'!$A$3:$B$61,2,FALSE),"")</f>
        <v>PROAD - PRÓ-REITORIA DE ADMINISTRAÇÃO</v>
      </c>
      <c r="G416" s="51" t="str">
        <f>IFERROR(VLOOKUP($B416,'Tabelas auxiliares'!$A$65:$C$102,2,FALSE),"")</f>
        <v>Transporte e locomoção comunitária</v>
      </c>
      <c r="H416" s="51" t="str">
        <f>IFERROR(VLOOKUP($B416,'Tabelas auxiliares'!$A$65:$C$102,3,FALSE),"")</f>
        <v>MOTORISTA / PNEUS FROTA OFICIAL / ABASTECIMENTO FROTA OFICIAL / TRANSPORTE EVENTUAL / TRANSPORTE INTERCAMPUS / IMPORTAÇÃO (fretes e transportes) / PEDÁGIO</v>
      </c>
      <c r="I416" t="s">
        <v>920</v>
      </c>
      <c r="J416" t="s">
        <v>1828</v>
      </c>
      <c r="K416" t="s">
        <v>1829</v>
      </c>
      <c r="L416" t="s">
        <v>1830</v>
      </c>
      <c r="M416" t="s">
        <v>1831</v>
      </c>
      <c r="N416" t="s">
        <v>221</v>
      </c>
      <c r="O416" t="s">
        <v>222</v>
      </c>
      <c r="P416" t="s">
        <v>223</v>
      </c>
      <c r="Q416" t="s">
        <v>224</v>
      </c>
      <c r="R416" t="s">
        <v>220</v>
      </c>
      <c r="S416" t="s">
        <v>124</v>
      </c>
      <c r="T416" t="s">
        <v>216</v>
      </c>
      <c r="U416" t="s">
        <v>123</v>
      </c>
      <c r="V416" t="s">
        <v>2552</v>
      </c>
      <c r="W416" t="s">
        <v>2427</v>
      </c>
      <c r="X416" s="51" t="str">
        <f t="shared" si="6"/>
        <v>3</v>
      </c>
      <c r="Y416" s="51" t="str">
        <f>IF(T416="","",IF(AND(T416&lt;&gt;'Tabelas auxiliares'!$B$236,T416&lt;&gt;'Tabelas auxiliares'!$B$237),"FOLHA DE PESSOAL",IF(X416='Tabelas auxiliares'!$A$237,"CUSTEIO",IF(X416='Tabelas auxiliares'!$A$236,"INVESTIMENTO","ERRO - VERIFICAR"))))</f>
        <v>CUSTEIO</v>
      </c>
      <c r="Z416" s="44">
        <v>7108.32</v>
      </c>
      <c r="AA416" s="44">
        <v>3931.25</v>
      </c>
      <c r="AC416" s="44">
        <v>3177.07</v>
      </c>
    </row>
    <row r="417" spans="1:29" x14ac:dyDescent="0.25">
      <c r="A417" t="s">
        <v>2314</v>
      </c>
      <c r="B417" t="s">
        <v>2285</v>
      </c>
      <c r="C417" t="s">
        <v>2317</v>
      </c>
      <c r="D417" t="s">
        <v>63</v>
      </c>
      <c r="E417" t="s">
        <v>118</v>
      </c>
      <c r="F417" s="51" t="str">
        <f>IFERROR(VLOOKUP(D417,'Tabelas auxiliares'!$A$3:$B$61,2,FALSE),"")</f>
        <v>PROAD - PASSAGENS * D.U.C</v>
      </c>
      <c r="G417" s="51" t="str">
        <f>IFERROR(VLOOKUP($B417,'Tabelas auxiliares'!$A$65:$C$102,2,FALSE),"")</f>
        <v>Diárias e passagens nacionais</v>
      </c>
      <c r="H417" s="51" t="str">
        <f>IFERROR(VLOOKUP($B417,'Tabelas auxiliares'!$A$65:$C$102,3,FALSE),"")</f>
        <v>PASSAGENS NACIONAIS / DIÁRIAS NACIONAIS / REEMBOLSO DE PASSAGENS TERRESTRES</v>
      </c>
      <c r="I417" t="s">
        <v>1832</v>
      </c>
      <c r="J417" t="s">
        <v>1833</v>
      </c>
      <c r="K417" t="s">
        <v>1834</v>
      </c>
      <c r="L417" t="s">
        <v>1835</v>
      </c>
      <c r="M417" t="s">
        <v>1836</v>
      </c>
      <c r="N417" t="s">
        <v>221</v>
      </c>
      <c r="O417" t="s">
        <v>222</v>
      </c>
      <c r="P417" t="s">
        <v>223</v>
      </c>
      <c r="Q417" t="s">
        <v>224</v>
      </c>
      <c r="R417" t="s">
        <v>220</v>
      </c>
      <c r="S417" t="s">
        <v>124</v>
      </c>
      <c r="T417" t="s">
        <v>216</v>
      </c>
      <c r="U417" t="s">
        <v>123</v>
      </c>
      <c r="V417" t="s">
        <v>2672</v>
      </c>
      <c r="W417" t="s">
        <v>2542</v>
      </c>
      <c r="X417" s="51" t="str">
        <f t="shared" si="6"/>
        <v>3</v>
      </c>
      <c r="Y417" s="51" t="str">
        <f>IF(T417="","",IF(AND(T417&lt;&gt;'Tabelas auxiliares'!$B$236,T417&lt;&gt;'Tabelas auxiliares'!$B$237),"FOLHA DE PESSOAL",IF(X417='Tabelas auxiliares'!$A$237,"CUSTEIO",IF(X417='Tabelas auxiliares'!$A$236,"INVESTIMENTO","ERRO - VERIFICAR"))))</f>
        <v>CUSTEIO</v>
      </c>
      <c r="Z417" s="44">
        <v>18818.189999999999</v>
      </c>
      <c r="AA417" s="44">
        <v>18818.189999999999</v>
      </c>
    </row>
    <row r="418" spans="1:29" x14ac:dyDescent="0.25">
      <c r="A418" t="s">
        <v>2314</v>
      </c>
      <c r="B418" t="s">
        <v>2285</v>
      </c>
      <c r="C418" t="s">
        <v>2317</v>
      </c>
      <c r="D418" t="s">
        <v>63</v>
      </c>
      <c r="E418" t="s">
        <v>118</v>
      </c>
      <c r="F418" s="51" t="str">
        <f>IFERROR(VLOOKUP(D418,'Tabelas auxiliares'!$A$3:$B$61,2,FALSE),"")</f>
        <v>PROAD - PASSAGENS * D.U.C</v>
      </c>
      <c r="G418" s="51" t="str">
        <f>IFERROR(VLOOKUP($B418,'Tabelas auxiliares'!$A$65:$C$102,2,FALSE),"")</f>
        <v>Diárias e passagens nacionais</v>
      </c>
      <c r="H418" s="51" t="str">
        <f>IFERROR(VLOOKUP($B418,'Tabelas auxiliares'!$A$65:$C$102,3,FALSE),"")</f>
        <v>PASSAGENS NACIONAIS / DIÁRIAS NACIONAIS / REEMBOLSO DE PASSAGENS TERRESTRES</v>
      </c>
      <c r="I418" t="s">
        <v>1832</v>
      </c>
      <c r="J418" t="s">
        <v>1833</v>
      </c>
      <c r="K418" t="s">
        <v>1837</v>
      </c>
      <c r="L418" t="s">
        <v>1838</v>
      </c>
      <c r="M418" t="s">
        <v>1836</v>
      </c>
      <c r="N418" t="s">
        <v>221</v>
      </c>
      <c r="O418" t="s">
        <v>222</v>
      </c>
      <c r="P418" t="s">
        <v>223</v>
      </c>
      <c r="Q418" t="s">
        <v>224</v>
      </c>
      <c r="R418" t="s">
        <v>220</v>
      </c>
      <c r="S418" t="s">
        <v>124</v>
      </c>
      <c r="T418" t="s">
        <v>216</v>
      </c>
      <c r="U418" t="s">
        <v>123</v>
      </c>
      <c r="V418" t="s">
        <v>2673</v>
      </c>
      <c r="W418" t="s">
        <v>2543</v>
      </c>
      <c r="X418" s="51" t="str">
        <f t="shared" si="6"/>
        <v>3</v>
      </c>
      <c r="Y418" s="51" t="str">
        <f>IF(T418="","",IF(AND(T418&lt;&gt;'Tabelas auxiliares'!$B$236,T418&lt;&gt;'Tabelas auxiliares'!$B$237),"FOLHA DE PESSOAL",IF(X418='Tabelas auxiliares'!$A$237,"CUSTEIO",IF(X418='Tabelas auxiliares'!$A$236,"INVESTIMENTO","ERRO - VERIFICAR"))))</f>
        <v>CUSTEIO</v>
      </c>
      <c r="Z418" s="44">
        <v>16509.04</v>
      </c>
      <c r="AA418" s="44">
        <v>16509.04</v>
      </c>
    </row>
    <row r="419" spans="1:29" x14ac:dyDescent="0.25">
      <c r="A419" t="s">
        <v>2314</v>
      </c>
      <c r="B419" t="s">
        <v>2285</v>
      </c>
      <c r="C419" t="s">
        <v>2317</v>
      </c>
      <c r="D419" t="s">
        <v>63</v>
      </c>
      <c r="E419" t="s">
        <v>118</v>
      </c>
      <c r="F419" s="51" t="str">
        <f>IFERROR(VLOOKUP(D419,'Tabelas auxiliares'!$A$3:$B$61,2,FALSE),"")</f>
        <v>PROAD - PASSAGENS * D.U.C</v>
      </c>
      <c r="G419" s="51" t="str">
        <f>IFERROR(VLOOKUP($B419,'Tabelas auxiliares'!$A$65:$C$102,2,FALSE),"")</f>
        <v>Diárias e passagens nacionais</v>
      </c>
      <c r="H419" s="51" t="str">
        <f>IFERROR(VLOOKUP($B419,'Tabelas auxiliares'!$A$65:$C$102,3,FALSE),"")</f>
        <v>PASSAGENS NACIONAIS / DIÁRIAS NACIONAIS / REEMBOLSO DE PASSAGENS TERRESTRES</v>
      </c>
      <c r="I419" t="s">
        <v>1832</v>
      </c>
      <c r="J419" t="s">
        <v>1833</v>
      </c>
      <c r="K419" t="s">
        <v>1839</v>
      </c>
      <c r="L419" t="s">
        <v>1840</v>
      </c>
      <c r="M419" t="s">
        <v>1836</v>
      </c>
      <c r="N419" t="s">
        <v>221</v>
      </c>
      <c r="O419" t="s">
        <v>222</v>
      </c>
      <c r="P419" t="s">
        <v>223</v>
      </c>
      <c r="Q419" t="s">
        <v>224</v>
      </c>
      <c r="R419" t="s">
        <v>220</v>
      </c>
      <c r="S419" t="s">
        <v>124</v>
      </c>
      <c r="T419" t="s">
        <v>216</v>
      </c>
      <c r="U419" t="s">
        <v>123</v>
      </c>
      <c r="V419" t="s">
        <v>2672</v>
      </c>
      <c r="W419" t="s">
        <v>2542</v>
      </c>
      <c r="X419" s="51" t="str">
        <f t="shared" si="6"/>
        <v>3</v>
      </c>
      <c r="Y419" s="51" t="str">
        <f>IF(T419="","",IF(AND(T419&lt;&gt;'Tabelas auxiliares'!$B$236,T419&lt;&gt;'Tabelas auxiliares'!$B$237),"FOLHA DE PESSOAL",IF(X419='Tabelas auxiliares'!$A$237,"CUSTEIO",IF(X419='Tabelas auxiliares'!$A$236,"INVESTIMENTO","ERRO - VERIFICAR"))))</f>
        <v>CUSTEIO</v>
      </c>
      <c r="Z419" s="44">
        <v>757.08</v>
      </c>
      <c r="AA419" s="44">
        <v>757.08</v>
      </c>
    </row>
    <row r="420" spans="1:29" x14ac:dyDescent="0.25">
      <c r="A420" t="s">
        <v>2314</v>
      </c>
      <c r="B420" t="s">
        <v>2285</v>
      </c>
      <c r="C420" t="s">
        <v>2317</v>
      </c>
      <c r="D420" t="s">
        <v>63</v>
      </c>
      <c r="E420" t="s">
        <v>118</v>
      </c>
      <c r="F420" s="51" t="str">
        <f>IFERROR(VLOOKUP(D420,'Tabelas auxiliares'!$A$3:$B$61,2,FALSE),"")</f>
        <v>PROAD - PASSAGENS * D.U.C</v>
      </c>
      <c r="G420" s="51" t="str">
        <f>IFERROR(VLOOKUP($B420,'Tabelas auxiliares'!$A$65:$C$102,2,FALSE),"")</f>
        <v>Diárias e passagens nacionais</v>
      </c>
      <c r="H420" s="51" t="str">
        <f>IFERROR(VLOOKUP($B420,'Tabelas auxiliares'!$A$65:$C$102,3,FALSE),"")</f>
        <v>PASSAGENS NACIONAIS / DIÁRIAS NACIONAIS / REEMBOLSO DE PASSAGENS TERRESTRES</v>
      </c>
      <c r="I420" t="s">
        <v>1841</v>
      </c>
      <c r="J420" t="s">
        <v>1842</v>
      </c>
      <c r="K420" t="s">
        <v>1843</v>
      </c>
      <c r="L420" t="s">
        <v>1844</v>
      </c>
      <c r="M420" t="s">
        <v>220</v>
      </c>
      <c r="N420" t="s">
        <v>221</v>
      </c>
      <c r="O420" t="s">
        <v>222</v>
      </c>
      <c r="P420" t="s">
        <v>223</v>
      </c>
      <c r="Q420" t="s">
        <v>224</v>
      </c>
      <c r="R420" t="s">
        <v>220</v>
      </c>
      <c r="S420" t="s">
        <v>124</v>
      </c>
      <c r="T420" t="s">
        <v>216</v>
      </c>
      <c r="U420" t="s">
        <v>123</v>
      </c>
      <c r="V420" t="s">
        <v>2674</v>
      </c>
      <c r="W420" t="s">
        <v>2544</v>
      </c>
      <c r="X420" s="51" t="str">
        <f t="shared" si="6"/>
        <v>3</v>
      </c>
      <c r="Y420" s="51" t="str">
        <f>IF(T420="","",IF(AND(T420&lt;&gt;'Tabelas auxiliares'!$B$236,T420&lt;&gt;'Tabelas auxiliares'!$B$237),"FOLHA DE PESSOAL",IF(X420='Tabelas auxiliares'!$A$237,"CUSTEIO",IF(X420='Tabelas auxiliares'!$A$236,"INVESTIMENTO","ERRO - VERIFICAR"))))</f>
        <v>CUSTEIO</v>
      </c>
      <c r="Z420" s="44">
        <v>348.64</v>
      </c>
      <c r="AA420" s="44">
        <v>348.64</v>
      </c>
    </row>
    <row r="421" spans="1:29" x14ac:dyDescent="0.25">
      <c r="A421" t="s">
        <v>2314</v>
      </c>
      <c r="B421" t="s">
        <v>2285</v>
      </c>
      <c r="C421" t="s">
        <v>2317</v>
      </c>
      <c r="D421" t="s">
        <v>63</v>
      </c>
      <c r="E421" t="s">
        <v>118</v>
      </c>
      <c r="F421" s="51" t="str">
        <f>IFERROR(VLOOKUP(D421,'Tabelas auxiliares'!$A$3:$B$61,2,FALSE),"")</f>
        <v>PROAD - PASSAGENS * D.U.C</v>
      </c>
      <c r="G421" s="51" t="str">
        <f>IFERROR(VLOOKUP($B421,'Tabelas auxiliares'!$A$65:$C$102,2,FALSE),"")</f>
        <v>Diárias e passagens nacionais</v>
      </c>
      <c r="H421" s="51" t="str">
        <f>IFERROR(VLOOKUP($B421,'Tabelas auxiliares'!$A$65:$C$102,3,FALSE),"")</f>
        <v>PASSAGENS NACIONAIS / DIÁRIAS NACIONAIS / REEMBOLSO DE PASSAGENS TERRESTRES</v>
      </c>
      <c r="I421" t="s">
        <v>1845</v>
      </c>
      <c r="J421" t="s">
        <v>1833</v>
      </c>
      <c r="K421" t="s">
        <v>1846</v>
      </c>
      <c r="L421" t="s">
        <v>1847</v>
      </c>
      <c r="M421" t="s">
        <v>1836</v>
      </c>
      <c r="N421" t="s">
        <v>221</v>
      </c>
      <c r="O421" t="s">
        <v>222</v>
      </c>
      <c r="P421" t="s">
        <v>223</v>
      </c>
      <c r="Q421" t="s">
        <v>224</v>
      </c>
      <c r="R421" t="s">
        <v>220</v>
      </c>
      <c r="S421" t="s">
        <v>124</v>
      </c>
      <c r="T421" t="s">
        <v>216</v>
      </c>
      <c r="U421" t="s">
        <v>123</v>
      </c>
      <c r="V421" t="s">
        <v>2673</v>
      </c>
      <c r="W421" t="s">
        <v>2543</v>
      </c>
      <c r="X421" s="51" t="str">
        <f t="shared" si="6"/>
        <v>3</v>
      </c>
      <c r="Y421" s="51" t="str">
        <f>IF(T421="","",IF(AND(T421&lt;&gt;'Tabelas auxiliares'!$B$236,T421&lt;&gt;'Tabelas auxiliares'!$B$237),"FOLHA DE PESSOAL",IF(X421='Tabelas auxiliares'!$A$237,"CUSTEIO",IF(X421='Tabelas auxiliares'!$A$236,"INVESTIMENTO","ERRO - VERIFICAR"))))</f>
        <v>CUSTEIO</v>
      </c>
      <c r="Z421" s="44">
        <v>26108.639999999999</v>
      </c>
      <c r="AA421" s="44">
        <v>2388.36</v>
      </c>
      <c r="AC421" s="44">
        <v>23720.28</v>
      </c>
    </row>
    <row r="422" spans="1:29" x14ac:dyDescent="0.25">
      <c r="A422" t="s">
        <v>2314</v>
      </c>
      <c r="B422" t="s">
        <v>2285</v>
      </c>
      <c r="C422" t="s">
        <v>2317</v>
      </c>
      <c r="D422" t="s">
        <v>63</v>
      </c>
      <c r="E422" t="s">
        <v>118</v>
      </c>
      <c r="F422" s="51" t="str">
        <f>IFERROR(VLOOKUP(D422,'Tabelas auxiliares'!$A$3:$B$61,2,FALSE),"")</f>
        <v>PROAD - PASSAGENS * D.U.C</v>
      </c>
      <c r="G422" s="51" t="str">
        <f>IFERROR(VLOOKUP($B422,'Tabelas auxiliares'!$A$65:$C$102,2,FALSE),"")</f>
        <v>Diárias e passagens nacionais</v>
      </c>
      <c r="H422" s="51" t="str">
        <f>IFERROR(VLOOKUP($B422,'Tabelas auxiliares'!$A$65:$C$102,3,FALSE),"")</f>
        <v>PASSAGENS NACIONAIS / DIÁRIAS NACIONAIS / REEMBOLSO DE PASSAGENS TERRESTRES</v>
      </c>
      <c r="I422" t="s">
        <v>1845</v>
      </c>
      <c r="J422" t="s">
        <v>1833</v>
      </c>
      <c r="K422" t="s">
        <v>1848</v>
      </c>
      <c r="L422" t="s">
        <v>1847</v>
      </c>
      <c r="M422" t="s">
        <v>1836</v>
      </c>
      <c r="N422" t="s">
        <v>221</v>
      </c>
      <c r="O422" t="s">
        <v>222</v>
      </c>
      <c r="P422" t="s">
        <v>223</v>
      </c>
      <c r="Q422" t="s">
        <v>224</v>
      </c>
      <c r="R422" t="s">
        <v>220</v>
      </c>
      <c r="S422" t="s">
        <v>124</v>
      </c>
      <c r="T422" t="s">
        <v>216</v>
      </c>
      <c r="U422" t="s">
        <v>123</v>
      </c>
      <c r="V422" t="s">
        <v>2672</v>
      </c>
      <c r="W422" t="s">
        <v>2542</v>
      </c>
      <c r="X422" s="51" t="str">
        <f t="shared" si="6"/>
        <v>3</v>
      </c>
      <c r="Y422" s="51" t="str">
        <f>IF(T422="","",IF(AND(T422&lt;&gt;'Tabelas auxiliares'!$B$236,T422&lt;&gt;'Tabelas auxiliares'!$B$237),"FOLHA DE PESSOAL",IF(X422='Tabelas auxiliares'!$A$237,"CUSTEIO",IF(X422='Tabelas auxiliares'!$A$236,"INVESTIMENTO","ERRO - VERIFICAR"))))</f>
        <v>CUSTEIO</v>
      </c>
      <c r="Z422" s="44">
        <v>100000</v>
      </c>
      <c r="AA422" s="44">
        <v>73203.899999999994</v>
      </c>
      <c r="AC422" s="44">
        <v>26796.1</v>
      </c>
    </row>
    <row r="423" spans="1:29" x14ac:dyDescent="0.25">
      <c r="A423" t="s">
        <v>2314</v>
      </c>
      <c r="B423" t="s">
        <v>2285</v>
      </c>
      <c r="C423" t="s">
        <v>2317</v>
      </c>
      <c r="D423" t="s">
        <v>63</v>
      </c>
      <c r="E423" t="s">
        <v>118</v>
      </c>
      <c r="F423" s="51" t="str">
        <f>IFERROR(VLOOKUP(D423,'Tabelas auxiliares'!$A$3:$B$61,2,FALSE),"")</f>
        <v>PROAD - PASSAGENS * D.U.C</v>
      </c>
      <c r="G423" s="51" t="str">
        <f>IFERROR(VLOOKUP($B423,'Tabelas auxiliares'!$A$65:$C$102,2,FALSE),"")</f>
        <v>Diárias e passagens nacionais</v>
      </c>
      <c r="H423" s="51" t="str">
        <f>IFERROR(VLOOKUP($B423,'Tabelas auxiliares'!$A$65:$C$102,3,FALSE),"")</f>
        <v>PASSAGENS NACIONAIS / DIÁRIAS NACIONAIS / REEMBOLSO DE PASSAGENS TERRESTRES</v>
      </c>
      <c r="I423" t="s">
        <v>1849</v>
      </c>
      <c r="J423" t="s">
        <v>1833</v>
      </c>
      <c r="K423" t="s">
        <v>1850</v>
      </c>
      <c r="L423" t="s">
        <v>1851</v>
      </c>
      <c r="M423" t="s">
        <v>1836</v>
      </c>
      <c r="N423" t="s">
        <v>221</v>
      </c>
      <c r="O423" t="s">
        <v>222</v>
      </c>
      <c r="P423" t="s">
        <v>223</v>
      </c>
      <c r="Q423" t="s">
        <v>224</v>
      </c>
      <c r="R423" t="s">
        <v>220</v>
      </c>
      <c r="S423" t="s">
        <v>124</v>
      </c>
      <c r="T423" t="s">
        <v>216</v>
      </c>
      <c r="U423" t="s">
        <v>123</v>
      </c>
      <c r="V423" t="s">
        <v>2600</v>
      </c>
      <c r="W423" t="s">
        <v>2486</v>
      </c>
      <c r="X423" s="51" t="str">
        <f t="shared" si="6"/>
        <v>3</v>
      </c>
      <c r="Y423" s="51" t="str">
        <f>IF(T423="","",IF(AND(T423&lt;&gt;'Tabelas auxiliares'!$B$236,T423&lt;&gt;'Tabelas auxiliares'!$B$237),"FOLHA DE PESSOAL",IF(X423='Tabelas auxiliares'!$A$237,"CUSTEIO",IF(X423='Tabelas auxiliares'!$A$236,"INVESTIMENTO","ERRO - VERIFICAR"))))</f>
        <v>CUSTEIO</v>
      </c>
      <c r="Z423" s="44">
        <v>3636.8</v>
      </c>
      <c r="AA423" s="44">
        <v>2161.1799999999998</v>
      </c>
      <c r="AB423" s="44">
        <v>307.79000000000002</v>
      </c>
      <c r="AC423" s="44">
        <v>1167.83</v>
      </c>
    </row>
    <row r="424" spans="1:29" x14ac:dyDescent="0.25">
      <c r="F424" s="51" t="str">
        <f>IFERROR(VLOOKUP(D424,'Tabelas auxiliares'!$A$3:$B$61,2,FALSE),"")</f>
        <v/>
      </c>
      <c r="G424" s="51" t="str">
        <f>IFERROR(VLOOKUP($B424,'Tabelas auxiliares'!$A$65:$C$102,2,FALSE),"")</f>
        <v/>
      </c>
      <c r="H424" s="51" t="str">
        <f>IFERROR(VLOOKUP($B424,'Tabelas auxiliares'!$A$65:$C$102,3,FALSE),"")</f>
        <v/>
      </c>
      <c r="X424" s="51" t="str">
        <f t="shared" si="6"/>
        <v/>
      </c>
      <c r="Y424" s="51" t="str">
        <f>IF(T424="","",IF(AND(T424&lt;&gt;'Tabelas auxiliares'!$B$236,T424&lt;&gt;'Tabelas auxiliares'!$B$237),"FOLHA DE PESSOAL",IF(X424='Tabelas auxiliares'!$A$237,"CUSTEIO",IF(X424='Tabelas auxiliares'!$A$236,"INVESTIMENTO","ERRO - VERIFICAR"))))</f>
        <v/>
      </c>
      <c r="Z424" s="66"/>
    </row>
    <row r="425" spans="1:29" x14ac:dyDescent="0.25">
      <c r="F425" s="51" t="str">
        <f>IFERROR(VLOOKUP(D425,'Tabelas auxiliares'!$A$3:$B$61,2,FALSE),"")</f>
        <v/>
      </c>
      <c r="G425" s="51" t="str">
        <f>IFERROR(VLOOKUP($B425,'Tabelas auxiliares'!$A$65:$C$102,2,FALSE),"")</f>
        <v/>
      </c>
      <c r="H425" s="51" t="str">
        <f>IFERROR(VLOOKUP($B425,'Tabelas auxiliares'!$A$65:$C$102,3,FALSE),"")</f>
        <v/>
      </c>
      <c r="X425" s="51" t="str">
        <f t="shared" si="6"/>
        <v/>
      </c>
      <c r="Y425" s="51" t="str">
        <f>IF(T425="","",IF(AND(T425&lt;&gt;'Tabelas auxiliares'!$B$236,T425&lt;&gt;'Tabelas auxiliares'!$B$237),"FOLHA DE PESSOAL",IF(X425='Tabelas auxiliares'!$A$237,"CUSTEIO",IF(X425='Tabelas auxiliares'!$A$236,"INVESTIMENTO","ERRO - VERIFICAR"))))</f>
        <v/>
      </c>
      <c r="Z425" s="66"/>
    </row>
    <row r="426" spans="1:29" x14ac:dyDescent="0.25">
      <c r="F426" s="51" t="str">
        <f>IFERROR(VLOOKUP(D426,'Tabelas auxiliares'!$A$3:$B$61,2,FALSE),"")</f>
        <v/>
      </c>
      <c r="G426" s="51" t="str">
        <f>IFERROR(VLOOKUP($B426,'Tabelas auxiliares'!$A$65:$C$102,2,FALSE),"")</f>
        <v/>
      </c>
      <c r="H426" s="51" t="str">
        <f>IFERROR(VLOOKUP($B426,'Tabelas auxiliares'!$A$65:$C$102,3,FALSE),"")</f>
        <v/>
      </c>
      <c r="X426" s="51" t="str">
        <f t="shared" si="6"/>
        <v/>
      </c>
      <c r="Y426" s="51" t="str">
        <f>IF(T426="","",IF(AND(T426&lt;&gt;'Tabelas auxiliares'!$B$236,T426&lt;&gt;'Tabelas auxiliares'!$B$237),"FOLHA DE PESSOAL",IF(X426='Tabelas auxiliares'!$A$237,"CUSTEIO",IF(X426='Tabelas auxiliares'!$A$236,"INVESTIMENTO","ERRO - VERIFICAR"))))</f>
        <v/>
      </c>
      <c r="Z426" s="66"/>
    </row>
    <row r="427" spans="1:29" x14ac:dyDescent="0.25">
      <c r="F427" s="51" t="str">
        <f>IFERROR(VLOOKUP(D427,'Tabelas auxiliares'!$A$3:$B$61,2,FALSE),"")</f>
        <v/>
      </c>
      <c r="G427" s="51" t="str">
        <f>IFERROR(VLOOKUP($B427,'Tabelas auxiliares'!$A$65:$C$102,2,FALSE),"")</f>
        <v/>
      </c>
      <c r="H427" s="51" t="str">
        <f>IFERROR(VLOOKUP($B427,'Tabelas auxiliares'!$A$65:$C$102,3,FALSE),"")</f>
        <v/>
      </c>
      <c r="X427" s="51" t="str">
        <f t="shared" si="6"/>
        <v/>
      </c>
      <c r="Y427" s="51" t="str">
        <f>IF(T427="","",IF(AND(T427&lt;&gt;'Tabelas auxiliares'!$B$236,T427&lt;&gt;'Tabelas auxiliares'!$B$237),"FOLHA DE PESSOAL",IF(X427='Tabelas auxiliares'!$A$237,"CUSTEIO",IF(X427='Tabelas auxiliares'!$A$236,"INVESTIMENTO","ERRO - VERIFICAR"))))</f>
        <v/>
      </c>
      <c r="Z427" s="66"/>
    </row>
    <row r="428" spans="1:29" x14ac:dyDescent="0.25">
      <c r="F428" s="51" t="str">
        <f>IFERROR(VLOOKUP(D428,'Tabelas auxiliares'!$A$3:$B$61,2,FALSE),"")</f>
        <v/>
      </c>
      <c r="G428" s="51" t="str">
        <f>IFERROR(VLOOKUP($B428,'Tabelas auxiliares'!$A$65:$C$102,2,FALSE),"")</f>
        <v/>
      </c>
      <c r="H428" s="51" t="str">
        <f>IFERROR(VLOOKUP($B428,'Tabelas auxiliares'!$A$65:$C$102,3,FALSE),"")</f>
        <v/>
      </c>
      <c r="X428" s="51" t="str">
        <f t="shared" si="6"/>
        <v/>
      </c>
      <c r="Y428" s="51" t="str">
        <f>IF(T428="","",IF(AND(T428&lt;&gt;'Tabelas auxiliares'!$B$236,T428&lt;&gt;'Tabelas auxiliares'!$B$237),"FOLHA DE PESSOAL",IF(X428='Tabelas auxiliares'!$A$237,"CUSTEIO",IF(X428='Tabelas auxiliares'!$A$236,"INVESTIMENTO","ERRO - VERIFICAR"))))</f>
        <v/>
      </c>
      <c r="Z428" s="66"/>
    </row>
    <row r="429" spans="1:29" x14ac:dyDescent="0.25">
      <c r="F429" s="51" t="str">
        <f>IFERROR(VLOOKUP(D429,'Tabelas auxiliares'!$A$3:$B$61,2,FALSE),"")</f>
        <v/>
      </c>
      <c r="G429" s="51" t="str">
        <f>IFERROR(VLOOKUP($B429,'Tabelas auxiliares'!$A$65:$C$102,2,FALSE),"")</f>
        <v/>
      </c>
      <c r="H429" s="51" t="str">
        <f>IFERROR(VLOOKUP($B429,'Tabelas auxiliares'!$A$65:$C$102,3,FALSE),"")</f>
        <v/>
      </c>
      <c r="X429" s="51" t="str">
        <f t="shared" si="6"/>
        <v/>
      </c>
      <c r="Y429" s="51" t="str">
        <f>IF(T429="","",IF(AND(T429&lt;&gt;'Tabelas auxiliares'!$B$236,T429&lt;&gt;'Tabelas auxiliares'!$B$237),"FOLHA DE PESSOAL",IF(X429='Tabelas auxiliares'!$A$237,"CUSTEIO",IF(X429='Tabelas auxiliares'!$A$236,"INVESTIMENTO","ERRO - VERIFICAR"))))</f>
        <v/>
      </c>
      <c r="Z429" s="66"/>
    </row>
    <row r="430" spans="1:29" x14ac:dyDescent="0.25">
      <c r="F430" s="51" t="str">
        <f>IFERROR(VLOOKUP(D430,'Tabelas auxiliares'!$A$3:$B$61,2,FALSE),"")</f>
        <v/>
      </c>
      <c r="G430" s="51" t="str">
        <f>IFERROR(VLOOKUP($B430,'Tabelas auxiliares'!$A$65:$C$102,2,FALSE),"")</f>
        <v/>
      </c>
      <c r="H430" s="51" t="str">
        <f>IFERROR(VLOOKUP($B430,'Tabelas auxiliares'!$A$65:$C$102,3,FALSE),"")</f>
        <v/>
      </c>
      <c r="X430" s="51" t="str">
        <f t="shared" si="6"/>
        <v/>
      </c>
      <c r="Y430" s="51" t="str">
        <f>IF(T430="","",IF(AND(T430&lt;&gt;'Tabelas auxiliares'!$B$236,T430&lt;&gt;'Tabelas auxiliares'!$B$237),"FOLHA DE PESSOAL",IF(X430='Tabelas auxiliares'!$A$237,"CUSTEIO",IF(X430='Tabelas auxiliares'!$A$236,"INVESTIMENTO","ERRO - VERIFICAR"))))</f>
        <v/>
      </c>
      <c r="Z430" s="66"/>
    </row>
    <row r="431" spans="1:29" x14ac:dyDescent="0.25">
      <c r="F431" s="51" t="str">
        <f>IFERROR(VLOOKUP(D431,'Tabelas auxiliares'!$A$3:$B$61,2,FALSE),"")</f>
        <v/>
      </c>
      <c r="G431" s="51" t="str">
        <f>IFERROR(VLOOKUP($B431,'Tabelas auxiliares'!$A$65:$C$102,2,FALSE),"")</f>
        <v/>
      </c>
      <c r="H431" s="51" t="str">
        <f>IFERROR(VLOOKUP($B431,'Tabelas auxiliares'!$A$65:$C$102,3,FALSE),"")</f>
        <v/>
      </c>
      <c r="X431" s="51" t="str">
        <f t="shared" si="6"/>
        <v/>
      </c>
      <c r="Y431" s="51" t="str">
        <f>IF(T431="","",IF(AND(T431&lt;&gt;'Tabelas auxiliares'!$B$236,T431&lt;&gt;'Tabelas auxiliares'!$B$237),"FOLHA DE PESSOAL",IF(X431='Tabelas auxiliares'!$A$237,"CUSTEIO",IF(X431='Tabelas auxiliares'!$A$236,"INVESTIMENTO","ERRO - VERIFICAR"))))</f>
        <v/>
      </c>
      <c r="Z431" s="66"/>
    </row>
    <row r="432" spans="1:29" x14ac:dyDescent="0.25">
      <c r="F432" s="51" t="str">
        <f>IFERROR(VLOOKUP(D432,'Tabelas auxiliares'!$A$3:$B$61,2,FALSE),"")</f>
        <v/>
      </c>
      <c r="G432" s="51" t="str">
        <f>IFERROR(VLOOKUP($B432,'Tabelas auxiliares'!$A$65:$C$102,2,FALSE),"")</f>
        <v/>
      </c>
      <c r="H432" s="51" t="str">
        <f>IFERROR(VLOOKUP($B432,'Tabelas auxiliares'!$A$65:$C$102,3,FALSE),"")</f>
        <v/>
      </c>
      <c r="X432" s="51" t="str">
        <f t="shared" si="6"/>
        <v/>
      </c>
      <c r="Y432" s="51" t="str">
        <f>IF(T432="","",IF(AND(T432&lt;&gt;'Tabelas auxiliares'!$B$236,T432&lt;&gt;'Tabelas auxiliares'!$B$237),"FOLHA DE PESSOAL",IF(X432='Tabelas auxiliares'!$A$237,"CUSTEIO",IF(X432='Tabelas auxiliares'!$A$236,"INVESTIMENTO","ERRO - VERIFICAR"))))</f>
        <v/>
      </c>
      <c r="Z432" s="66"/>
    </row>
    <row r="433" spans="6:26" x14ac:dyDescent="0.25">
      <c r="F433" s="51" t="str">
        <f>IFERROR(VLOOKUP(D433,'Tabelas auxiliares'!$A$3:$B$61,2,FALSE),"")</f>
        <v/>
      </c>
      <c r="G433" s="51" t="str">
        <f>IFERROR(VLOOKUP($B433,'Tabelas auxiliares'!$A$65:$C$102,2,FALSE),"")</f>
        <v/>
      </c>
      <c r="H433" s="51" t="str">
        <f>IFERROR(VLOOKUP($B433,'Tabelas auxiliares'!$A$65:$C$102,3,FALSE),"")</f>
        <v/>
      </c>
      <c r="X433" s="51" t="str">
        <f t="shared" si="6"/>
        <v/>
      </c>
      <c r="Y433" s="51" t="str">
        <f>IF(T433="","",IF(AND(T433&lt;&gt;'Tabelas auxiliares'!$B$236,T433&lt;&gt;'Tabelas auxiliares'!$B$237),"FOLHA DE PESSOAL",IF(X433='Tabelas auxiliares'!$A$237,"CUSTEIO",IF(X433='Tabelas auxiliares'!$A$236,"INVESTIMENTO","ERRO - VERIFICAR"))))</f>
        <v/>
      </c>
      <c r="Z433" s="66"/>
    </row>
    <row r="434" spans="6:26" x14ac:dyDescent="0.25">
      <c r="F434" s="51" t="str">
        <f>IFERROR(VLOOKUP(D434,'Tabelas auxiliares'!$A$3:$B$61,2,FALSE),"")</f>
        <v/>
      </c>
      <c r="G434" s="51" t="str">
        <f>IFERROR(VLOOKUP($B434,'Tabelas auxiliares'!$A$65:$C$102,2,FALSE),"")</f>
        <v/>
      </c>
      <c r="H434" s="51" t="str">
        <f>IFERROR(VLOOKUP($B434,'Tabelas auxiliares'!$A$65:$C$102,3,FALSE),"")</f>
        <v/>
      </c>
      <c r="X434" s="51" t="str">
        <f t="shared" si="6"/>
        <v/>
      </c>
      <c r="Y434" s="51" t="str">
        <f>IF(T434="","",IF(AND(T434&lt;&gt;'Tabelas auxiliares'!$B$236,T434&lt;&gt;'Tabelas auxiliares'!$B$237),"FOLHA DE PESSOAL",IF(X434='Tabelas auxiliares'!$A$237,"CUSTEIO",IF(X434='Tabelas auxiliares'!$A$236,"INVESTIMENTO","ERRO - VERIFICAR"))))</f>
        <v/>
      </c>
      <c r="Z434" s="66"/>
    </row>
    <row r="435" spans="6:26" x14ac:dyDescent="0.25">
      <c r="F435" s="51" t="str">
        <f>IFERROR(VLOOKUP(D435,'Tabelas auxiliares'!$A$3:$B$61,2,FALSE),"")</f>
        <v/>
      </c>
      <c r="G435" s="51" t="str">
        <f>IFERROR(VLOOKUP($B435,'Tabelas auxiliares'!$A$65:$C$102,2,FALSE),"")</f>
        <v/>
      </c>
      <c r="H435" s="51" t="str">
        <f>IFERROR(VLOOKUP($B435,'Tabelas auxiliares'!$A$65:$C$102,3,FALSE),"")</f>
        <v/>
      </c>
      <c r="X435" s="51" t="str">
        <f t="shared" si="6"/>
        <v/>
      </c>
      <c r="Y435" s="51" t="str">
        <f>IF(T435="","",IF(AND(T435&lt;&gt;'Tabelas auxiliares'!$B$236,T435&lt;&gt;'Tabelas auxiliares'!$B$237),"FOLHA DE PESSOAL",IF(X435='Tabelas auxiliares'!$A$237,"CUSTEIO",IF(X435='Tabelas auxiliares'!$A$236,"INVESTIMENTO","ERRO - VERIFICAR"))))</f>
        <v/>
      </c>
      <c r="Z435" s="66"/>
    </row>
    <row r="436" spans="6:26" x14ac:dyDescent="0.25">
      <c r="F436" s="51" t="str">
        <f>IFERROR(VLOOKUP(D436,'Tabelas auxiliares'!$A$3:$B$61,2,FALSE),"")</f>
        <v/>
      </c>
      <c r="G436" s="51" t="str">
        <f>IFERROR(VLOOKUP($B436,'Tabelas auxiliares'!$A$65:$C$102,2,FALSE),"")</f>
        <v/>
      </c>
      <c r="H436" s="51" t="str">
        <f>IFERROR(VLOOKUP($B436,'Tabelas auxiliares'!$A$65:$C$102,3,FALSE),"")</f>
        <v/>
      </c>
      <c r="X436" s="51" t="str">
        <f t="shared" si="6"/>
        <v/>
      </c>
      <c r="Y436" s="51" t="str">
        <f>IF(T436="","",IF(AND(T436&lt;&gt;'Tabelas auxiliares'!$B$236,T436&lt;&gt;'Tabelas auxiliares'!$B$237),"FOLHA DE PESSOAL",IF(X436='Tabelas auxiliares'!$A$237,"CUSTEIO",IF(X436='Tabelas auxiliares'!$A$236,"INVESTIMENTO","ERRO - VERIFICAR"))))</f>
        <v/>
      </c>
      <c r="Z436" s="66"/>
    </row>
    <row r="437" spans="6:26" x14ac:dyDescent="0.25">
      <c r="F437" s="51" t="str">
        <f>IFERROR(VLOOKUP(D437,'Tabelas auxiliares'!$A$3:$B$61,2,FALSE),"")</f>
        <v/>
      </c>
      <c r="G437" s="51" t="str">
        <f>IFERROR(VLOOKUP($B437,'Tabelas auxiliares'!$A$65:$C$102,2,FALSE),"")</f>
        <v/>
      </c>
      <c r="H437" s="51" t="str">
        <f>IFERROR(VLOOKUP($B437,'Tabelas auxiliares'!$A$65:$C$102,3,FALSE),"")</f>
        <v/>
      </c>
      <c r="X437" s="51" t="str">
        <f t="shared" si="6"/>
        <v/>
      </c>
      <c r="Y437" s="51" t="str">
        <f>IF(T437="","",IF(AND(T437&lt;&gt;'Tabelas auxiliares'!$B$236,T437&lt;&gt;'Tabelas auxiliares'!$B$237),"FOLHA DE PESSOAL",IF(X437='Tabelas auxiliares'!$A$237,"CUSTEIO",IF(X437='Tabelas auxiliares'!$A$236,"INVESTIMENTO","ERRO - VERIFICAR"))))</f>
        <v/>
      </c>
      <c r="Z437" s="66"/>
    </row>
    <row r="438" spans="6:26" x14ac:dyDescent="0.25">
      <c r="F438" s="51" t="str">
        <f>IFERROR(VLOOKUP(D438,'Tabelas auxiliares'!$A$3:$B$61,2,FALSE),"")</f>
        <v/>
      </c>
      <c r="G438" s="51" t="str">
        <f>IFERROR(VLOOKUP($B438,'Tabelas auxiliares'!$A$65:$C$102,2,FALSE),"")</f>
        <v/>
      </c>
      <c r="H438" s="51" t="str">
        <f>IFERROR(VLOOKUP($B438,'Tabelas auxiliares'!$A$65:$C$102,3,FALSE),"")</f>
        <v/>
      </c>
      <c r="X438" s="51" t="str">
        <f t="shared" si="6"/>
        <v/>
      </c>
      <c r="Y438" s="51" t="str">
        <f>IF(T438="","",IF(AND(T438&lt;&gt;'Tabelas auxiliares'!$B$236,T438&lt;&gt;'Tabelas auxiliares'!$B$237),"FOLHA DE PESSOAL",IF(X438='Tabelas auxiliares'!$A$237,"CUSTEIO",IF(X438='Tabelas auxiliares'!$A$236,"INVESTIMENTO","ERRO - VERIFICAR"))))</f>
        <v/>
      </c>
      <c r="Z438" s="66"/>
    </row>
    <row r="439" spans="6:26" x14ac:dyDescent="0.25">
      <c r="F439" s="51" t="str">
        <f>IFERROR(VLOOKUP(D439,'Tabelas auxiliares'!$A$3:$B$61,2,FALSE),"")</f>
        <v/>
      </c>
      <c r="G439" s="51" t="str">
        <f>IFERROR(VLOOKUP($B439,'Tabelas auxiliares'!$A$65:$C$102,2,FALSE),"")</f>
        <v/>
      </c>
      <c r="H439" s="51" t="str">
        <f>IFERROR(VLOOKUP($B439,'Tabelas auxiliares'!$A$65:$C$102,3,FALSE),"")</f>
        <v/>
      </c>
      <c r="X439" s="51" t="str">
        <f t="shared" si="6"/>
        <v/>
      </c>
      <c r="Y439" s="51" t="str">
        <f>IF(T439="","",IF(AND(T439&lt;&gt;'Tabelas auxiliares'!$B$236,T439&lt;&gt;'Tabelas auxiliares'!$B$237),"FOLHA DE PESSOAL",IF(X439='Tabelas auxiliares'!$A$237,"CUSTEIO",IF(X439='Tabelas auxiliares'!$A$236,"INVESTIMENTO","ERRO - VERIFICAR"))))</f>
        <v/>
      </c>
      <c r="Z439" s="66"/>
    </row>
    <row r="440" spans="6:26" x14ac:dyDescent="0.25">
      <c r="F440" s="51" t="str">
        <f>IFERROR(VLOOKUP(D440,'Tabelas auxiliares'!$A$3:$B$61,2,FALSE),"")</f>
        <v/>
      </c>
      <c r="G440" s="51" t="str">
        <f>IFERROR(VLOOKUP($B440,'Tabelas auxiliares'!$A$65:$C$102,2,FALSE),"")</f>
        <v/>
      </c>
      <c r="H440" s="51" t="str">
        <f>IFERROR(VLOOKUP($B440,'Tabelas auxiliares'!$A$65:$C$102,3,FALSE),"")</f>
        <v/>
      </c>
      <c r="X440" s="51" t="str">
        <f t="shared" si="6"/>
        <v/>
      </c>
      <c r="Y440" s="51" t="str">
        <f>IF(T440="","",IF(AND(T440&lt;&gt;'Tabelas auxiliares'!$B$236,T440&lt;&gt;'Tabelas auxiliares'!$B$237),"FOLHA DE PESSOAL",IF(X440='Tabelas auxiliares'!$A$237,"CUSTEIO",IF(X440='Tabelas auxiliares'!$A$236,"INVESTIMENTO","ERRO - VERIFICAR"))))</f>
        <v/>
      </c>
      <c r="Z440" s="66"/>
    </row>
    <row r="441" spans="6:26" x14ac:dyDescent="0.25">
      <c r="F441" s="51" t="str">
        <f>IFERROR(VLOOKUP(D441,'Tabelas auxiliares'!$A$3:$B$61,2,FALSE),"")</f>
        <v/>
      </c>
      <c r="G441" s="51" t="str">
        <f>IFERROR(VLOOKUP($B441,'Tabelas auxiliares'!$A$65:$C$102,2,FALSE),"")</f>
        <v/>
      </c>
      <c r="H441" s="51" t="str">
        <f>IFERROR(VLOOKUP($B441,'Tabelas auxiliares'!$A$65:$C$102,3,FALSE),"")</f>
        <v/>
      </c>
      <c r="X441" s="51" t="str">
        <f t="shared" si="6"/>
        <v/>
      </c>
      <c r="Y441" s="51" t="str">
        <f>IF(T441="","",IF(AND(T441&lt;&gt;'Tabelas auxiliares'!$B$236,T441&lt;&gt;'Tabelas auxiliares'!$B$237),"FOLHA DE PESSOAL",IF(X441='Tabelas auxiliares'!$A$237,"CUSTEIO",IF(X441='Tabelas auxiliares'!$A$236,"INVESTIMENTO","ERRO - VERIFICAR"))))</f>
        <v/>
      </c>
      <c r="Z441" s="66"/>
    </row>
    <row r="442" spans="6:26" x14ac:dyDescent="0.25">
      <c r="F442" s="51" t="str">
        <f>IFERROR(VLOOKUP(D442,'Tabelas auxiliares'!$A$3:$B$61,2,FALSE),"")</f>
        <v/>
      </c>
      <c r="G442" s="51" t="str">
        <f>IFERROR(VLOOKUP($B442,'Tabelas auxiliares'!$A$65:$C$102,2,FALSE),"")</f>
        <v/>
      </c>
      <c r="H442" s="51" t="str">
        <f>IFERROR(VLOOKUP($B442,'Tabelas auxiliares'!$A$65:$C$102,3,FALSE),"")</f>
        <v/>
      </c>
      <c r="X442" s="51" t="str">
        <f t="shared" si="6"/>
        <v/>
      </c>
      <c r="Y442" s="51" t="str">
        <f>IF(T442="","",IF(AND(T442&lt;&gt;'Tabelas auxiliares'!$B$236,T442&lt;&gt;'Tabelas auxiliares'!$B$237),"FOLHA DE PESSOAL",IF(X442='Tabelas auxiliares'!$A$237,"CUSTEIO",IF(X442='Tabelas auxiliares'!$A$236,"INVESTIMENTO","ERRO - VERIFICAR"))))</f>
        <v/>
      </c>
      <c r="Z442" s="66"/>
    </row>
    <row r="443" spans="6:26" x14ac:dyDescent="0.25">
      <c r="F443" s="51" t="str">
        <f>IFERROR(VLOOKUP(D443,'Tabelas auxiliares'!$A$3:$B$61,2,FALSE),"")</f>
        <v/>
      </c>
      <c r="G443" s="51" t="str">
        <f>IFERROR(VLOOKUP($B443,'Tabelas auxiliares'!$A$65:$C$102,2,FALSE),"")</f>
        <v/>
      </c>
      <c r="H443" s="51" t="str">
        <f>IFERROR(VLOOKUP($B443,'Tabelas auxiliares'!$A$65:$C$102,3,FALSE),"")</f>
        <v/>
      </c>
      <c r="X443" s="51" t="str">
        <f t="shared" si="6"/>
        <v/>
      </c>
      <c r="Y443" s="51" t="str">
        <f>IF(T443="","",IF(AND(T443&lt;&gt;'Tabelas auxiliares'!$B$236,T443&lt;&gt;'Tabelas auxiliares'!$B$237),"FOLHA DE PESSOAL",IF(X443='Tabelas auxiliares'!$A$237,"CUSTEIO",IF(X443='Tabelas auxiliares'!$A$236,"INVESTIMENTO","ERRO - VERIFICAR"))))</f>
        <v/>
      </c>
      <c r="Z443" s="66"/>
    </row>
    <row r="444" spans="6:26" x14ac:dyDescent="0.25">
      <c r="F444" s="51" t="str">
        <f>IFERROR(VLOOKUP(D444,'Tabelas auxiliares'!$A$3:$B$61,2,FALSE),"")</f>
        <v/>
      </c>
      <c r="G444" s="51" t="str">
        <f>IFERROR(VLOOKUP($B444,'Tabelas auxiliares'!$A$65:$C$102,2,FALSE),"")</f>
        <v/>
      </c>
      <c r="H444" s="51" t="str">
        <f>IFERROR(VLOOKUP($B444,'Tabelas auxiliares'!$A$65:$C$102,3,FALSE),"")</f>
        <v/>
      </c>
      <c r="X444" s="51" t="str">
        <f t="shared" si="6"/>
        <v/>
      </c>
      <c r="Y444" s="51" t="str">
        <f>IF(T444="","",IF(AND(T444&lt;&gt;'Tabelas auxiliares'!$B$236,T444&lt;&gt;'Tabelas auxiliares'!$B$237),"FOLHA DE PESSOAL",IF(X444='Tabelas auxiliares'!$A$237,"CUSTEIO",IF(X444='Tabelas auxiliares'!$A$236,"INVESTIMENTO","ERRO - VERIFICAR"))))</f>
        <v/>
      </c>
      <c r="Z444" s="66"/>
    </row>
    <row r="445" spans="6:26" x14ac:dyDescent="0.25">
      <c r="F445" s="51" t="str">
        <f>IFERROR(VLOOKUP(D445,'Tabelas auxiliares'!$A$3:$B$61,2,FALSE),"")</f>
        <v/>
      </c>
      <c r="G445" s="51" t="str">
        <f>IFERROR(VLOOKUP($B445,'Tabelas auxiliares'!$A$65:$C$102,2,FALSE),"")</f>
        <v/>
      </c>
      <c r="H445" s="51" t="str">
        <f>IFERROR(VLOOKUP($B445,'Tabelas auxiliares'!$A$65:$C$102,3,FALSE),"")</f>
        <v/>
      </c>
      <c r="X445" s="51" t="str">
        <f t="shared" si="6"/>
        <v/>
      </c>
      <c r="Y445" s="51" t="str">
        <f>IF(T445="","",IF(AND(T445&lt;&gt;'Tabelas auxiliares'!$B$236,T445&lt;&gt;'Tabelas auxiliares'!$B$237),"FOLHA DE PESSOAL",IF(X445='Tabelas auxiliares'!$A$237,"CUSTEIO",IF(X445='Tabelas auxiliares'!$A$236,"INVESTIMENTO","ERRO - VERIFICAR"))))</f>
        <v/>
      </c>
      <c r="Z445" s="66"/>
    </row>
    <row r="446" spans="6:26" x14ac:dyDescent="0.25">
      <c r="F446" s="51" t="str">
        <f>IFERROR(VLOOKUP(D446,'Tabelas auxiliares'!$A$3:$B$61,2,FALSE),"")</f>
        <v/>
      </c>
      <c r="G446" s="51" t="str">
        <f>IFERROR(VLOOKUP($B446,'Tabelas auxiliares'!$A$65:$C$102,2,FALSE),"")</f>
        <v/>
      </c>
      <c r="H446" s="51" t="str">
        <f>IFERROR(VLOOKUP($B446,'Tabelas auxiliares'!$A$65:$C$102,3,FALSE),"")</f>
        <v/>
      </c>
      <c r="X446" s="51" t="str">
        <f t="shared" si="6"/>
        <v/>
      </c>
      <c r="Y446" s="51" t="str">
        <f>IF(T446="","",IF(AND(T446&lt;&gt;'Tabelas auxiliares'!$B$236,T446&lt;&gt;'Tabelas auxiliares'!$B$237),"FOLHA DE PESSOAL",IF(X446='Tabelas auxiliares'!$A$237,"CUSTEIO",IF(X446='Tabelas auxiliares'!$A$236,"INVESTIMENTO","ERRO - VERIFICAR"))))</f>
        <v/>
      </c>
      <c r="Z446" s="66"/>
    </row>
    <row r="447" spans="6:26" x14ac:dyDescent="0.25">
      <c r="F447" s="51" t="str">
        <f>IFERROR(VLOOKUP(D447,'Tabelas auxiliares'!$A$3:$B$61,2,FALSE),"")</f>
        <v/>
      </c>
      <c r="G447" s="51" t="str">
        <f>IFERROR(VLOOKUP($B447,'Tabelas auxiliares'!$A$65:$C$102,2,FALSE),"")</f>
        <v/>
      </c>
      <c r="H447" s="51" t="str">
        <f>IFERROR(VLOOKUP($B447,'Tabelas auxiliares'!$A$65:$C$102,3,FALSE),"")</f>
        <v/>
      </c>
      <c r="X447" s="51" t="str">
        <f t="shared" si="6"/>
        <v/>
      </c>
      <c r="Y447" s="51" t="str">
        <f>IF(T447="","",IF(AND(T447&lt;&gt;'Tabelas auxiliares'!$B$236,T447&lt;&gt;'Tabelas auxiliares'!$B$237),"FOLHA DE PESSOAL",IF(X447='Tabelas auxiliares'!$A$237,"CUSTEIO",IF(X447='Tabelas auxiliares'!$A$236,"INVESTIMENTO","ERRO - VERIFICAR"))))</f>
        <v/>
      </c>
      <c r="Z447" s="66"/>
    </row>
    <row r="448" spans="6:26" x14ac:dyDescent="0.25">
      <c r="F448" s="51" t="str">
        <f>IFERROR(VLOOKUP(D448,'Tabelas auxiliares'!$A$3:$B$61,2,FALSE),"")</f>
        <v/>
      </c>
      <c r="G448" s="51" t="str">
        <f>IFERROR(VLOOKUP($B448,'Tabelas auxiliares'!$A$65:$C$102,2,FALSE),"")</f>
        <v/>
      </c>
      <c r="H448" s="51" t="str">
        <f>IFERROR(VLOOKUP($B448,'Tabelas auxiliares'!$A$65:$C$102,3,FALSE),"")</f>
        <v/>
      </c>
      <c r="X448" s="51" t="str">
        <f t="shared" si="6"/>
        <v/>
      </c>
      <c r="Y448" s="51" t="str">
        <f>IF(T448="","",IF(AND(T448&lt;&gt;'Tabelas auxiliares'!$B$236,T448&lt;&gt;'Tabelas auxiliares'!$B$237),"FOLHA DE PESSOAL",IF(X448='Tabelas auxiliares'!$A$237,"CUSTEIO",IF(X448='Tabelas auxiliares'!$A$236,"INVESTIMENTO","ERRO - VERIFICAR"))))</f>
        <v/>
      </c>
      <c r="Z448" s="66"/>
    </row>
    <row r="449" spans="6:26" x14ac:dyDescent="0.25">
      <c r="F449" s="51" t="str">
        <f>IFERROR(VLOOKUP(D449,'Tabelas auxiliares'!$A$3:$B$61,2,FALSE),"")</f>
        <v/>
      </c>
      <c r="G449" s="51" t="str">
        <f>IFERROR(VLOOKUP($B449,'Tabelas auxiliares'!$A$65:$C$102,2,FALSE),"")</f>
        <v/>
      </c>
      <c r="H449" s="51" t="str">
        <f>IFERROR(VLOOKUP($B449,'Tabelas auxiliares'!$A$65:$C$102,3,FALSE),"")</f>
        <v/>
      </c>
      <c r="X449" s="51" t="str">
        <f t="shared" si="6"/>
        <v/>
      </c>
      <c r="Y449" s="51" t="str">
        <f>IF(T449="","",IF(AND(T449&lt;&gt;'Tabelas auxiliares'!$B$236,T449&lt;&gt;'Tabelas auxiliares'!$B$237),"FOLHA DE PESSOAL",IF(X449='Tabelas auxiliares'!$A$237,"CUSTEIO",IF(X449='Tabelas auxiliares'!$A$236,"INVESTIMENTO","ERRO - VERIFICAR"))))</f>
        <v/>
      </c>
      <c r="Z449" s="66"/>
    </row>
    <row r="450" spans="6:26" x14ac:dyDescent="0.25">
      <c r="F450" s="51" t="str">
        <f>IFERROR(VLOOKUP(D450,'Tabelas auxiliares'!$A$3:$B$61,2,FALSE),"")</f>
        <v/>
      </c>
      <c r="G450" s="51" t="str">
        <f>IFERROR(VLOOKUP($B450,'Tabelas auxiliares'!$A$65:$C$102,2,FALSE),"")</f>
        <v/>
      </c>
      <c r="H450" s="51" t="str">
        <f>IFERROR(VLOOKUP($B450,'Tabelas auxiliares'!$A$65:$C$102,3,FALSE),"")</f>
        <v/>
      </c>
      <c r="X450" s="51" t="str">
        <f t="shared" si="6"/>
        <v/>
      </c>
      <c r="Y450" s="51" t="str">
        <f>IF(T450="","",IF(AND(T450&lt;&gt;'Tabelas auxiliares'!$B$236,T450&lt;&gt;'Tabelas auxiliares'!$B$237),"FOLHA DE PESSOAL",IF(X450='Tabelas auxiliares'!$A$237,"CUSTEIO",IF(X450='Tabelas auxiliares'!$A$236,"INVESTIMENTO","ERRO - VERIFICAR"))))</f>
        <v/>
      </c>
      <c r="Z450" s="66"/>
    </row>
    <row r="451" spans="6:26" x14ac:dyDescent="0.25">
      <c r="F451" s="51" t="str">
        <f>IFERROR(VLOOKUP(D451,'Tabelas auxiliares'!$A$3:$B$61,2,FALSE),"")</f>
        <v/>
      </c>
      <c r="G451" s="51" t="str">
        <f>IFERROR(VLOOKUP($B451,'Tabelas auxiliares'!$A$65:$C$102,2,FALSE),"")</f>
        <v/>
      </c>
      <c r="H451" s="51" t="str">
        <f>IFERROR(VLOOKUP($B451,'Tabelas auxiliares'!$A$65:$C$102,3,FALSE),"")</f>
        <v/>
      </c>
      <c r="X451" s="51" t="str">
        <f t="shared" si="6"/>
        <v/>
      </c>
      <c r="Y451" s="51" t="str">
        <f>IF(T451="","",IF(AND(T451&lt;&gt;'Tabelas auxiliares'!$B$236,T451&lt;&gt;'Tabelas auxiliares'!$B$237),"FOLHA DE PESSOAL",IF(X451='Tabelas auxiliares'!$A$237,"CUSTEIO",IF(X451='Tabelas auxiliares'!$A$236,"INVESTIMENTO","ERRO - VERIFICAR"))))</f>
        <v/>
      </c>
      <c r="Z451" s="66"/>
    </row>
    <row r="452" spans="6:26" x14ac:dyDescent="0.25">
      <c r="F452" s="51" t="str">
        <f>IFERROR(VLOOKUP(D452,'Tabelas auxiliares'!$A$3:$B$61,2,FALSE),"")</f>
        <v/>
      </c>
      <c r="G452" s="51" t="str">
        <f>IFERROR(VLOOKUP($B452,'Tabelas auxiliares'!$A$65:$C$102,2,FALSE),"")</f>
        <v/>
      </c>
      <c r="H452" s="51" t="str">
        <f>IFERROR(VLOOKUP($B452,'Tabelas auxiliares'!$A$65:$C$102,3,FALSE),"")</f>
        <v/>
      </c>
      <c r="X452" s="51" t="str">
        <f t="shared" ref="X452:X515" si="7">LEFT(V452,1)</f>
        <v/>
      </c>
      <c r="Y452" s="51" t="str">
        <f>IF(T452="","",IF(AND(T452&lt;&gt;'Tabelas auxiliares'!$B$236,T452&lt;&gt;'Tabelas auxiliares'!$B$237),"FOLHA DE PESSOAL",IF(X452='Tabelas auxiliares'!$A$237,"CUSTEIO",IF(X452='Tabelas auxiliares'!$A$236,"INVESTIMENTO","ERRO - VERIFICAR"))))</f>
        <v/>
      </c>
      <c r="Z452" s="66"/>
    </row>
    <row r="453" spans="6:26" x14ac:dyDescent="0.25">
      <c r="F453" s="51" t="str">
        <f>IFERROR(VLOOKUP(D453,'Tabelas auxiliares'!$A$3:$B$61,2,FALSE),"")</f>
        <v/>
      </c>
      <c r="G453" s="51" t="str">
        <f>IFERROR(VLOOKUP($B453,'Tabelas auxiliares'!$A$65:$C$102,2,FALSE),"")</f>
        <v/>
      </c>
      <c r="H453" s="51" t="str">
        <f>IFERROR(VLOOKUP($B453,'Tabelas auxiliares'!$A$65:$C$102,3,FALSE),"")</f>
        <v/>
      </c>
      <c r="X453" s="51" t="str">
        <f t="shared" si="7"/>
        <v/>
      </c>
      <c r="Y453" s="51" t="str">
        <f>IF(T453="","",IF(AND(T453&lt;&gt;'Tabelas auxiliares'!$B$236,T453&lt;&gt;'Tabelas auxiliares'!$B$237),"FOLHA DE PESSOAL",IF(X453='Tabelas auxiliares'!$A$237,"CUSTEIO",IF(X453='Tabelas auxiliares'!$A$236,"INVESTIMENTO","ERRO - VERIFICAR"))))</f>
        <v/>
      </c>
      <c r="Z453" s="66"/>
    </row>
    <row r="454" spans="6:26" x14ac:dyDescent="0.25">
      <c r="F454" s="51" t="str">
        <f>IFERROR(VLOOKUP(D454,'Tabelas auxiliares'!$A$3:$B$61,2,FALSE),"")</f>
        <v/>
      </c>
      <c r="G454" s="51" t="str">
        <f>IFERROR(VLOOKUP($B454,'Tabelas auxiliares'!$A$65:$C$102,2,FALSE),"")</f>
        <v/>
      </c>
      <c r="H454" s="51" t="str">
        <f>IFERROR(VLOOKUP($B454,'Tabelas auxiliares'!$A$65:$C$102,3,FALSE),"")</f>
        <v/>
      </c>
      <c r="X454" s="51" t="str">
        <f t="shared" si="7"/>
        <v/>
      </c>
      <c r="Y454" s="51" t="str">
        <f>IF(T454="","",IF(AND(T454&lt;&gt;'Tabelas auxiliares'!$B$236,T454&lt;&gt;'Tabelas auxiliares'!$B$237),"FOLHA DE PESSOAL",IF(X454='Tabelas auxiliares'!$A$237,"CUSTEIO",IF(X454='Tabelas auxiliares'!$A$236,"INVESTIMENTO","ERRO - VERIFICAR"))))</f>
        <v/>
      </c>
      <c r="Z454" s="66"/>
    </row>
    <row r="455" spans="6:26" x14ac:dyDescent="0.25">
      <c r="F455" s="51" t="str">
        <f>IFERROR(VLOOKUP(D455,'Tabelas auxiliares'!$A$3:$B$61,2,FALSE),"")</f>
        <v/>
      </c>
      <c r="G455" s="51" t="str">
        <f>IFERROR(VLOOKUP($B455,'Tabelas auxiliares'!$A$65:$C$102,2,FALSE),"")</f>
        <v/>
      </c>
      <c r="H455" s="51" t="str">
        <f>IFERROR(VLOOKUP($B455,'Tabelas auxiliares'!$A$65:$C$102,3,FALSE),"")</f>
        <v/>
      </c>
      <c r="X455" s="51" t="str">
        <f t="shared" si="7"/>
        <v/>
      </c>
      <c r="Y455" s="51" t="str">
        <f>IF(T455="","",IF(AND(T455&lt;&gt;'Tabelas auxiliares'!$B$236,T455&lt;&gt;'Tabelas auxiliares'!$B$237),"FOLHA DE PESSOAL",IF(X455='Tabelas auxiliares'!$A$237,"CUSTEIO",IF(X455='Tabelas auxiliares'!$A$236,"INVESTIMENTO","ERRO - VERIFICAR"))))</f>
        <v/>
      </c>
      <c r="Z455" s="66"/>
    </row>
    <row r="456" spans="6:26" x14ac:dyDescent="0.25">
      <c r="F456" s="51" t="str">
        <f>IFERROR(VLOOKUP(D456,'Tabelas auxiliares'!$A$3:$B$61,2,FALSE),"")</f>
        <v/>
      </c>
      <c r="G456" s="51" t="str">
        <f>IFERROR(VLOOKUP($B456,'Tabelas auxiliares'!$A$65:$C$102,2,FALSE),"")</f>
        <v/>
      </c>
      <c r="H456" s="51" t="str">
        <f>IFERROR(VLOOKUP($B456,'Tabelas auxiliares'!$A$65:$C$102,3,FALSE),"")</f>
        <v/>
      </c>
      <c r="X456" s="51" t="str">
        <f t="shared" si="7"/>
        <v/>
      </c>
      <c r="Y456" s="51" t="str">
        <f>IF(T456="","",IF(AND(T456&lt;&gt;'Tabelas auxiliares'!$B$236,T456&lt;&gt;'Tabelas auxiliares'!$B$237),"FOLHA DE PESSOAL",IF(X456='Tabelas auxiliares'!$A$237,"CUSTEIO",IF(X456='Tabelas auxiliares'!$A$236,"INVESTIMENTO","ERRO - VERIFICAR"))))</f>
        <v/>
      </c>
      <c r="Z456" s="66"/>
    </row>
    <row r="457" spans="6:26" x14ac:dyDescent="0.25">
      <c r="F457" s="51" t="str">
        <f>IFERROR(VLOOKUP(D457,'Tabelas auxiliares'!$A$3:$B$61,2,FALSE),"")</f>
        <v/>
      </c>
      <c r="G457" s="51" t="str">
        <f>IFERROR(VLOOKUP($B457,'Tabelas auxiliares'!$A$65:$C$102,2,FALSE),"")</f>
        <v/>
      </c>
      <c r="H457" s="51" t="str">
        <f>IFERROR(VLOOKUP($B457,'Tabelas auxiliares'!$A$65:$C$102,3,FALSE),"")</f>
        <v/>
      </c>
      <c r="X457" s="51" t="str">
        <f t="shared" si="7"/>
        <v/>
      </c>
      <c r="Y457" s="51" t="str">
        <f>IF(T457="","",IF(AND(T457&lt;&gt;'Tabelas auxiliares'!$B$236,T457&lt;&gt;'Tabelas auxiliares'!$B$237),"FOLHA DE PESSOAL",IF(X457='Tabelas auxiliares'!$A$237,"CUSTEIO",IF(X457='Tabelas auxiliares'!$A$236,"INVESTIMENTO","ERRO - VERIFICAR"))))</f>
        <v/>
      </c>
      <c r="Z457" s="66"/>
    </row>
    <row r="458" spans="6:26" x14ac:dyDescent="0.25">
      <c r="F458" s="51" t="str">
        <f>IFERROR(VLOOKUP(D458,'Tabelas auxiliares'!$A$3:$B$61,2,FALSE),"")</f>
        <v/>
      </c>
      <c r="G458" s="51" t="str">
        <f>IFERROR(VLOOKUP($B458,'Tabelas auxiliares'!$A$65:$C$102,2,FALSE),"")</f>
        <v/>
      </c>
      <c r="H458" s="51" t="str">
        <f>IFERROR(VLOOKUP($B458,'Tabelas auxiliares'!$A$65:$C$102,3,FALSE),"")</f>
        <v/>
      </c>
      <c r="X458" s="51" t="str">
        <f t="shared" si="7"/>
        <v/>
      </c>
      <c r="Y458" s="51" t="str">
        <f>IF(T458="","",IF(AND(T458&lt;&gt;'Tabelas auxiliares'!$B$236,T458&lt;&gt;'Tabelas auxiliares'!$B$237),"FOLHA DE PESSOAL",IF(X458='Tabelas auxiliares'!$A$237,"CUSTEIO",IF(X458='Tabelas auxiliares'!$A$236,"INVESTIMENTO","ERRO - VERIFICAR"))))</f>
        <v/>
      </c>
      <c r="Z458" s="66"/>
    </row>
    <row r="459" spans="6:26" x14ac:dyDescent="0.25">
      <c r="F459" s="51" t="str">
        <f>IFERROR(VLOOKUP(D459,'Tabelas auxiliares'!$A$3:$B$61,2,FALSE),"")</f>
        <v/>
      </c>
      <c r="G459" s="51" t="str">
        <f>IFERROR(VLOOKUP($B459,'Tabelas auxiliares'!$A$65:$C$102,2,FALSE),"")</f>
        <v/>
      </c>
      <c r="H459" s="51" t="str">
        <f>IFERROR(VLOOKUP($B459,'Tabelas auxiliares'!$A$65:$C$102,3,FALSE),"")</f>
        <v/>
      </c>
      <c r="X459" s="51" t="str">
        <f t="shared" si="7"/>
        <v/>
      </c>
      <c r="Y459" s="51" t="str">
        <f>IF(T459="","",IF(AND(T459&lt;&gt;'Tabelas auxiliares'!$B$236,T459&lt;&gt;'Tabelas auxiliares'!$B$237),"FOLHA DE PESSOAL",IF(X459='Tabelas auxiliares'!$A$237,"CUSTEIO",IF(X459='Tabelas auxiliares'!$A$236,"INVESTIMENTO","ERRO - VERIFICAR"))))</f>
        <v/>
      </c>
      <c r="Z459" s="66"/>
    </row>
    <row r="460" spans="6:26" x14ac:dyDescent="0.25">
      <c r="F460" s="51" t="str">
        <f>IFERROR(VLOOKUP(D460,'Tabelas auxiliares'!$A$3:$B$61,2,FALSE),"")</f>
        <v/>
      </c>
      <c r="G460" s="51" t="str">
        <f>IFERROR(VLOOKUP($B460,'Tabelas auxiliares'!$A$65:$C$102,2,FALSE),"")</f>
        <v/>
      </c>
      <c r="H460" s="51" t="str">
        <f>IFERROR(VLOOKUP($B460,'Tabelas auxiliares'!$A$65:$C$102,3,FALSE),"")</f>
        <v/>
      </c>
      <c r="X460" s="51" t="str">
        <f t="shared" si="7"/>
        <v/>
      </c>
      <c r="Y460" s="51" t="str">
        <f>IF(T460="","",IF(AND(T460&lt;&gt;'Tabelas auxiliares'!$B$236,T460&lt;&gt;'Tabelas auxiliares'!$B$237),"FOLHA DE PESSOAL",IF(X460='Tabelas auxiliares'!$A$237,"CUSTEIO",IF(X460='Tabelas auxiliares'!$A$236,"INVESTIMENTO","ERRO - VERIFICAR"))))</f>
        <v/>
      </c>
      <c r="Z460" s="66"/>
    </row>
    <row r="461" spans="6:26" x14ac:dyDescent="0.25">
      <c r="F461" s="51" t="str">
        <f>IFERROR(VLOOKUP(D461,'Tabelas auxiliares'!$A$3:$B$61,2,FALSE),"")</f>
        <v/>
      </c>
      <c r="G461" s="51" t="str">
        <f>IFERROR(VLOOKUP($B461,'Tabelas auxiliares'!$A$65:$C$102,2,FALSE),"")</f>
        <v/>
      </c>
      <c r="H461" s="51" t="str">
        <f>IFERROR(VLOOKUP($B461,'Tabelas auxiliares'!$A$65:$C$102,3,FALSE),"")</f>
        <v/>
      </c>
      <c r="X461" s="51" t="str">
        <f t="shared" si="7"/>
        <v/>
      </c>
      <c r="Y461" s="51" t="str">
        <f>IF(T461="","",IF(AND(T461&lt;&gt;'Tabelas auxiliares'!$B$236,T461&lt;&gt;'Tabelas auxiliares'!$B$237),"FOLHA DE PESSOAL",IF(X461='Tabelas auxiliares'!$A$237,"CUSTEIO",IF(X461='Tabelas auxiliares'!$A$236,"INVESTIMENTO","ERRO - VERIFICAR"))))</f>
        <v/>
      </c>
      <c r="Z461" s="66"/>
    </row>
    <row r="462" spans="6:26" x14ac:dyDescent="0.25">
      <c r="F462" s="51" t="str">
        <f>IFERROR(VLOOKUP(D462,'Tabelas auxiliares'!$A$3:$B$61,2,FALSE),"")</f>
        <v/>
      </c>
      <c r="G462" s="51" t="str">
        <f>IFERROR(VLOOKUP($B462,'Tabelas auxiliares'!$A$65:$C$102,2,FALSE),"")</f>
        <v/>
      </c>
      <c r="H462" s="51" t="str">
        <f>IFERROR(VLOOKUP($B462,'Tabelas auxiliares'!$A$65:$C$102,3,FALSE),"")</f>
        <v/>
      </c>
      <c r="X462" s="51" t="str">
        <f t="shared" si="7"/>
        <v/>
      </c>
      <c r="Y462" s="51" t="str">
        <f>IF(T462="","",IF(AND(T462&lt;&gt;'Tabelas auxiliares'!$B$236,T462&lt;&gt;'Tabelas auxiliares'!$B$237),"FOLHA DE PESSOAL",IF(X462='Tabelas auxiliares'!$A$237,"CUSTEIO",IF(X462='Tabelas auxiliares'!$A$236,"INVESTIMENTO","ERRO - VERIFICAR"))))</f>
        <v/>
      </c>
      <c r="Z462" s="66"/>
    </row>
    <row r="463" spans="6:26" x14ac:dyDescent="0.25">
      <c r="F463" s="51" t="str">
        <f>IFERROR(VLOOKUP(D463,'Tabelas auxiliares'!$A$3:$B$61,2,FALSE),"")</f>
        <v/>
      </c>
      <c r="G463" s="51" t="str">
        <f>IFERROR(VLOOKUP($B463,'Tabelas auxiliares'!$A$65:$C$102,2,FALSE),"")</f>
        <v/>
      </c>
      <c r="H463" s="51" t="str">
        <f>IFERROR(VLOOKUP($B463,'Tabelas auxiliares'!$A$65:$C$102,3,FALSE),"")</f>
        <v/>
      </c>
      <c r="X463" s="51" t="str">
        <f t="shared" si="7"/>
        <v/>
      </c>
      <c r="Y463" s="51" t="str">
        <f>IF(T463="","",IF(AND(T463&lt;&gt;'Tabelas auxiliares'!$B$236,T463&lt;&gt;'Tabelas auxiliares'!$B$237),"FOLHA DE PESSOAL",IF(X463='Tabelas auxiliares'!$A$237,"CUSTEIO",IF(X463='Tabelas auxiliares'!$A$236,"INVESTIMENTO","ERRO - VERIFICAR"))))</f>
        <v/>
      </c>
      <c r="Z463" s="66"/>
    </row>
    <row r="464" spans="6:26" x14ac:dyDescent="0.25">
      <c r="F464" s="51" t="str">
        <f>IFERROR(VLOOKUP(D464,'Tabelas auxiliares'!$A$3:$B$61,2,FALSE),"")</f>
        <v/>
      </c>
      <c r="G464" s="51" t="str">
        <f>IFERROR(VLOOKUP($B464,'Tabelas auxiliares'!$A$65:$C$102,2,FALSE),"")</f>
        <v/>
      </c>
      <c r="H464" s="51" t="str">
        <f>IFERROR(VLOOKUP($B464,'Tabelas auxiliares'!$A$65:$C$102,3,FALSE),"")</f>
        <v/>
      </c>
      <c r="X464" s="51" t="str">
        <f t="shared" si="7"/>
        <v/>
      </c>
      <c r="Y464" s="51" t="str">
        <f>IF(T464="","",IF(AND(T464&lt;&gt;'Tabelas auxiliares'!$B$236,T464&lt;&gt;'Tabelas auxiliares'!$B$237),"FOLHA DE PESSOAL",IF(X464='Tabelas auxiliares'!$A$237,"CUSTEIO",IF(X464='Tabelas auxiliares'!$A$236,"INVESTIMENTO","ERRO - VERIFICAR"))))</f>
        <v/>
      </c>
      <c r="Z464" s="66"/>
    </row>
    <row r="465" spans="6:26" x14ac:dyDescent="0.25">
      <c r="F465" s="51" t="str">
        <f>IFERROR(VLOOKUP(D465,'Tabelas auxiliares'!$A$3:$B$61,2,FALSE),"")</f>
        <v/>
      </c>
      <c r="G465" s="51" t="str">
        <f>IFERROR(VLOOKUP($B465,'Tabelas auxiliares'!$A$65:$C$102,2,FALSE),"")</f>
        <v/>
      </c>
      <c r="H465" s="51" t="str">
        <f>IFERROR(VLOOKUP($B465,'Tabelas auxiliares'!$A$65:$C$102,3,FALSE),"")</f>
        <v/>
      </c>
      <c r="X465" s="51" t="str">
        <f t="shared" si="7"/>
        <v/>
      </c>
      <c r="Y465" s="51" t="str">
        <f>IF(T465="","",IF(AND(T465&lt;&gt;'Tabelas auxiliares'!$B$236,T465&lt;&gt;'Tabelas auxiliares'!$B$237),"FOLHA DE PESSOAL",IF(X465='Tabelas auxiliares'!$A$237,"CUSTEIO",IF(X465='Tabelas auxiliares'!$A$236,"INVESTIMENTO","ERRO - VERIFICAR"))))</f>
        <v/>
      </c>
      <c r="Z465" s="66"/>
    </row>
    <row r="466" spans="6:26" x14ac:dyDescent="0.25">
      <c r="F466" s="51" t="str">
        <f>IFERROR(VLOOKUP(D466,'Tabelas auxiliares'!$A$3:$B$61,2,FALSE),"")</f>
        <v/>
      </c>
      <c r="G466" s="51" t="str">
        <f>IFERROR(VLOOKUP($B466,'Tabelas auxiliares'!$A$65:$C$102,2,FALSE),"")</f>
        <v/>
      </c>
      <c r="H466" s="51" t="str">
        <f>IFERROR(VLOOKUP($B466,'Tabelas auxiliares'!$A$65:$C$102,3,FALSE),"")</f>
        <v/>
      </c>
      <c r="X466" s="51" t="str">
        <f t="shared" si="7"/>
        <v/>
      </c>
      <c r="Y466" s="51" t="str">
        <f>IF(T466="","",IF(AND(T466&lt;&gt;'Tabelas auxiliares'!$B$236,T466&lt;&gt;'Tabelas auxiliares'!$B$237),"FOLHA DE PESSOAL",IF(X466='Tabelas auxiliares'!$A$237,"CUSTEIO",IF(X466='Tabelas auxiliares'!$A$236,"INVESTIMENTO","ERRO - VERIFICAR"))))</f>
        <v/>
      </c>
      <c r="Z466" s="66"/>
    </row>
    <row r="467" spans="6:26" x14ac:dyDescent="0.25">
      <c r="F467" s="51" t="str">
        <f>IFERROR(VLOOKUP(D467,'Tabelas auxiliares'!$A$3:$B$61,2,FALSE),"")</f>
        <v/>
      </c>
      <c r="G467" s="51" t="str">
        <f>IFERROR(VLOOKUP($B467,'Tabelas auxiliares'!$A$65:$C$102,2,FALSE),"")</f>
        <v/>
      </c>
      <c r="H467" s="51" t="str">
        <f>IFERROR(VLOOKUP($B467,'Tabelas auxiliares'!$A$65:$C$102,3,FALSE),"")</f>
        <v/>
      </c>
      <c r="X467" s="51" t="str">
        <f t="shared" si="7"/>
        <v/>
      </c>
      <c r="Y467" s="51" t="str">
        <f>IF(T467="","",IF(AND(T467&lt;&gt;'Tabelas auxiliares'!$B$236,T467&lt;&gt;'Tabelas auxiliares'!$B$237),"FOLHA DE PESSOAL",IF(X467='Tabelas auxiliares'!$A$237,"CUSTEIO",IF(X467='Tabelas auxiliares'!$A$236,"INVESTIMENTO","ERRO - VERIFICAR"))))</f>
        <v/>
      </c>
      <c r="Z467" s="66"/>
    </row>
    <row r="468" spans="6:26" x14ac:dyDescent="0.25">
      <c r="F468" s="51" t="str">
        <f>IFERROR(VLOOKUP(D468,'Tabelas auxiliares'!$A$3:$B$61,2,FALSE),"")</f>
        <v/>
      </c>
      <c r="G468" s="51" t="str">
        <f>IFERROR(VLOOKUP($B468,'Tabelas auxiliares'!$A$65:$C$102,2,FALSE),"")</f>
        <v/>
      </c>
      <c r="H468" s="51" t="str">
        <f>IFERROR(VLOOKUP($B468,'Tabelas auxiliares'!$A$65:$C$102,3,FALSE),"")</f>
        <v/>
      </c>
      <c r="X468" s="51" t="str">
        <f t="shared" si="7"/>
        <v/>
      </c>
      <c r="Y468" s="51" t="str">
        <f>IF(T468="","",IF(AND(T468&lt;&gt;'Tabelas auxiliares'!$B$236,T468&lt;&gt;'Tabelas auxiliares'!$B$237),"FOLHA DE PESSOAL",IF(X468='Tabelas auxiliares'!$A$237,"CUSTEIO",IF(X468='Tabelas auxiliares'!$A$236,"INVESTIMENTO","ERRO - VERIFICAR"))))</f>
        <v/>
      </c>
      <c r="Z468" s="66"/>
    </row>
    <row r="469" spans="6:26" x14ac:dyDescent="0.25">
      <c r="F469" s="51" t="str">
        <f>IFERROR(VLOOKUP(D469,'Tabelas auxiliares'!$A$3:$B$61,2,FALSE),"")</f>
        <v/>
      </c>
      <c r="G469" s="51" t="str">
        <f>IFERROR(VLOOKUP($B469,'Tabelas auxiliares'!$A$65:$C$102,2,FALSE),"")</f>
        <v/>
      </c>
      <c r="H469" s="51" t="str">
        <f>IFERROR(VLOOKUP($B469,'Tabelas auxiliares'!$A$65:$C$102,3,FALSE),"")</f>
        <v/>
      </c>
      <c r="X469" s="51" t="str">
        <f t="shared" si="7"/>
        <v/>
      </c>
      <c r="Y469" s="51" t="str">
        <f>IF(T469="","",IF(AND(T469&lt;&gt;'Tabelas auxiliares'!$B$236,T469&lt;&gt;'Tabelas auxiliares'!$B$237),"FOLHA DE PESSOAL",IF(X469='Tabelas auxiliares'!$A$237,"CUSTEIO",IF(X469='Tabelas auxiliares'!$A$236,"INVESTIMENTO","ERRO - VERIFICAR"))))</f>
        <v/>
      </c>
      <c r="Z469" s="66"/>
    </row>
    <row r="470" spans="6:26" x14ac:dyDescent="0.25">
      <c r="F470" s="51" t="str">
        <f>IFERROR(VLOOKUP(D470,'Tabelas auxiliares'!$A$3:$B$61,2,FALSE),"")</f>
        <v/>
      </c>
      <c r="G470" s="51" t="str">
        <f>IFERROR(VLOOKUP($B470,'Tabelas auxiliares'!$A$65:$C$102,2,FALSE),"")</f>
        <v/>
      </c>
      <c r="H470" s="51" t="str">
        <f>IFERROR(VLOOKUP($B470,'Tabelas auxiliares'!$A$65:$C$102,3,FALSE),"")</f>
        <v/>
      </c>
      <c r="X470" s="51" t="str">
        <f t="shared" si="7"/>
        <v/>
      </c>
      <c r="Y470" s="51" t="str">
        <f>IF(T470="","",IF(AND(T470&lt;&gt;'Tabelas auxiliares'!$B$236,T470&lt;&gt;'Tabelas auxiliares'!$B$237),"FOLHA DE PESSOAL",IF(X470='Tabelas auxiliares'!$A$237,"CUSTEIO",IF(X470='Tabelas auxiliares'!$A$236,"INVESTIMENTO","ERRO - VERIFICAR"))))</f>
        <v/>
      </c>
      <c r="Z470" s="66"/>
    </row>
    <row r="471" spans="6:26" x14ac:dyDescent="0.25">
      <c r="F471" s="51" t="str">
        <f>IFERROR(VLOOKUP(D471,'Tabelas auxiliares'!$A$3:$B$61,2,FALSE),"")</f>
        <v/>
      </c>
      <c r="G471" s="51" t="str">
        <f>IFERROR(VLOOKUP($B471,'Tabelas auxiliares'!$A$65:$C$102,2,FALSE),"")</f>
        <v/>
      </c>
      <c r="H471" s="51" t="str">
        <f>IFERROR(VLOOKUP($B471,'Tabelas auxiliares'!$A$65:$C$102,3,FALSE),"")</f>
        <v/>
      </c>
      <c r="X471" s="51" t="str">
        <f t="shared" si="7"/>
        <v/>
      </c>
      <c r="Y471" s="51" t="str">
        <f>IF(T471="","",IF(AND(T471&lt;&gt;'Tabelas auxiliares'!$B$236,T471&lt;&gt;'Tabelas auxiliares'!$B$237),"FOLHA DE PESSOAL",IF(X471='Tabelas auxiliares'!$A$237,"CUSTEIO",IF(X471='Tabelas auxiliares'!$A$236,"INVESTIMENTO","ERRO - VERIFICAR"))))</f>
        <v/>
      </c>
      <c r="Z471" s="66"/>
    </row>
    <row r="472" spans="6:26" x14ac:dyDescent="0.25">
      <c r="F472" s="51" t="str">
        <f>IFERROR(VLOOKUP(D472,'Tabelas auxiliares'!$A$3:$B$61,2,FALSE),"")</f>
        <v/>
      </c>
      <c r="G472" s="51" t="str">
        <f>IFERROR(VLOOKUP($B472,'Tabelas auxiliares'!$A$65:$C$102,2,FALSE),"")</f>
        <v/>
      </c>
      <c r="H472" s="51" t="str">
        <f>IFERROR(VLOOKUP($B472,'Tabelas auxiliares'!$A$65:$C$102,3,FALSE),"")</f>
        <v/>
      </c>
      <c r="X472" s="51" t="str">
        <f t="shared" si="7"/>
        <v/>
      </c>
      <c r="Y472" s="51" t="str">
        <f>IF(T472="","",IF(AND(T472&lt;&gt;'Tabelas auxiliares'!$B$236,T472&lt;&gt;'Tabelas auxiliares'!$B$237),"FOLHA DE PESSOAL",IF(X472='Tabelas auxiliares'!$A$237,"CUSTEIO",IF(X472='Tabelas auxiliares'!$A$236,"INVESTIMENTO","ERRO - VERIFICAR"))))</f>
        <v/>
      </c>
      <c r="Z472" s="66"/>
    </row>
    <row r="473" spans="6:26" x14ac:dyDescent="0.25">
      <c r="F473" s="51" t="str">
        <f>IFERROR(VLOOKUP(D473,'Tabelas auxiliares'!$A$3:$B$61,2,FALSE),"")</f>
        <v/>
      </c>
      <c r="G473" s="51" t="str">
        <f>IFERROR(VLOOKUP($B473,'Tabelas auxiliares'!$A$65:$C$102,2,FALSE),"")</f>
        <v/>
      </c>
      <c r="H473" s="51" t="str">
        <f>IFERROR(VLOOKUP($B473,'Tabelas auxiliares'!$A$65:$C$102,3,FALSE),"")</f>
        <v/>
      </c>
      <c r="X473" s="51" t="str">
        <f t="shared" si="7"/>
        <v/>
      </c>
      <c r="Y473" s="51" t="str">
        <f>IF(T473="","",IF(AND(T473&lt;&gt;'Tabelas auxiliares'!$B$236,T473&lt;&gt;'Tabelas auxiliares'!$B$237),"FOLHA DE PESSOAL",IF(X473='Tabelas auxiliares'!$A$237,"CUSTEIO",IF(X473='Tabelas auxiliares'!$A$236,"INVESTIMENTO","ERRO - VERIFICAR"))))</f>
        <v/>
      </c>
      <c r="Z473" s="66"/>
    </row>
    <row r="474" spans="6:26" x14ac:dyDescent="0.25">
      <c r="F474" s="51" t="str">
        <f>IFERROR(VLOOKUP(D474,'Tabelas auxiliares'!$A$3:$B$61,2,FALSE),"")</f>
        <v/>
      </c>
      <c r="G474" s="51" t="str">
        <f>IFERROR(VLOOKUP($B474,'Tabelas auxiliares'!$A$65:$C$102,2,FALSE),"")</f>
        <v/>
      </c>
      <c r="H474" s="51" t="str">
        <f>IFERROR(VLOOKUP($B474,'Tabelas auxiliares'!$A$65:$C$102,3,FALSE),"")</f>
        <v/>
      </c>
      <c r="X474" s="51" t="str">
        <f t="shared" si="7"/>
        <v/>
      </c>
      <c r="Y474" s="51" t="str">
        <f>IF(T474="","",IF(AND(T474&lt;&gt;'Tabelas auxiliares'!$B$236,T474&lt;&gt;'Tabelas auxiliares'!$B$237),"FOLHA DE PESSOAL",IF(X474='Tabelas auxiliares'!$A$237,"CUSTEIO",IF(X474='Tabelas auxiliares'!$A$236,"INVESTIMENTO","ERRO - VERIFICAR"))))</f>
        <v/>
      </c>
      <c r="Z474" s="66"/>
    </row>
    <row r="475" spans="6:26" x14ac:dyDescent="0.25">
      <c r="F475" s="51" t="str">
        <f>IFERROR(VLOOKUP(D475,'Tabelas auxiliares'!$A$3:$B$61,2,FALSE),"")</f>
        <v/>
      </c>
      <c r="G475" s="51" t="str">
        <f>IFERROR(VLOOKUP($B475,'Tabelas auxiliares'!$A$65:$C$102,2,FALSE),"")</f>
        <v/>
      </c>
      <c r="H475" s="51" t="str">
        <f>IFERROR(VLOOKUP($B475,'Tabelas auxiliares'!$A$65:$C$102,3,FALSE),"")</f>
        <v/>
      </c>
      <c r="X475" s="51" t="str">
        <f t="shared" si="7"/>
        <v/>
      </c>
      <c r="Y475" s="51" t="str">
        <f>IF(T475="","",IF(AND(T475&lt;&gt;'Tabelas auxiliares'!$B$236,T475&lt;&gt;'Tabelas auxiliares'!$B$237),"FOLHA DE PESSOAL",IF(X475='Tabelas auxiliares'!$A$237,"CUSTEIO",IF(X475='Tabelas auxiliares'!$A$236,"INVESTIMENTO","ERRO - VERIFICAR"))))</f>
        <v/>
      </c>
      <c r="Z475" s="66"/>
    </row>
    <row r="476" spans="6:26" x14ac:dyDescent="0.25">
      <c r="F476" s="51" t="str">
        <f>IFERROR(VLOOKUP(D476,'Tabelas auxiliares'!$A$3:$B$61,2,FALSE),"")</f>
        <v/>
      </c>
      <c r="G476" s="51" t="str">
        <f>IFERROR(VLOOKUP($B476,'Tabelas auxiliares'!$A$65:$C$102,2,FALSE),"")</f>
        <v/>
      </c>
      <c r="H476" s="51" t="str">
        <f>IFERROR(VLOOKUP($B476,'Tabelas auxiliares'!$A$65:$C$102,3,FALSE),"")</f>
        <v/>
      </c>
      <c r="X476" s="51" t="str">
        <f t="shared" si="7"/>
        <v/>
      </c>
      <c r="Y476" s="51" t="str">
        <f>IF(T476="","",IF(AND(T476&lt;&gt;'Tabelas auxiliares'!$B$236,T476&lt;&gt;'Tabelas auxiliares'!$B$237),"FOLHA DE PESSOAL",IF(X476='Tabelas auxiliares'!$A$237,"CUSTEIO",IF(X476='Tabelas auxiliares'!$A$236,"INVESTIMENTO","ERRO - VERIFICAR"))))</f>
        <v/>
      </c>
      <c r="Z476" s="66"/>
    </row>
    <row r="477" spans="6:26" x14ac:dyDescent="0.25">
      <c r="F477" s="51" t="str">
        <f>IFERROR(VLOOKUP(D477,'Tabelas auxiliares'!$A$3:$B$61,2,FALSE),"")</f>
        <v/>
      </c>
      <c r="G477" s="51" t="str">
        <f>IFERROR(VLOOKUP($B477,'Tabelas auxiliares'!$A$65:$C$102,2,FALSE),"")</f>
        <v/>
      </c>
      <c r="H477" s="51" t="str">
        <f>IFERROR(VLOOKUP($B477,'Tabelas auxiliares'!$A$65:$C$102,3,FALSE),"")</f>
        <v/>
      </c>
      <c r="X477" s="51" t="str">
        <f t="shared" si="7"/>
        <v/>
      </c>
      <c r="Y477" s="51" t="str">
        <f>IF(T477="","",IF(AND(T477&lt;&gt;'Tabelas auxiliares'!$B$236,T477&lt;&gt;'Tabelas auxiliares'!$B$237),"FOLHA DE PESSOAL",IF(X477='Tabelas auxiliares'!$A$237,"CUSTEIO",IF(X477='Tabelas auxiliares'!$A$236,"INVESTIMENTO","ERRO - VERIFICAR"))))</f>
        <v/>
      </c>
      <c r="Z477" s="66"/>
    </row>
    <row r="478" spans="6:26" x14ac:dyDescent="0.25">
      <c r="F478" s="51" t="str">
        <f>IFERROR(VLOOKUP(D478,'Tabelas auxiliares'!$A$3:$B$61,2,FALSE),"")</f>
        <v/>
      </c>
      <c r="G478" s="51" t="str">
        <f>IFERROR(VLOOKUP($B478,'Tabelas auxiliares'!$A$65:$C$102,2,FALSE),"")</f>
        <v/>
      </c>
      <c r="H478" s="51" t="str">
        <f>IFERROR(VLOOKUP($B478,'Tabelas auxiliares'!$A$65:$C$102,3,FALSE),"")</f>
        <v/>
      </c>
      <c r="X478" s="51" t="str">
        <f t="shared" si="7"/>
        <v/>
      </c>
      <c r="Y478" s="51" t="str">
        <f>IF(T478="","",IF(AND(T478&lt;&gt;'Tabelas auxiliares'!$B$236,T478&lt;&gt;'Tabelas auxiliares'!$B$237),"FOLHA DE PESSOAL",IF(X478='Tabelas auxiliares'!$A$237,"CUSTEIO",IF(X478='Tabelas auxiliares'!$A$236,"INVESTIMENTO","ERRO - VERIFICAR"))))</f>
        <v/>
      </c>
      <c r="Z478" s="66"/>
    </row>
    <row r="479" spans="6:26" x14ac:dyDescent="0.25">
      <c r="F479" s="51" t="str">
        <f>IFERROR(VLOOKUP(D479,'Tabelas auxiliares'!$A$3:$B$61,2,FALSE),"")</f>
        <v/>
      </c>
      <c r="G479" s="51" t="str">
        <f>IFERROR(VLOOKUP($B479,'Tabelas auxiliares'!$A$65:$C$102,2,FALSE),"")</f>
        <v/>
      </c>
      <c r="H479" s="51" t="str">
        <f>IFERROR(VLOOKUP($B479,'Tabelas auxiliares'!$A$65:$C$102,3,FALSE),"")</f>
        <v/>
      </c>
      <c r="X479" s="51" t="str">
        <f t="shared" si="7"/>
        <v/>
      </c>
      <c r="Y479" s="51" t="str">
        <f>IF(T479="","",IF(AND(T479&lt;&gt;'Tabelas auxiliares'!$B$236,T479&lt;&gt;'Tabelas auxiliares'!$B$237),"FOLHA DE PESSOAL",IF(X479='Tabelas auxiliares'!$A$237,"CUSTEIO",IF(X479='Tabelas auxiliares'!$A$236,"INVESTIMENTO","ERRO - VERIFICAR"))))</f>
        <v/>
      </c>
      <c r="Z479" s="66"/>
    </row>
    <row r="480" spans="6:26" x14ac:dyDescent="0.25">
      <c r="F480" s="51" t="str">
        <f>IFERROR(VLOOKUP(D480,'Tabelas auxiliares'!$A$3:$B$61,2,FALSE),"")</f>
        <v/>
      </c>
      <c r="G480" s="51" t="str">
        <f>IFERROR(VLOOKUP($B480,'Tabelas auxiliares'!$A$65:$C$102,2,FALSE),"")</f>
        <v/>
      </c>
      <c r="H480" s="51" t="str">
        <f>IFERROR(VLOOKUP($B480,'Tabelas auxiliares'!$A$65:$C$102,3,FALSE),"")</f>
        <v/>
      </c>
      <c r="X480" s="51" t="str">
        <f t="shared" si="7"/>
        <v/>
      </c>
      <c r="Y480" s="51" t="str">
        <f>IF(T480="","",IF(AND(T480&lt;&gt;'Tabelas auxiliares'!$B$236,T480&lt;&gt;'Tabelas auxiliares'!$B$237),"FOLHA DE PESSOAL",IF(X480='Tabelas auxiliares'!$A$237,"CUSTEIO",IF(X480='Tabelas auxiliares'!$A$236,"INVESTIMENTO","ERRO - VERIFICAR"))))</f>
        <v/>
      </c>
      <c r="Z480" s="66"/>
    </row>
    <row r="481" spans="6:26" x14ac:dyDescent="0.25">
      <c r="F481" s="51" t="str">
        <f>IFERROR(VLOOKUP(D481,'Tabelas auxiliares'!$A$3:$B$61,2,FALSE),"")</f>
        <v/>
      </c>
      <c r="G481" s="51" t="str">
        <f>IFERROR(VLOOKUP($B481,'Tabelas auxiliares'!$A$65:$C$102,2,FALSE),"")</f>
        <v/>
      </c>
      <c r="H481" s="51" t="str">
        <f>IFERROR(VLOOKUP($B481,'Tabelas auxiliares'!$A$65:$C$102,3,FALSE),"")</f>
        <v/>
      </c>
      <c r="X481" s="51" t="str">
        <f t="shared" si="7"/>
        <v/>
      </c>
      <c r="Y481" s="51" t="str">
        <f>IF(T481="","",IF(AND(T481&lt;&gt;'Tabelas auxiliares'!$B$236,T481&lt;&gt;'Tabelas auxiliares'!$B$237),"FOLHA DE PESSOAL",IF(X481='Tabelas auxiliares'!$A$237,"CUSTEIO",IF(X481='Tabelas auxiliares'!$A$236,"INVESTIMENTO","ERRO - VERIFICAR"))))</f>
        <v/>
      </c>
      <c r="Z481" s="66"/>
    </row>
    <row r="482" spans="6:26" x14ac:dyDescent="0.25">
      <c r="F482" s="51" t="str">
        <f>IFERROR(VLOOKUP(D482,'Tabelas auxiliares'!$A$3:$B$61,2,FALSE),"")</f>
        <v/>
      </c>
      <c r="G482" s="51" t="str">
        <f>IFERROR(VLOOKUP($B482,'Tabelas auxiliares'!$A$65:$C$102,2,FALSE),"")</f>
        <v/>
      </c>
      <c r="H482" s="51" t="str">
        <f>IFERROR(VLOOKUP($B482,'Tabelas auxiliares'!$A$65:$C$102,3,FALSE),"")</f>
        <v/>
      </c>
      <c r="X482" s="51" t="str">
        <f t="shared" si="7"/>
        <v/>
      </c>
      <c r="Y482" s="51" t="str">
        <f>IF(T482="","",IF(AND(T482&lt;&gt;'Tabelas auxiliares'!$B$236,T482&lt;&gt;'Tabelas auxiliares'!$B$237),"FOLHA DE PESSOAL",IF(X482='Tabelas auxiliares'!$A$237,"CUSTEIO",IF(X482='Tabelas auxiliares'!$A$236,"INVESTIMENTO","ERRO - VERIFICAR"))))</f>
        <v/>
      </c>
      <c r="Z482" s="66"/>
    </row>
    <row r="483" spans="6:26" x14ac:dyDescent="0.25">
      <c r="F483" s="51" t="str">
        <f>IFERROR(VLOOKUP(D483,'Tabelas auxiliares'!$A$3:$B$61,2,FALSE),"")</f>
        <v/>
      </c>
      <c r="G483" s="51" t="str">
        <f>IFERROR(VLOOKUP($B483,'Tabelas auxiliares'!$A$65:$C$102,2,FALSE),"")</f>
        <v/>
      </c>
      <c r="H483" s="51" t="str">
        <f>IFERROR(VLOOKUP($B483,'Tabelas auxiliares'!$A$65:$C$102,3,FALSE),"")</f>
        <v/>
      </c>
      <c r="X483" s="51" t="str">
        <f t="shared" si="7"/>
        <v/>
      </c>
      <c r="Y483" s="51" t="str">
        <f>IF(T483="","",IF(AND(T483&lt;&gt;'Tabelas auxiliares'!$B$236,T483&lt;&gt;'Tabelas auxiliares'!$B$237),"FOLHA DE PESSOAL",IF(X483='Tabelas auxiliares'!$A$237,"CUSTEIO",IF(X483='Tabelas auxiliares'!$A$236,"INVESTIMENTO","ERRO - VERIFICAR"))))</f>
        <v/>
      </c>
      <c r="Z483" s="66"/>
    </row>
    <row r="484" spans="6:26" x14ac:dyDescent="0.25">
      <c r="F484" s="51" t="str">
        <f>IFERROR(VLOOKUP(D484,'Tabelas auxiliares'!$A$3:$B$61,2,FALSE),"")</f>
        <v/>
      </c>
      <c r="G484" s="51" t="str">
        <f>IFERROR(VLOOKUP($B484,'Tabelas auxiliares'!$A$65:$C$102,2,FALSE),"")</f>
        <v/>
      </c>
      <c r="H484" s="51" t="str">
        <f>IFERROR(VLOOKUP($B484,'Tabelas auxiliares'!$A$65:$C$102,3,FALSE),"")</f>
        <v/>
      </c>
      <c r="X484" s="51" t="str">
        <f t="shared" si="7"/>
        <v/>
      </c>
      <c r="Y484" s="51" t="str">
        <f>IF(T484="","",IF(AND(T484&lt;&gt;'Tabelas auxiliares'!$B$236,T484&lt;&gt;'Tabelas auxiliares'!$B$237),"FOLHA DE PESSOAL",IF(X484='Tabelas auxiliares'!$A$237,"CUSTEIO",IF(X484='Tabelas auxiliares'!$A$236,"INVESTIMENTO","ERRO - VERIFICAR"))))</f>
        <v/>
      </c>
      <c r="Z484" s="66"/>
    </row>
    <row r="485" spans="6:26" x14ac:dyDescent="0.25">
      <c r="F485" s="51" t="str">
        <f>IFERROR(VLOOKUP(D485,'Tabelas auxiliares'!$A$3:$B$61,2,FALSE),"")</f>
        <v/>
      </c>
      <c r="G485" s="51" t="str">
        <f>IFERROR(VLOOKUP($B485,'Tabelas auxiliares'!$A$65:$C$102,2,FALSE),"")</f>
        <v/>
      </c>
      <c r="H485" s="51" t="str">
        <f>IFERROR(VLOOKUP($B485,'Tabelas auxiliares'!$A$65:$C$102,3,FALSE),"")</f>
        <v/>
      </c>
      <c r="X485" s="51" t="str">
        <f t="shared" si="7"/>
        <v/>
      </c>
      <c r="Y485" s="51" t="str">
        <f>IF(T485="","",IF(AND(T485&lt;&gt;'Tabelas auxiliares'!$B$236,T485&lt;&gt;'Tabelas auxiliares'!$B$237),"FOLHA DE PESSOAL",IF(X485='Tabelas auxiliares'!$A$237,"CUSTEIO",IF(X485='Tabelas auxiliares'!$A$236,"INVESTIMENTO","ERRO - VERIFICAR"))))</f>
        <v/>
      </c>
      <c r="Z485" s="66"/>
    </row>
    <row r="486" spans="6:26" x14ac:dyDescent="0.25">
      <c r="F486" s="51" t="str">
        <f>IFERROR(VLOOKUP(D486,'Tabelas auxiliares'!$A$3:$B$61,2,FALSE),"")</f>
        <v/>
      </c>
      <c r="G486" s="51" t="str">
        <f>IFERROR(VLOOKUP($B486,'Tabelas auxiliares'!$A$65:$C$102,2,FALSE),"")</f>
        <v/>
      </c>
      <c r="H486" s="51" t="str">
        <f>IFERROR(VLOOKUP($B486,'Tabelas auxiliares'!$A$65:$C$102,3,FALSE),"")</f>
        <v/>
      </c>
      <c r="X486" s="51" t="str">
        <f t="shared" si="7"/>
        <v/>
      </c>
      <c r="Y486" s="51" t="str">
        <f>IF(T486="","",IF(AND(T486&lt;&gt;'Tabelas auxiliares'!$B$236,T486&lt;&gt;'Tabelas auxiliares'!$B$237),"FOLHA DE PESSOAL",IF(X486='Tabelas auxiliares'!$A$237,"CUSTEIO",IF(X486='Tabelas auxiliares'!$A$236,"INVESTIMENTO","ERRO - VERIFICAR"))))</f>
        <v/>
      </c>
      <c r="Z486" s="66"/>
    </row>
    <row r="487" spans="6:26" x14ac:dyDescent="0.25">
      <c r="F487" s="51" t="str">
        <f>IFERROR(VLOOKUP(D487,'Tabelas auxiliares'!$A$3:$B$61,2,FALSE),"")</f>
        <v/>
      </c>
      <c r="G487" s="51" t="str">
        <f>IFERROR(VLOOKUP($B487,'Tabelas auxiliares'!$A$65:$C$102,2,FALSE),"")</f>
        <v/>
      </c>
      <c r="H487" s="51" t="str">
        <f>IFERROR(VLOOKUP($B487,'Tabelas auxiliares'!$A$65:$C$102,3,FALSE),"")</f>
        <v/>
      </c>
      <c r="X487" s="51" t="str">
        <f t="shared" si="7"/>
        <v/>
      </c>
      <c r="Y487" s="51" t="str">
        <f>IF(T487="","",IF(AND(T487&lt;&gt;'Tabelas auxiliares'!$B$236,T487&lt;&gt;'Tabelas auxiliares'!$B$237),"FOLHA DE PESSOAL",IF(X487='Tabelas auxiliares'!$A$237,"CUSTEIO",IF(X487='Tabelas auxiliares'!$A$236,"INVESTIMENTO","ERRO - VERIFICAR"))))</f>
        <v/>
      </c>
      <c r="Z487" s="66"/>
    </row>
    <row r="488" spans="6:26" x14ac:dyDescent="0.25">
      <c r="F488" s="51" t="str">
        <f>IFERROR(VLOOKUP(D488,'Tabelas auxiliares'!$A$3:$B$61,2,FALSE),"")</f>
        <v/>
      </c>
      <c r="G488" s="51" t="str">
        <f>IFERROR(VLOOKUP($B488,'Tabelas auxiliares'!$A$65:$C$102,2,FALSE),"")</f>
        <v/>
      </c>
      <c r="H488" s="51" t="str">
        <f>IFERROR(VLOOKUP($B488,'Tabelas auxiliares'!$A$65:$C$102,3,FALSE),"")</f>
        <v/>
      </c>
      <c r="X488" s="51" t="str">
        <f t="shared" si="7"/>
        <v/>
      </c>
      <c r="Y488" s="51" t="str">
        <f>IF(T488="","",IF(AND(T488&lt;&gt;'Tabelas auxiliares'!$B$236,T488&lt;&gt;'Tabelas auxiliares'!$B$237),"FOLHA DE PESSOAL",IF(X488='Tabelas auxiliares'!$A$237,"CUSTEIO",IF(X488='Tabelas auxiliares'!$A$236,"INVESTIMENTO","ERRO - VERIFICAR"))))</f>
        <v/>
      </c>
      <c r="Z488" s="66"/>
    </row>
    <row r="489" spans="6:26" x14ac:dyDescent="0.25">
      <c r="F489" s="51" t="str">
        <f>IFERROR(VLOOKUP(D489,'Tabelas auxiliares'!$A$3:$B$61,2,FALSE),"")</f>
        <v/>
      </c>
      <c r="G489" s="51" t="str">
        <f>IFERROR(VLOOKUP($B489,'Tabelas auxiliares'!$A$65:$C$102,2,FALSE),"")</f>
        <v/>
      </c>
      <c r="H489" s="51" t="str">
        <f>IFERROR(VLOOKUP($B489,'Tabelas auxiliares'!$A$65:$C$102,3,FALSE),"")</f>
        <v/>
      </c>
      <c r="X489" s="51" t="str">
        <f t="shared" si="7"/>
        <v/>
      </c>
      <c r="Y489" s="51" t="str">
        <f>IF(T489="","",IF(AND(T489&lt;&gt;'Tabelas auxiliares'!$B$236,T489&lt;&gt;'Tabelas auxiliares'!$B$237),"FOLHA DE PESSOAL",IF(X489='Tabelas auxiliares'!$A$237,"CUSTEIO",IF(X489='Tabelas auxiliares'!$A$236,"INVESTIMENTO","ERRO - VERIFICAR"))))</f>
        <v/>
      </c>
      <c r="Z489" s="66"/>
    </row>
    <row r="490" spans="6:26" x14ac:dyDescent="0.25">
      <c r="F490" s="51" t="str">
        <f>IFERROR(VLOOKUP(D490,'Tabelas auxiliares'!$A$3:$B$61,2,FALSE),"")</f>
        <v/>
      </c>
      <c r="G490" s="51" t="str">
        <f>IFERROR(VLOOKUP($B490,'Tabelas auxiliares'!$A$65:$C$102,2,FALSE),"")</f>
        <v/>
      </c>
      <c r="H490" s="51" t="str">
        <f>IFERROR(VLOOKUP($B490,'Tabelas auxiliares'!$A$65:$C$102,3,FALSE),"")</f>
        <v/>
      </c>
      <c r="X490" s="51" t="str">
        <f t="shared" si="7"/>
        <v/>
      </c>
      <c r="Y490" s="51" t="str">
        <f>IF(T490="","",IF(AND(T490&lt;&gt;'Tabelas auxiliares'!$B$236,T490&lt;&gt;'Tabelas auxiliares'!$B$237),"FOLHA DE PESSOAL",IF(X490='Tabelas auxiliares'!$A$237,"CUSTEIO",IF(X490='Tabelas auxiliares'!$A$236,"INVESTIMENTO","ERRO - VERIFICAR"))))</f>
        <v/>
      </c>
      <c r="Z490" s="66"/>
    </row>
    <row r="491" spans="6:26" x14ac:dyDescent="0.25">
      <c r="F491" s="51" t="str">
        <f>IFERROR(VLOOKUP(D491,'Tabelas auxiliares'!$A$3:$B$61,2,FALSE),"")</f>
        <v/>
      </c>
      <c r="G491" s="51" t="str">
        <f>IFERROR(VLOOKUP($B491,'Tabelas auxiliares'!$A$65:$C$102,2,FALSE),"")</f>
        <v/>
      </c>
      <c r="H491" s="51" t="str">
        <f>IFERROR(VLOOKUP($B491,'Tabelas auxiliares'!$A$65:$C$102,3,FALSE),"")</f>
        <v/>
      </c>
      <c r="X491" s="51" t="str">
        <f t="shared" si="7"/>
        <v/>
      </c>
      <c r="Y491" s="51" t="str">
        <f>IF(T491="","",IF(AND(T491&lt;&gt;'Tabelas auxiliares'!$B$236,T491&lt;&gt;'Tabelas auxiliares'!$B$237),"FOLHA DE PESSOAL",IF(X491='Tabelas auxiliares'!$A$237,"CUSTEIO",IF(X491='Tabelas auxiliares'!$A$236,"INVESTIMENTO","ERRO - VERIFICAR"))))</f>
        <v/>
      </c>
      <c r="Z491" s="66"/>
    </row>
    <row r="492" spans="6:26" x14ac:dyDescent="0.25">
      <c r="F492" s="51" t="str">
        <f>IFERROR(VLOOKUP(D492,'Tabelas auxiliares'!$A$3:$B$61,2,FALSE),"")</f>
        <v/>
      </c>
      <c r="G492" s="51" t="str">
        <f>IFERROR(VLOOKUP($B492,'Tabelas auxiliares'!$A$65:$C$102,2,FALSE),"")</f>
        <v/>
      </c>
      <c r="H492" s="51" t="str">
        <f>IFERROR(VLOOKUP($B492,'Tabelas auxiliares'!$A$65:$C$102,3,FALSE),"")</f>
        <v/>
      </c>
      <c r="X492" s="51" t="str">
        <f t="shared" si="7"/>
        <v/>
      </c>
      <c r="Y492" s="51" t="str">
        <f>IF(T492="","",IF(AND(T492&lt;&gt;'Tabelas auxiliares'!$B$236,T492&lt;&gt;'Tabelas auxiliares'!$B$237),"FOLHA DE PESSOAL",IF(X492='Tabelas auxiliares'!$A$237,"CUSTEIO",IF(X492='Tabelas auxiliares'!$A$236,"INVESTIMENTO","ERRO - VERIFICAR"))))</f>
        <v/>
      </c>
      <c r="Z492" s="66"/>
    </row>
    <row r="493" spans="6:26" x14ac:dyDescent="0.25">
      <c r="F493" s="51" t="str">
        <f>IFERROR(VLOOKUP(D493,'Tabelas auxiliares'!$A$3:$B$61,2,FALSE),"")</f>
        <v/>
      </c>
      <c r="G493" s="51" t="str">
        <f>IFERROR(VLOOKUP($B493,'Tabelas auxiliares'!$A$65:$C$102,2,FALSE),"")</f>
        <v/>
      </c>
      <c r="H493" s="51" t="str">
        <f>IFERROR(VLOOKUP($B493,'Tabelas auxiliares'!$A$65:$C$102,3,FALSE),"")</f>
        <v/>
      </c>
      <c r="X493" s="51" t="str">
        <f t="shared" si="7"/>
        <v/>
      </c>
      <c r="Y493" s="51" t="str">
        <f>IF(T493="","",IF(AND(T493&lt;&gt;'Tabelas auxiliares'!$B$236,T493&lt;&gt;'Tabelas auxiliares'!$B$237),"FOLHA DE PESSOAL",IF(X493='Tabelas auxiliares'!$A$237,"CUSTEIO",IF(X493='Tabelas auxiliares'!$A$236,"INVESTIMENTO","ERRO - VERIFICAR"))))</f>
        <v/>
      </c>
      <c r="Z493" s="66"/>
    </row>
    <row r="494" spans="6:26" x14ac:dyDescent="0.25">
      <c r="F494" s="51" t="str">
        <f>IFERROR(VLOOKUP(D494,'Tabelas auxiliares'!$A$3:$B$61,2,FALSE),"")</f>
        <v/>
      </c>
      <c r="G494" s="51" t="str">
        <f>IFERROR(VLOOKUP($B494,'Tabelas auxiliares'!$A$65:$C$102,2,FALSE),"")</f>
        <v/>
      </c>
      <c r="H494" s="51" t="str">
        <f>IFERROR(VLOOKUP($B494,'Tabelas auxiliares'!$A$65:$C$102,3,FALSE),"")</f>
        <v/>
      </c>
      <c r="X494" s="51" t="str">
        <f t="shared" si="7"/>
        <v/>
      </c>
      <c r="Y494" s="51" t="str">
        <f>IF(T494="","",IF(AND(T494&lt;&gt;'Tabelas auxiliares'!$B$236,T494&lt;&gt;'Tabelas auxiliares'!$B$237),"FOLHA DE PESSOAL",IF(X494='Tabelas auxiliares'!$A$237,"CUSTEIO",IF(X494='Tabelas auxiliares'!$A$236,"INVESTIMENTO","ERRO - VERIFICAR"))))</f>
        <v/>
      </c>
      <c r="Z494" s="66"/>
    </row>
    <row r="495" spans="6:26" x14ac:dyDescent="0.25">
      <c r="F495" s="51" t="str">
        <f>IFERROR(VLOOKUP(D495,'Tabelas auxiliares'!$A$3:$B$61,2,FALSE),"")</f>
        <v/>
      </c>
      <c r="G495" s="51" t="str">
        <f>IFERROR(VLOOKUP($B495,'Tabelas auxiliares'!$A$65:$C$102,2,FALSE),"")</f>
        <v/>
      </c>
      <c r="H495" s="51" t="str">
        <f>IFERROR(VLOOKUP($B495,'Tabelas auxiliares'!$A$65:$C$102,3,FALSE),"")</f>
        <v/>
      </c>
      <c r="X495" s="51" t="str">
        <f t="shared" si="7"/>
        <v/>
      </c>
      <c r="Y495" s="51" t="str">
        <f>IF(T495="","",IF(AND(T495&lt;&gt;'Tabelas auxiliares'!$B$236,T495&lt;&gt;'Tabelas auxiliares'!$B$237),"FOLHA DE PESSOAL",IF(X495='Tabelas auxiliares'!$A$237,"CUSTEIO",IF(X495='Tabelas auxiliares'!$A$236,"INVESTIMENTO","ERRO - VERIFICAR"))))</f>
        <v/>
      </c>
      <c r="Z495" s="66"/>
    </row>
    <row r="496" spans="6:26" x14ac:dyDescent="0.25">
      <c r="F496" s="51" t="str">
        <f>IFERROR(VLOOKUP(D496,'Tabelas auxiliares'!$A$3:$B$61,2,FALSE),"")</f>
        <v/>
      </c>
      <c r="G496" s="51" t="str">
        <f>IFERROR(VLOOKUP($B496,'Tabelas auxiliares'!$A$65:$C$102,2,FALSE),"")</f>
        <v/>
      </c>
      <c r="H496" s="51" t="str">
        <f>IFERROR(VLOOKUP($B496,'Tabelas auxiliares'!$A$65:$C$102,3,FALSE),"")</f>
        <v/>
      </c>
      <c r="X496" s="51" t="str">
        <f t="shared" si="7"/>
        <v/>
      </c>
      <c r="Y496" s="51" t="str">
        <f>IF(T496="","",IF(AND(T496&lt;&gt;'Tabelas auxiliares'!$B$236,T496&lt;&gt;'Tabelas auxiliares'!$B$237),"FOLHA DE PESSOAL",IF(X496='Tabelas auxiliares'!$A$237,"CUSTEIO",IF(X496='Tabelas auxiliares'!$A$236,"INVESTIMENTO","ERRO - VERIFICAR"))))</f>
        <v/>
      </c>
      <c r="Z496" s="66"/>
    </row>
    <row r="497" spans="6:26" x14ac:dyDescent="0.25">
      <c r="F497" s="51" t="str">
        <f>IFERROR(VLOOKUP(D497,'Tabelas auxiliares'!$A$3:$B$61,2,FALSE),"")</f>
        <v/>
      </c>
      <c r="G497" s="51" t="str">
        <f>IFERROR(VLOOKUP($B497,'Tabelas auxiliares'!$A$65:$C$102,2,FALSE),"")</f>
        <v/>
      </c>
      <c r="H497" s="51" t="str">
        <f>IFERROR(VLOOKUP($B497,'Tabelas auxiliares'!$A$65:$C$102,3,FALSE),"")</f>
        <v/>
      </c>
      <c r="X497" s="51" t="str">
        <f t="shared" si="7"/>
        <v/>
      </c>
      <c r="Y497" s="51" t="str">
        <f>IF(T497="","",IF(AND(T497&lt;&gt;'Tabelas auxiliares'!$B$236,T497&lt;&gt;'Tabelas auxiliares'!$B$237),"FOLHA DE PESSOAL",IF(X497='Tabelas auxiliares'!$A$237,"CUSTEIO",IF(X497='Tabelas auxiliares'!$A$236,"INVESTIMENTO","ERRO - VERIFICAR"))))</f>
        <v/>
      </c>
      <c r="Z497" s="66"/>
    </row>
    <row r="498" spans="6:26" x14ac:dyDescent="0.25">
      <c r="F498" s="51" t="str">
        <f>IFERROR(VLOOKUP(D498,'Tabelas auxiliares'!$A$3:$B$61,2,FALSE),"")</f>
        <v/>
      </c>
      <c r="G498" s="51" t="str">
        <f>IFERROR(VLOOKUP($B498,'Tabelas auxiliares'!$A$65:$C$102,2,FALSE),"")</f>
        <v/>
      </c>
      <c r="H498" s="51" t="str">
        <f>IFERROR(VLOOKUP($B498,'Tabelas auxiliares'!$A$65:$C$102,3,FALSE),"")</f>
        <v/>
      </c>
      <c r="X498" s="51" t="str">
        <f t="shared" si="7"/>
        <v/>
      </c>
      <c r="Y498" s="51" t="str">
        <f>IF(T498="","",IF(AND(T498&lt;&gt;'Tabelas auxiliares'!$B$236,T498&lt;&gt;'Tabelas auxiliares'!$B$237),"FOLHA DE PESSOAL",IF(X498='Tabelas auxiliares'!$A$237,"CUSTEIO",IF(X498='Tabelas auxiliares'!$A$236,"INVESTIMENTO","ERRO - VERIFICAR"))))</f>
        <v/>
      </c>
      <c r="Z498" s="66"/>
    </row>
    <row r="499" spans="6:26" x14ac:dyDescent="0.25">
      <c r="F499" s="51" t="str">
        <f>IFERROR(VLOOKUP(D499,'Tabelas auxiliares'!$A$3:$B$61,2,FALSE),"")</f>
        <v/>
      </c>
      <c r="G499" s="51" t="str">
        <f>IFERROR(VLOOKUP($B499,'Tabelas auxiliares'!$A$65:$C$102,2,FALSE),"")</f>
        <v/>
      </c>
      <c r="H499" s="51" t="str">
        <f>IFERROR(VLOOKUP($B499,'Tabelas auxiliares'!$A$65:$C$102,3,FALSE),"")</f>
        <v/>
      </c>
      <c r="X499" s="51" t="str">
        <f t="shared" si="7"/>
        <v/>
      </c>
      <c r="Y499" s="51" t="str">
        <f>IF(T499="","",IF(AND(T499&lt;&gt;'Tabelas auxiliares'!$B$236,T499&lt;&gt;'Tabelas auxiliares'!$B$237),"FOLHA DE PESSOAL",IF(X499='Tabelas auxiliares'!$A$237,"CUSTEIO",IF(X499='Tabelas auxiliares'!$A$236,"INVESTIMENTO","ERRO - VERIFICAR"))))</f>
        <v/>
      </c>
      <c r="Z499" s="66"/>
    </row>
    <row r="500" spans="6:26" x14ac:dyDescent="0.25">
      <c r="F500" s="51" t="str">
        <f>IFERROR(VLOOKUP(D500,'Tabelas auxiliares'!$A$3:$B$61,2,FALSE),"")</f>
        <v/>
      </c>
      <c r="G500" s="51" t="str">
        <f>IFERROR(VLOOKUP($B500,'Tabelas auxiliares'!$A$65:$C$102,2,FALSE),"")</f>
        <v/>
      </c>
      <c r="H500" s="51" t="str">
        <f>IFERROR(VLOOKUP($B500,'Tabelas auxiliares'!$A$65:$C$102,3,FALSE),"")</f>
        <v/>
      </c>
      <c r="X500" s="51" t="str">
        <f t="shared" si="7"/>
        <v/>
      </c>
      <c r="Y500" s="51" t="str">
        <f>IF(T500="","",IF(AND(T500&lt;&gt;'Tabelas auxiliares'!$B$236,T500&lt;&gt;'Tabelas auxiliares'!$B$237),"FOLHA DE PESSOAL",IF(X500='Tabelas auxiliares'!$A$237,"CUSTEIO",IF(X500='Tabelas auxiliares'!$A$236,"INVESTIMENTO","ERRO - VERIFICAR"))))</f>
        <v/>
      </c>
      <c r="Z500" s="66"/>
    </row>
    <row r="501" spans="6:26" x14ac:dyDescent="0.25">
      <c r="F501" s="51" t="str">
        <f>IFERROR(VLOOKUP(D501,'Tabelas auxiliares'!$A$3:$B$61,2,FALSE),"")</f>
        <v/>
      </c>
      <c r="G501" s="51" t="str">
        <f>IFERROR(VLOOKUP($B501,'Tabelas auxiliares'!$A$65:$C$102,2,FALSE),"")</f>
        <v/>
      </c>
      <c r="H501" s="51" t="str">
        <f>IFERROR(VLOOKUP($B501,'Tabelas auxiliares'!$A$65:$C$102,3,FALSE),"")</f>
        <v/>
      </c>
      <c r="X501" s="51" t="str">
        <f t="shared" si="7"/>
        <v/>
      </c>
      <c r="Y501" s="51" t="str">
        <f>IF(T501="","",IF(AND(T501&lt;&gt;'Tabelas auxiliares'!$B$236,T501&lt;&gt;'Tabelas auxiliares'!$B$237),"FOLHA DE PESSOAL",IF(X501='Tabelas auxiliares'!$A$237,"CUSTEIO",IF(X501='Tabelas auxiliares'!$A$236,"INVESTIMENTO","ERRO - VERIFICAR"))))</f>
        <v/>
      </c>
      <c r="Z501" s="66"/>
    </row>
    <row r="502" spans="6:26" x14ac:dyDescent="0.25">
      <c r="F502" s="51" t="str">
        <f>IFERROR(VLOOKUP(D502,'Tabelas auxiliares'!$A$3:$B$61,2,FALSE),"")</f>
        <v/>
      </c>
      <c r="G502" s="51" t="str">
        <f>IFERROR(VLOOKUP($B502,'Tabelas auxiliares'!$A$65:$C$102,2,FALSE),"")</f>
        <v/>
      </c>
      <c r="H502" s="51" t="str">
        <f>IFERROR(VLOOKUP($B502,'Tabelas auxiliares'!$A$65:$C$102,3,FALSE),"")</f>
        <v/>
      </c>
      <c r="X502" s="51" t="str">
        <f t="shared" si="7"/>
        <v/>
      </c>
      <c r="Y502" s="51" t="str">
        <f>IF(T502="","",IF(AND(T502&lt;&gt;'Tabelas auxiliares'!$B$236,T502&lt;&gt;'Tabelas auxiliares'!$B$237),"FOLHA DE PESSOAL",IF(X502='Tabelas auxiliares'!$A$237,"CUSTEIO",IF(X502='Tabelas auxiliares'!$A$236,"INVESTIMENTO","ERRO - VERIFICAR"))))</f>
        <v/>
      </c>
      <c r="Z502" s="66"/>
    </row>
    <row r="503" spans="6:26" x14ac:dyDescent="0.25">
      <c r="F503" s="51" t="str">
        <f>IFERROR(VLOOKUP(D503,'Tabelas auxiliares'!$A$3:$B$61,2,FALSE),"")</f>
        <v/>
      </c>
      <c r="G503" s="51" t="str">
        <f>IFERROR(VLOOKUP($B503,'Tabelas auxiliares'!$A$65:$C$102,2,FALSE),"")</f>
        <v/>
      </c>
      <c r="H503" s="51" t="str">
        <f>IFERROR(VLOOKUP($B503,'Tabelas auxiliares'!$A$65:$C$102,3,FALSE),"")</f>
        <v/>
      </c>
      <c r="X503" s="51" t="str">
        <f t="shared" si="7"/>
        <v/>
      </c>
      <c r="Y503" s="51" t="str">
        <f>IF(T503="","",IF(AND(T503&lt;&gt;'Tabelas auxiliares'!$B$236,T503&lt;&gt;'Tabelas auxiliares'!$B$237),"FOLHA DE PESSOAL",IF(X503='Tabelas auxiliares'!$A$237,"CUSTEIO",IF(X503='Tabelas auxiliares'!$A$236,"INVESTIMENTO","ERRO - VERIFICAR"))))</f>
        <v/>
      </c>
      <c r="Z503" s="66"/>
    </row>
    <row r="504" spans="6:26" x14ac:dyDescent="0.25">
      <c r="F504" s="51" t="str">
        <f>IFERROR(VLOOKUP(D504,'Tabelas auxiliares'!$A$3:$B$61,2,FALSE),"")</f>
        <v/>
      </c>
      <c r="G504" s="51" t="str">
        <f>IFERROR(VLOOKUP($B504,'Tabelas auxiliares'!$A$65:$C$102,2,FALSE),"")</f>
        <v/>
      </c>
      <c r="H504" s="51" t="str">
        <f>IFERROR(VLOOKUP($B504,'Tabelas auxiliares'!$A$65:$C$102,3,FALSE),"")</f>
        <v/>
      </c>
      <c r="X504" s="51" t="str">
        <f t="shared" si="7"/>
        <v/>
      </c>
      <c r="Y504" s="51" t="str">
        <f>IF(T504="","",IF(AND(T504&lt;&gt;'Tabelas auxiliares'!$B$236,T504&lt;&gt;'Tabelas auxiliares'!$B$237),"FOLHA DE PESSOAL",IF(X504='Tabelas auxiliares'!$A$237,"CUSTEIO",IF(X504='Tabelas auxiliares'!$A$236,"INVESTIMENTO","ERRO - VERIFICAR"))))</f>
        <v/>
      </c>
      <c r="Z504" s="66"/>
    </row>
    <row r="505" spans="6:26" x14ac:dyDescent="0.25">
      <c r="F505" s="51" t="str">
        <f>IFERROR(VLOOKUP(D505,'Tabelas auxiliares'!$A$3:$B$61,2,FALSE),"")</f>
        <v/>
      </c>
      <c r="G505" s="51" t="str">
        <f>IFERROR(VLOOKUP($B505,'Tabelas auxiliares'!$A$65:$C$102,2,FALSE),"")</f>
        <v/>
      </c>
      <c r="H505" s="51" t="str">
        <f>IFERROR(VLOOKUP($B505,'Tabelas auxiliares'!$A$65:$C$102,3,FALSE),"")</f>
        <v/>
      </c>
      <c r="X505" s="51" t="str">
        <f t="shared" si="7"/>
        <v/>
      </c>
      <c r="Y505" s="51" t="str">
        <f>IF(T505="","",IF(AND(T505&lt;&gt;'Tabelas auxiliares'!$B$236,T505&lt;&gt;'Tabelas auxiliares'!$B$237),"FOLHA DE PESSOAL",IF(X505='Tabelas auxiliares'!$A$237,"CUSTEIO",IF(X505='Tabelas auxiliares'!$A$236,"INVESTIMENTO","ERRO - VERIFICAR"))))</f>
        <v/>
      </c>
      <c r="Z505" s="66"/>
    </row>
    <row r="506" spans="6:26" x14ac:dyDescent="0.25">
      <c r="F506" s="51" t="str">
        <f>IFERROR(VLOOKUP(D506,'Tabelas auxiliares'!$A$3:$B$61,2,FALSE),"")</f>
        <v/>
      </c>
      <c r="G506" s="51" t="str">
        <f>IFERROR(VLOOKUP($B506,'Tabelas auxiliares'!$A$65:$C$102,2,FALSE),"")</f>
        <v/>
      </c>
      <c r="H506" s="51" t="str">
        <f>IFERROR(VLOOKUP($B506,'Tabelas auxiliares'!$A$65:$C$102,3,FALSE),"")</f>
        <v/>
      </c>
      <c r="X506" s="51" t="str">
        <f t="shared" si="7"/>
        <v/>
      </c>
      <c r="Y506" s="51" t="str">
        <f>IF(T506="","",IF(AND(T506&lt;&gt;'Tabelas auxiliares'!$B$236,T506&lt;&gt;'Tabelas auxiliares'!$B$237),"FOLHA DE PESSOAL",IF(X506='Tabelas auxiliares'!$A$237,"CUSTEIO",IF(X506='Tabelas auxiliares'!$A$236,"INVESTIMENTO","ERRO - VERIFICAR"))))</f>
        <v/>
      </c>
      <c r="Z506" s="66"/>
    </row>
    <row r="507" spans="6:26" x14ac:dyDescent="0.25">
      <c r="F507" s="51" t="str">
        <f>IFERROR(VLOOKUP(D507,'Tabelas auxiliares'!$A$3:$B$61,2,FALSE),"")</f>
        <v/>
      </c>
      <c r="G507" s="51" t="str">
        <f>IFERROR(VLOOKUP($B507,'Tabelas auxiliares'!$A$65:$C$102,2,FALSE),"")</f>
        <v/>
      </c>
      <c r="H507" s="51" t="str">
        <f>IFERROR(VLOOKUP($B507,'Tabelas auxiliares'!$A$65:$C$102,3,FALSE),"")</f>
        <v/>
      </c>
      <c r="X507" s="51" t="str">
        <f t="shared" si="7"/>
        <v/>
      </c>
      <c r="Y507" s="51" t="str">
        <f>IF(T507="","",IF(AND(T507&lt;&gt;'Tabelas auxiliares'!$B$236,T507&lt;&gt;'Tabelas auxiliares'!$B$237),"FOLHA DE PESSOAL",IF(X507='Tabelas auxiliares'!$A$237,"CUSTEIO",IF(X507='Tabelas auxiliares'!$A$236,"INVESTIMENTO","ERRO - VERIFICAR"))))</f>
        <v/>
      </c>
      <c r="Z507" s="66"/>
    </row>
    <row r="508" spans="6:26" x14ac:dyDescent="0.25">
      <c r="F508" s="51" t="str">
        <f>IFERROR(VLOOKUP(D508,'Tabelas auxiliares'!$A$3:$B$61,2,FALSE),"")</f>
        <v/>
      </c>
      <c r="G508" s="51" t="str">
        <f>IFERROR(VLOOKUP($B508,'Tabelas auxiliares'!$A$65:$C$102,2,FALSE),"")</f>
        <v/>
      </c>
      <c r="H508" s="51" t="str">
        <f>IFERROR(VLOOKUP($B508,'Tabelas auxiliares'!$A$65:$C$102,3,FALSE),"")</f>
        <v/>
      </c>
      <c r="X508" s="51" t="str">
        <f t="shared" si="7"/>
        <v/>
      </c>
      <c r="Y508" s="51" t="str">
        <f>IF(T508="","",IF(AND(T508&lt;&gt;'Tabelas auxiliares'!$B$236,T508&lt;&gt;'Tabelas auxiliares'!$B$237),"FOLHA DE PESSOAL",IF(X508='Tabelas auxiliares'!$A$237,"CUSTEIO",IF(X508='Tabelas auxiliares'!$A$236,"INVESTIMENTO","ERRO - VERIFICAR"))))</f>
        <v/>
      </c>
      <c r="Z508" s="66"/>
    </row>
    <row r="509" spans="6:26" x14ac:dyDescent="0.25">
      <c r="F509" s="51" t="str">
        <f>IFERROR(VLOOKUP(D509,'Tabelas auxiliares'!$A$3:$B$61,2,FALSE),"")</f>
        <v/>
      </c>
      <c r="G509" s="51" t="str">
        <f>IFERROR(VLOOKUP($B509,'Tabelas auxiliares'!$A$65:$C$102,2,FALSE),"")</f>
        <v/>
      </c>
      <c r="H509" s="51" t="str">
        <f>IFERROR(VLOOKUP($B509,'Tabelas auxiliares'!$A$65:$C$102,3,FALSE),"")</f>
        <v/>
      </c>
      <c r="X509" s="51" t="str">
        <f t="shared" si="7"/>
        <v/>
      </c>
      <c r="Y509" s="51" t="str">
        <f>IF(T509="","",IF(AND(T509&lt;&gt;'Tabelas auxiliares'!$B$236,T509&lt;&gt;'Tabelas auxiliares'!$B$237),"FOLHA DE PESSOAL",IF(X509='Tabelas auxiliares'!$A$237,"CUSTEIO",IF(X509='Tabelas auxiliares'!$A$236,"INVESTIMENTO","ERRO - VERIFICAR"))))</f>
        <v/>
      </c>
      <c r="Z509" s="66"/>
    </row>
    <row r="510" spans="6:26" x14ac:dyDescent="0.25">
      <c r="F510" s="51" t="str">
        <f>IFERROR(VLOOKUP(D510,'Tabelas auxiliares'!$A$3:$B$61,2,FALSE),"")</f>
        <v/>
      </c>
      <c r="G510" s="51" t="str">
        <f>IFERROR(VLOOKUP($B510,'Tabelas auxiliares'!$A$65:$C$102,2,FALSE),"")</f>
        <v/>
      </c>
      <c r="H510" s="51" t="str">
        <f>IFERROR(VLOOKUP($B510,'Tabelas auxiliares'!$A$65:$C$102,3,FALSE),"")</f>
        <v/>
      </c>
      <c r="X510" s="51" t="str">
        <f t="shared" si="7"/>
        <v/>
      </c>
      <c r="Y510" s="51" t="str">
        <f>IF(T510="","",IF(AND(T510&lt;&gt;'Tabelas auxiliares'!$B$236,T510&lt;&gt;'Tabelas auxiliares'!$B$237),"FOLHA DE PESSOAL",IF(X510='Tabelas auxiliares'!$A$237,"CUSTEIO",IF(X510='Tabelas auxiliares'!$A$236,"INVESTIMENTO","ERRO - VERIFICAR"))))</f>
        <v/>
      </c>
      <c r="Z510" s="66"/>
    </row>
    <row r="511" spans="6:26" x14ac:dyDescent="0.25">
      <c r="F511" s="51" t="str">
        <f>IFERROR(VLOOKUP(D511,'Tabelas auxiliares'!$A$3:$B$61,2,FALSE),"")</f>
        <v/>
      </c>
      <c r="G511" s="51" t="str">
        <f>IFERROR(VLOOKUP($B511,'Tabelas auxiliares'!$A$65:$C$102,2,FALSE),"")</f>
        <v/>
      </c>
      <c r="H511" s="51" t="str">
        <f>IFERROR(VLOOKUP($B511,'Tabelas auxiliares'!$A$65:$C$102,3,FALSE),"")</f>
        <v/>
      </c>
      <c r="X511" s="51" t="str">
        <f t="shared" si="7"/>
        <v/>
      </c>
      <c r="Y511" s="51" t="str">
        <f>IF(T511="","",IF(AND(T511&lt;&gt;'Tabelas auxiliares'!$B$236,T511&lt;&gt;'Tabelas auxiliares'!$B$237),"FOLHA DE PESSOAL",IF(X511='Tabelas auxiliares'!$A$237,"CUSTEIO",IF(X511='Tabelas auxiliares'!$A$236,"INVESTIMENTO","ERRO - VERIFICAR"))))</f>
        <v/>
      </c>
      <c r="Z511" s="66"/>
    </row>
    <row r="512" spans="6:26" x14ac:dyDescent="0.25">
      <c r="F512" s="51" t="str">
        <f>IFERROR(VLOOKUP(D512,'Tabelas auxiliares'!$A$3:$B$61,2,FALSE),"")</f>
        <v/>
      </c>
      <c r="G512" s="51" t="str">
        <f>IFERROR(VLOOKUP($B512,'Tabelas auxiliares'!$A$65:$C$102,2,FALSE),"")</f>
        <v/>
      </c>
      <c r="H512" s="51" t="str">
        <f>IFERROR(VLOOKUP($B512,'Tabelas auxiliares'!$A$65:$C$102,3,FALSE),"")</f>
        <v/>
      </c>
      <c r="X512" s="51" t="str">
        <f t="shared" si="7"/>
        <v/>
      </c>
      <c r="Y512" s="51" t="str">
        <f>IF(T512="","",IF(AND(T512&lt;&gt;'Tabelas auxiliares'!$B$236,T512&lt;&gt;'Tabelas auxiliares'!$B$237),"FOLHA DE PESSOAL",IF(X512='Tabelas auxiliares'!$A$237,"CUSTEIO",IF(X512='Tabelas auxiliares'!$A$236,"INVESTIMENTO","ERRO - VERIFICAR"))))</f>
        <v/>
      </c>
      <c r="Z512" s="66"/>
    </row>
    <row r="513" spans="6:26" x14ac:dyDescent="0.25">
      <c r="F513" s="51" t="str">
        <f>IFERROR(VLOOKUP(D513,'Tabelas auxiliares'!$A$3:$B$61,2,FALSE),"")</f>
        <v/>
      </c>
      <c r="G513" s="51" t="str">
        <f>IFERROR(VLOOKUP($B513,'Tabelas auxiliares'!$A$65:$C$102,2,FALSE),"")</f>
        <v/>
      </c>
      <c r="H513" s="51" t="str">
        <f>IFERROR(VLOOKUP($B513,'Tabelas auxiliares'!$A$65:$C$102,3,FALSE),"")</f>
        <v/>
      </c>
      <c r="X513" s="51" t="str">
        <f t="shared" si="7"/>
        <v/>
      </c>
      <c r="Y513" s="51" t="str">
        <f>IF(T513="","",IF(AND(T513&lt;&gt;'Tabelas auxiliares'!$B$236,T513&lt;&gt;'Tabelas auxiliares'!$B$237),"FOLHA DE PESSOAL",IF(X513='Tabelas auxiliares'!$A$237,"CUSTEIO",IF(X513='Tabelas auxiliares'!$A$236,"INVESTIMENTO","ERRO - VERIFICAR"))))</f>
        <v/>
      </c>
      <c r="Z513" s="66"/>
    </row>
    <row r="514" spans="6:26" x14ac:dyDescent="0.25">
      <c r="F514" s="51" t="str">
        <f>IFERROR(VLOOKUP(D514,'Tabelas auxiliares'!$A$3:$B$61,2,FALSE),"")</f>
        <v/>
      </c>
      <c r="G514" s="51" t="str">
        <f>IFERROR(VLOOKUP($B514,'Tabelas auxiliares'!$A$65:$C$102,2,FALSE),"")</f>
        <v/>
      </c>
      <c r="H514" s="51" t="str">
        <f>IFERROR(VLOOKUP($B514,'Tabelas auxiliares'!$A$65:$C$102,3,FALSE),"")</f>
        <v/>
      </c>
      <c r="X514" s="51" t="str">
        <f t="shared" si="7"/>
        <v/>
      </c>
      <c r="Y514" s="51" t="str">
        <f>IF(T514="","",IF(AND(T514&lt;&gt;'Tabelas auxiliares'!$B$236,T514&lt;&gt;'Tabelas auxiliares'!$B$237),"FOLHA DE PESSOAL",IF(X514='Tabelas auxiliares'!$A$237,"CUSTEIO",IF(X514='Tabelas auxiliares'!$A$236,"INVESTIMENTO","ERRO - VERIFICAR"))))</f>
        <v/>
      </c>
      <c r="Z514" s="66"/>
    </row>
    <row r="515" spans="6:26" x14ac:dyDescent="0.25">
      <c r="F515" s="51" t="str">
        <f>IFERROR(VLOOKUP(D515,'Tabelas auxiliares'!$A$3:$B$61,2,FALSE),"")</f>
        <v/>
      </c>
      <c r="G515" s="51" t="str">
        <f>IFERROR(VLOOKUP($B515,'Tabelas auxiliares'!$A$65:$C$102,2,FALSE),"")</f>
        <v/>
      </c>
      <c r="H515" s="51" t="str">
        <f>IFERROR(VLOOKUP($B515,'Tabelas auxiliares'!$A$65:$C$102,3,FALSE),"")</f>
        <v/>
      </c>
      <c r="X515" s="51" t="str">
        <f t="shared" si="7"/>
        <v/>
      </c>
      <c r="Y515" s="51" t="str">
        <f>IF(T515="","",IF(AND(T515&lt;&gt;'Tabelas auxiliares'!$B$236,T515&lt;&gt;'Tabelas auxiliares'!$B$237),"FOLHA DE PESSOAL",IF(X515='Tabelas auxiliares'!$A$237,"CUSTEIO",IF(X515='Tabelas auxiliares'!$A$236,"INVESTIMENTO","ERRO - VERIFICAR"))))</f>
        <v/>
      </c>
      <c r="Z515" s="66"/>
    </row>
    <row r="516" spans="6:26" x14ac:dyDescent="0.25">
      <c r="F516" s="51" t="str">
        <f>IFERROR(VLOOKUP(D516,'Tabelas auxiliares'!$A$3:$B$61,2,FALSE),"")</f>
        <v/>
      </c>
      <c r="G516" s="51" t="str">
        <f>IFERROR(VLOOKUP($B516,'Tabelas auxiliares'!$A$65:$C$102,2,FALSE),"")</f>
        <v/>
      </c>
      <c r="H516" s="51" t="str">
        <f>IFERROR(VLOOKUP($B516,'Tabelas auxiliares'!$A$65:$C$102,3,FALSE),"")</f>
        <v/>
      </c>
      <c r="X516" s="51" t="str">
        <f t="shared" ref="X516:X579" si="8">LEFT(V516,1)</f>
        <v/>
      </c>
      <c r="Y516" s="51" t="str">
        <f>IF(T516="","",IF(AND(T516&lt;&gt;'Tabelas auxiliares'!$B$236,T516&lt;&gt;'Tabelas auxiliares'!$B$237),"FOLHA DE PESSOAL",IF(X516='Tabelas auxiliares'!$A$237,"CUSTEIO",IF(X516='Tabelas auxiliares'!$A$236,"INVESTIMENTO","ERRO - VERIFICAR"))))</f>
        <v/>
      </c>
      <c r="Z516" s="66"/>
    </row>
    <row r="517" spans="6:26" x14ac:dyDescent="0.25">
      <c r="F517" s="51" t="str">
        <f>IFERROR(VLOOKUP(D517,'Tabelas auxiliares'!$A$3:$B$61,2,FALSE),"")</f>
        <v/>
      </c>
      <c r="G517" s="51" t="str">
        <f>IFERROR(VLOOKUP($B517,'Tabelas auxiliares'!$A$65:$C$102,2,FALSE),"")</f>
        <v/>
      </c>
      <c r="H517" s="51" t="str">
        <f>IFERROR(VLOOKUP($B517,'Tabelas auxiliares'!$A$65:$C$102,3,FALSE),"")</f>
        <v/>
      </c>
      <c r="X517" s="51" t="str">
        <f t="shared" si="8"/>
        <v/>
      </c>
      <c r="Y517" s="51" t="str">
        <f>IF(T517="","",IF(AND(T517&lt;&gt;'Tabelas auxiliares'!$B$236,T517&lt;&gt;'Tabelas auxiliares'!$B$237),"FOLHA DE PESSOAL",IF(X517='Tabelas auxiliares'!$A$237,"CUSTEIO",IF(X517='Tabelas auxiliares'!$A$236,"INVESTIMENTO","ERRO - VERIFICAR"))))</f>
        <v/>
      </c>
      <c r="Z517" s="66"/>
    </row>
    <row r="518" spans="6:26" x14ac:dyDescent="0.25">
      <c r="F518" s="51" t="str">
        <f>IFERROR(VLOOKUP(D518,'Tabelas auxiliares'!$A$3:$B$61,2,FALSE),"")</f>
        <v/>
      </c>
      <c r="G518" s="51" t="str">
        <f>IFERROR(VLOOKUP($B518,'Tabelas auxiliares'!$A$65:$C$102,2,FALSE),"")</f>
        <v/>
      </c>
      <c r="H518" s="51" t="str">
        <f>IFERROR(VLOOKUP($B518,'Tabelas auxiliares'!$A$65:$C$102,3,FALSE),"")</f>
        <v/>
      </c>
      <c r="X518" s="51" t="str">
        <f t="shared" si="8"/>
        <v/>
      </c>
      <c r="Y518" s="51" t="str">
        <f>IF(T518="","",IF(AND(T518&lt;&gt;'Tabelas auxiliares'!$B$236,T518&lt;&gt;'Tabelas auxiliares'!$B$237),"FOLHA DE PESSOAL",IF(X518='Tabelas auxiliares'!$A$237,"CUSTEIO",IF(X518='Tabelas auxiliares'!$A$236,"INVESTIMENTO","ERRO - VERIFICAR"))))</f>
        <v/>
      </c>
      <c r="Z518" s="66"/>
    </row>
    <row r="519" spans="6:26" x14ac:dyDescent="0.25">
      <c r="F519" s="51" t="str">
        <f>IFERROR(VLOOKUP(D519,'Tabelas auxiliares'!$A$3:$B$61,2,FALSE),"")</f>
        <v/>
      </c>
      <c r="G519" s="51" t="str">
        <f>IFERROR(VLOOKUP($B519,'Tabelas auxiliares'!$A$65:$C$102,2,FALSE),"")</f>
        <v/>
      </c>
      <c r="H519" s="51" t="str">
        <f>IFERROR(VLOOKUP($B519,'Tabelas auxiliares'!$A$65:$C$102,3,FALSE),"")</f>
        <v/>
      </c>
      <c r="X519" s="51" t="str">
        <f t="shared" si="8"/>
        <v/>
      </c>
      <c r="Y519" s="51" t="str">
        <f>IF(T519="","",IF(AND(T519&lt;&gt;'Tabelas auxiliares'!$B$236,T519&lt;&gt;'Tabelas auxiliares'!$B$237),"FOLHA DE PESSOAL",IF(X519='Tabelas auxiliares'!$A$237,"CUSTEIO",IF(X519='Tabelas auxiliares'!$A$236,"INVESTIMENTO","ERRO - VERIFICAR"))))</f>
        <v/>
      </c>
      <c r="Z519" s="66"/>
    </row>
    <row r="520" spans="6:26" x14ac:dyDescent="0.25">
      <c r="F520" s="51" t="str">
        <f>IFERROR(VLOOKUP(D520,'Tabelas auxiliares'!$A$3:$B$61,2,FALSE),"")</f>
        <v/>
      </c>
      <c r="G520" s="51" t="str">
        <f>IFERROR(VLOOKUP($B520,'Tabelas auxiliares'!$A$65:$C$102,2,FALSE),"")</f>
        <v/>
      </c>
      <c r="H520" s="51" t="str">
        <f>IFERROR(VLOOKUP($B520,'Tabelas auxiliares'!$A$65:$C$102,3,FALSE),"")</f>
        <v/>
      </c>
      <c r="X520" s="51" t="str">
        <f t="shared" si="8"/>
        <v/>
      </c>
      <c r="Y520" s="51" t="str">
        <f>IF(T520="","",IF(AND(T520&lt;&gt;'Tabelas auxiliares'!$B$236,T520&lt;&gt;'Tabelas auxiliares'!$B$237),"FOLHA DE PESSOAL",IF(X520='Tabelas auxiliares'!$A$237,"CUSTEIO",IF(X520='Tabelas auxiliares'!$A$236,"INVESTIMENTO","ERRO - VERIFICAR"))))</f>
        <v/>
      </c>
      <c r="Z520" s="66"/>
    </row>
    <row r="521" spans="6:26" x14ac:dyDescent="0.25">
      <c r="F521" s="51" t="str">
        <f>IFERROR(VLOOKUP(D521,'Tabelas auxiliares'!$A$3:$B$61,2,FALSE),"")</f>
        <v/>
      </c>
      <c r="G521" s="51" t="str">
        <f>IFERROR(VLOOKUP($B521,'Tabelas auxiliares'!$A$65:$C$102,2,FALSE),"")</f>
        <v/>
      </c>
      <c r="H521" s="51" t="str">
        <f>IFERROR(VLOOKUP($B521,'Tabelas auxiliares'!$A$65:$C$102,3,FALSE),"")</f>
        <v/>
      </c>
      <c r="X521" s="51" t="str">
        <f t="shared" si="8"/>
        <v/>
      </c>
      <c r="Y521" s="51" t="str">
        <f>IF(T521="","",IF(AND(T521&lt;&gt;'Tabelas auxiliares'!$B$236,T521&lt;&gt;'Tabelas auxiliares'!$B$237),"FOLHA DE PESSOAL",IF(X521='Tabelas auxiliares'!$A$237,"CUSTEIO",IF(X521='Tabelas auxiliares'!$A$236,"INVESTIMENTO","ERRO - VERIFICAR"))))</f>
        <v/>
      </c>
      <c r="Z521" s="66"/>
    </row>
    <row r="522" spans="6:26" x14ac:dyDescent="0.25">
      <c r="F522" s="51" t="str">
        <f>IFERROR(VLOOKUP(D522,'Tabelas auxiliares'!$A$3:$B$61,2,FALSE),"")</f>
        <v/>
      </c>
      <c r="G522" s="51" t="str">
        <f>IFERROR(VLOOKUP($B522,'Tabelas auxiliares'!$A$65:$C$102,2,FALSE),"")</f>
        <v/>
      </c>
      <c r="H522" s="51" t="str">
        <f>IFERROR(VLOOKUP($B522,'Tabelas auxiliares'!$A$65:$C$102,3,FALSE),"")</f>
        <v/>
      </c>
      <c r="X522" s="51" t="str">
        <f t="shared" si="8"/>
        <v/>
      </c>
      <c r="Y522" s="51" t="str">
        <f>IF(T522="","",IF(AND(T522&lt;&gt;'Tabelas auxiliares'!$B$236,T522&lt;&gt;'Tabelas auxiliares'!$B$237),"FOLHA DE PESSOAL",IF(X522='Tabelas auxiliares'!$A$237,"CUSTEIO",IF(X522='Tabelas auxiliares'!$A$236,"INVESTIMENTO","ERRO - VERIFICAR"))))</f>
        <v/>
      </c>
      <c r="Z522" s="66"/>
    </row>
    <row r="523" spans="6:26" x14ac:dyDescent="0.25">
      <c r="F523" s="51" t="str">
        <f>IFERROR(VLOOKUP(D523,'Tabelas auxiliares'!$A$3:$B$61,2,FALSE),"")</f>
        <v/>
      </c>
      <c r="G523" s="51" t="str">
        <f>IFERROR(VLOOKUP($B523,'Tabelas auxiliares'!$A$65:$C$102,2,FALSE),"")</f>
        <v/>
      </c>
      <c r="H523" s="51" t="str">
        <f>IFERROR(VLOOKUP($B523,'Tabelas auxiliares'!$A$65:$C$102,3,FALSE),"")</f>
        <v/>
      </c>
      <c r="X523" s="51" t="str">
        <f t="shared" si="8"/>
        <v/>
      </c>
      <c r="Y523" s="51" t="str">
        <f>IF(T523="","",IF(AND(T523&lt;&gt;'Tabelas auxiliares'!$B$236,T523&lt;&gt;'Tabelas auxiliares'!$B$237),"FOLHA DE PESSOAL",IF(X523='Tabelas auxiliares'!$A$237,"CUSTEIO",IF(X523='Tabelas auxiliares'!$A$236,"INVESTIMENTO","ERRO - VERIFICAR"))))</f>
        <v/>
      </c>
      <c r="Z523" s="66"/>
    </row>
    <row r="524" spans="6:26" x14ac:dyDescent="0.25">
      <c r="F524" s="51" t="str">
        <f>IFERROR(VLOOKUP(D524,'Tabelas auxiliares'!$A$3:$B$61,2,FALSE),"")</f>
        <v/>
      </c>
      <c r="G524" s="51" t="str">
        <f>IFERROR(VLOOKUP($B524,'Tabelas auxiliares'!$A$65:$C$102,2,FALSE),"")</f>
        <v/>
      </c>
      <c r="H524" s="51" t="str">
        <f>IFERROR(VLOOKUP($B524,'Tabelas auxiliares'!$A$65:$C$102,3,FALSE),"")</f>
        <v/>
      </c>
      <c r="X524" s="51" t="str">
        <f t="shared" si="8"/>
        <v/>
      </c>
      <c r="Y524" s="51" t="str">
        <f>IF(T524="","",IF(AND(T524&lt;&gt;'Tabelas auxiliares'!$B$236,T524&lt;&gt;'Tabelas auxiliares'!$B$237),"FOLHA DE PESSOAL",IF(X524='Tabelas auxiliares'!$A$237,"CUSTEIO",IF(X524='Tabelas auxiliares'!$A$236,"INVESTIMENTO","ERRO - VERIFICAR"))))</f>
        <v/>
      </c>
      <c r="Z524" s="66"/>
    </row>
    <row r="525" spans="6:26" x14ac:dyDescent="0.25">
      <c r="F525" s="51" t="str">
        <f>IFERROR(VLOOKUP(D525,'Tabelas auxiliares'!$A$3:$B$61,2,FALSE),"")</f>
        <v/>
      </c>
      <c r="G525" s="51" t="str">
        <f>IFERROR(VLOOKUP($B525,'Tabelas auxiliares'!$A$65:$C$102,2,FALSE),"")</f>
        <v/>
      </c>
      <c r="H525" s="51" t="str">
        <f>IFERROR(VLOOKUP($B525,'Tabelas auxiliares'!$A$65:$C$102,3,FALSE),"")</f>
        <v/>
      </c>
      <c r="X525" s="51" t="str">
        <f t="shared" si="8"/>
        <v/>
      </c>
      <c r="Y525" s="51" t="str">
        <f>IF(T525="","",IF(AND(T525&lt;&gt;'Tabelas auxiliares'!$B$236,T525&lt;&gt;'Tabelas auxiliares'!$B$237),"FOLHA DE PESSOAL",IF(X525='Tabelas auxiliares'!$A$237,"CUSTEIO",IF(X525='Tabelas auxiliares'!$A$236,"INVESTIMENTO","ERRO - VERIFICAR"))))</f>
        <v/>
      </c>
      <c r="Z525" s="66"/>
    </row>
    <row r="526" spans="6:26" x14ac:dyDescent="0.25">
      <c r="F526" s="51" t="str">
        <f>IFERROR(VLOOKUP(D526,'Tabelas auxiliares'!$A$3:$B$61,2,FALSE),"")</f>
        <v/>
      </c>
      <c r="G526" s="51" t="str">
        <f>IFERROR(VLOOKUP($B526,'Tabelas auxiliares'!$A$65:$C$102,2,FALSE),"")</f>
        <v/>
      </c>
      <c r="H526" s="51" t="str">
        <f>IFERROR(VLOOKUP($B526,'Tabelas auxiliares'!$A$65:$C$102,3,FALSE),"")</f>
        <v/>
      </c>
      <c r="X526" s="51" t="str">
        <f t="shared" si="8"/>
        <v/>
      </c>
      <c r="Y526" s="51" t="str">
        <f>IF(T526="","",IF(AND(T526&lt;&gt;'Tabelas auxiliares'!$B$236,T526&lt;&gt;'Tabelas auxiliares'!$B$237),"FOLHA DE PESSOAL",IF(X526='Tabelas auxiliares'!$A$237,"CUSTEIO",IF(X526='Tabelas auxiliares'!$A$236,"INVESTIMENTO","ERRO - VERIFICAR"))))</f>
        <v/>
      </c>
      <c r="Z526" s="66"/>
    </row>
    <row r="527" spans="6:26" x14ac:dyDescent="0.25">
      <c r="F527" s="51" t="str">
        <f>IFERROR(VLOOKUP(D527,'Tabelas auxiliares'!$A$3:$B$61,2,FALSE),"")</f>
        <v/>
      </c>
      <c r="G527" s="51" t="str">
        <f>IFERROR(VLOOKUP($B527,'Tabelas auxiliares'!$A$65:$C$102,2,FALSE),"")</f>
        <v/>
      </c>
      <c r="H527" s="51" t="str">
        <f>IFERROR(VLOOKUP($B527,'Tabelas auxiliares'!$A$65:$C$102,3,FALSE),"")</f>
        <v/>
      </c>
      <c r="X527" s="51" t="str">
        <f t="shared" si="8"/>
        <v/>
      </c>
      <c r="Y527" s="51" t="str">
        <f>IF(T527="","",IF(AND(T527&lt;&gt;'Tabelas auxiliares'!$B$236,T527&lt;&gt;'Tabelas auxiliares'!$B$237),"FOLHA DE PESSOAL",IF(X527='Tabelas auxiliares'!$A$237,"CUSTEIO",IF(X527='Tabelas auxiliares'!$A$236,"INVESTIMENTO","ERRO - VERIFICAR"))))</f>
        <v/>
      </c>
      <c r="Z527" s="66"/>
    </row>
    <row r="528" spans="6:26" x14ac:dyDescent="0.25">
      <c r="F528" s="51" t="str">
        <f>IFERROR(VLOOKUP(D528,'Tabelas auxiliares'!$A$3:$B$61,2,FALSE),"")</f>
        <v/>
      </c>
      <c r="G528" s="51" t="str">
        <f>IFERROR(VLOOKUP($B528,'Tabelas auxiliares'!$A$65:$C$102,2,FALSE),"")</f>
        <v/>
      </c>
      <c r="H528" s="51" t="str">
        <f>IFERROR(VLOOKUP($B528,'Tabelas auxiliares'!$A$65:$C$102,3,FALSE),"")</f>
        <v/>
      </c>
      <c r="X528" s="51" t="str">
        <f t="shared" si="8"/>
        <v/>
      </c>
      <c r="Y528" s="51" t="str">
        <f>IF(T528="","",IF(AND(T528&lt;&gt;'Tabelas auxiliares'!$B$236,T528&lt;&gt;'Tabelas auxiliares'!$B$237),"FOLHA DE PESSOAL",IF(X528='Tabelas auxiliares'!$A$237,"CUSTEIO",IF(X528='Tabelas auxiliares'!$A$236,"INVESTIMENTO","ERRO - VERIFICAR"))))</f>
        <v/>
      </c>
      <c r="Z528" s="66"/>
    </row>
    <row r="529" spans="6:26" x14ac:dyDescent="0.25">
      <c r="F529" s="51" t="str">
        <f>IFERROR(VLOOKUP(D529,'Tabelas auxiliares'!$A$3:$B$61,2,FALSE),"")</f>
        <v/>
      </c>
      <c r="G529" s="51" t="str">
        <f>IFERROR(VLOOKUP($B529,'Tabelas auxiliares'!$A$65:$C$102,2,FALSE),"")</f>
        <v/>
      </c>
      <c r="H529" s="51" t="str">
        <f>IFERROR(VLOOKUP($B529,'Tabelas auxiliares'!$A$65:$C$102,3,FALSE),"")</f>
        <v/>
      </c>
      <c r="X529" s="51" t="str">
        <f t="shared" si="8"/>
        <v/>
      </c>
      <c r="Y529" s="51" t="str">
        <f>IF(T529="","",IF(AND(T529&lt;&gt;'Tabelas auxiliares'!$B$236,T529&lt;&gt;'Tabelas auxiliares'!$B$237),"FOLHA DE PESSOAL",IF(X529='Tabelas auxiliares'!$A$237,"CUSTEIO",IF(X529='Tabelas auxiliares'!$A$236,"INVESTIMENTO","ERRO - VERIFICAR"))))</f>
        <v/>
      </c>
      <c r="Z529" s="66"/>
    </row>
    <row r="530" spans="6:26" x14ac:dyDescent="0.25">
      <c r="F530" s="51" t="str">
        <f>IFERROR(VLOOKUP(D530,'Tabelas auxiliares'!$A$3:$B$61,2,FALSE),"")</f>
        <v/>
      </c>
      <c r="G530" s="51" t="str">
        <f>IFERROR(VLOOKUP($B530,'Tabelas auxiliares'!$A$65:$C$102,2,FALSE),"")</f>
        <v/>
      </c>
      <c r="H530" s="51" t="str">
        <f>IFERROR(VLOOKUP($B530,'Tabelas auxiliares'!$A$65:$C$102,3,FALSE),"")</f>
        <v/>
      </c>
      <c r="X530" s="51" t="str">
        <f t="shared" si="8"/>
        <v/>
      </c>
      <c r="Y530" s="51" t="str">
        <f>IF(T530="","",IF(AND(T530&lt;&gt;'Tabelas auxiliares'!$B$236,T530&lt;&gt;'Tabelas auxiliares'!$B$237),"FOLHA DE PESSOAL",IF(X530='Tabelas auxiliares'!$A$237,"CUSTEIO",IF(X530='Tabelas auxiliares'!$A$236,"INVESTIMENTO","ERRO - VERIFICAR"))))</f>
        <v/>
      </c>
      <c r="Z530" s="66"/>
    </row>
    <row r="531" spans="6:26" x14ac:dyDescent="0.25">
      <c r="F531" s="51" t="str">
        <f>IFERROR(VLOOKUP(D531,'Tabelas auxiliares'!$A$3:$B$61,2,FALSE),"")</f>
        <v/>
      </c>
      <c r="G531" s="51" t="str">
        <f>IFERROR(VLOOKUP($B531,'Tabelas auxiliares'!$A$65:$C$102,2,FALSE),"")</f>
        <v/>
      </c>
      <c r="H531" s="51" t="str">
        <f>IFERROR(VLOOKUP($B531,'Tabelas auxiliares'!$A$65:$C$102,3,FALSE),"")</f>
        <v/>
      </c>
      <c r="X531" s="51" t="str">
        <f t="shared" si="8"/>
        <v/>
      </c>
      <c r="Y531" s="51" t="str">
        <f>IF(T531="","",IF(AND(T531&lt;&gt;'Tabelas auxiliares'!$B$236,T531&lt;&gt;'Tabelas auxiliares'!$B$237),"FOLHA DE PESSOAL",IF(X531='Tabelas auxiliares'!$A$237,"CUSTEIO",IF(X531='Tabelas auxiliares'!$A$236,"INVESTIMENTO","ERRO - VERIFICAR"))))</f>
        <v/>
      </c>
      <c r="Z531" s="66"/>
    </row>
    <row r="532" spans="6:26" x14ac:dyDescent="0.25">
      <c r="F532" s="51" t="str">
        <f>IFERROR(VLOOKUP(D532,'Tabelas auxiliares'!$A$3:$B$61,2,FALSE),"")</f>
        <v/>
      </c>
      <c r="G532" s="51" t="str">
        <f>IFERROR(VLOOKUP($B532,'Tabelas auxiliares'!$A$65:$C$102,2,FALSE),"")</f>
        <v/>
      </c>
      <c r="H532" s="51" t="str">
        <f>IFERROR(VLOOKUP($B532,'Tabelas auxiliares'!$A$65:$C$102,3,FALSE),"")</f>
        <v/>
      </c>
      <c r="X532" s="51" t="str">
        <f t="shared" si="8"/>
        <v/>
      </c>
      <c r="Y532" s="51" t="str">
        <f>IF(T532="","",IF(AND(T532&lt;&gt;'Tabelas auxiliares'!$B$236,T532&lt;&gt;'Tabelas auxiliares'!$B$237),"FOLHA DE PESSOAL",IF(X532='Tabelas auxiliares'!$A$237,"CUSTEIO",IF(X532='Tabelas auxiliares'!$A$236,"INVESTIMENTO","ERRO - VERIFICAR"))))</f>
        <v/>
      </c>
      <c r="Z532" s="66"/>
    </row>
    <row r="533" spans="6:26" x14ac:dyDescent="0.25">
      <c r="F533" s="51" t="str">
        <f>IFERROR(VLOOKUP(D533,'Tabelas auxiliares'!$A$3:$B$61,2,FALSE),"")</f>
        <v/>
      </c>
      <c r="G533" s="51" t="str">
        <f>IFERROR(VLOOKUP($B533,'Tabelas auxiliares'!$A$65:$C$102,2,FALSE),"")</f>
        <v/>
      </c>
      <c r="H533" s="51" t="str">
        <f>IFERROR(VLOOKUP($B533,'Tabelas auxiliares'!$A$65:$C$102,3,FALSE),"")</f>
        <v/>
      </c>
      <c r="X533" s="51" t="str">
        <f t="shared" si="8"/>
        <v/>
      </c>
      <c r="Y533" s="51" t="str">
        <f>IF(T533="","",IF(AND(T533&lt;&gt;'Tabelas auxiliares'!$B$236,T533&lt;&gt;'Tabelas auxiliares'!$B$237),"FOLHA DE PESSOAL",IF(X533='Tabelas auxiliares'!$A$237,"CUSTEIO",IF(X533='Tabelas auxiliares'!$A$236,"INVESTIMENTO","ERRO - VERIFICAR"))))</f>
        <v/>
      </c>
      <c r="Z533" s="66"/>
    </row>
    <row r="534" spans="6:26" x14ac:dyDescent="0.25">
      <c r="F534" s="51" t="str">
        <f>IFERROR(VLOOKUP(D534,'Tabelas auxiliares'!$A$3:$B$61,2,FALSE),"")</f>
        <v/>
      </c>
      <c r="G534" s="51" t="str">
        <f>IFERROR(VLOOKUP($B534,'Tabelas auxiliares'!$A$65:$C$102,2,FALSE),"")</f>
        <v/>
      </c>
      <c r="H534" s="51" t="str">
        <f>IFERROR(VLOOKUP($B534,'Tabelas auxiliares'!$A$65:$C$102,3,FALSE),"")</f>
        <v/>
      </c>
      <c r="X534" s="51" t="str">
        <f t="shared" si="8"/>
        <v/>
      </c>
      <c r="Y534" s="51" t="str">
        <f>IF(T534="","",IF(AND(T534&lt;&gt;'Tabelas auxiliares'!$B$236,T534&lt;&gt;'Tabelas auxiliares'!$B$237),"FOLHA DE PESSOAL",IF(X534='Tabelas auxiliares'!$A$237,"CUSTEIO",IF(X534='Tabelas auxiliares'!$A$236,"INVESTIMENTO","ERRO - VERIFICAR"))))</f>
        <v/>
      </c>
      <c r="Z534" s="66"/>
    </row>
    <row r="535" spans="6:26" x14ac:dyDescent="0.25">
      <c r="F535" s="51" t="str">
        <f>IFERROR(VLOOKUP(D535,'Tabelas auxiliares'!$A$3:$B$61,2,FALSE),"")</f>
        <v/>
      </c>
      <c r="G535" s="51" t="str">
        <f>IFERROR(VLOOKUP($B535,'Tabelas auxiliares'!$A$65:$C$102,2,FALSE),"")</f>
        <v/>
      </c>
      <c r="H535" s="51" t="str">
        <f>IFERROR(VLOOKUP($B535,'Tabelas auxiliares'!$A$65:$C$102,3,FALSE),"")</f>
        <v/>
      </c>
      <c r="X535" s="51" t="str">
        <f t="shared" si="8"/>
        <v/>
      </c>
      <c r="Y535" s="51" t="str">
        <f>IF(T535="","",IF(AND(T535&lt;&gt;'Tabelas auxiliares'!$B$236,T535&lt;&gt;'Tabelas auxiliares'!$B$237),"FOLHA DE PESSOAL",IF(X535='Tabelas auxiliares'!$A$237,"CUSTEIO",IF(X535='Tabelas auxiliares'!$A$236,"INVESTIMENTO","ERRO - VERIFICAR"))))</f>
        <v/>
      </c>
      <c r="Z535" s="66"/>
    </row>
    <row r="536" spans="6:26" x14ac:dyDescent="0.25">
      <c r="F536" s="51" t="str">
        <f>IFERROR(VLOOKUP(D536,'Tabelas auxiliares'!$A$3:$B$61,2,FALSE),"")</f>
        <v/>
      </c>
      <c r="G536" s="51" t="str">
        <f>IFERROR(VLOOKUP($B536,'Tabelas auxiliares'!$A$65:$C$102,2,FALSE),"")</f>
        <v/>
      </c>
      <c r="H536" s="51" t="str">
        <f>IFERROR(VLOOKUP($B536,'Tabelas auxiliares'!$A$65:$C$102,3,FALSE),"")</f>
        <v/>
      </c>
      <c r="X536" s="51" t="str">
        <f t="shared" si="8"/>
        <v/>
      </c>
      <c r="Y536" s="51" t="str">
        <f>IF(T536="","",IF(AND(T536&lt;&gt;'Tabelas auxiliares'!$B$236,T536&lt;&gt;'Tabelas auxiliares'!$B$237),"FOLHA DE PESSOAL",IF(X536='Tabelas auxiliares'!$A$237,"CUSTEIO",IF(X536='Tabelas auxiliares'!$A$236,"INVESTIMENTO","ERRO - VERIFICAR"))))</f>
        <v/>
      </c>
      <c r="Z536" s="66"/>
    </row>
    <row r="537" spans="6:26" x14ac:dyDescent="0.25">
      <c r="F537" s="51" t="str">
        <f>IFERROR(VLOOKUP(D537,'Tabelas auxiliares'!$A$3:$B$61,2,FALSE),"")</f>
        <v/>
      </c>
      <c r="G537" s="51" t="str">
        <f>IFERROR(VLOOKUP($B537,'Tabelas auxiliares'!$A$65:$C$102,2,FALSE),"")</f>
        <v/>
      </c>
      <c r="H537" s="51" t="str">
        <f>IFERROR(VLOOKUP($B537,'Tabelas auxiliares'!$A$65:$C$102,3,FALSE),"")</f>
        <v/>
      </c>
      <c r="X537" s="51" t="str">
        <f t="shared" si="8"/>
        <v/>
      </c>
      <c r="Y537" s="51" t="str">
        <f>IF(T537="","",IF(AND(T537&lt;&gt;'Tabelas auxiliares'!$B$236,T537&lt;&gt;'Tabelas auxiliares'!$B$237),"FOLHA DE PESSOAL",IF(X537='Tabelas auxiliares'!$A$237,"CUSTEIO",IF(X537='Tabelas auxiliares'!$A$236,"INVESTIMENTO","ERRO - VERIFICAR"))))</f>
        <v/>
      </c>
      <c r="Z537" s="66"/>
    </row>
    <row r="538" spans="6:26" x14ac:dyDescent="0.25">
      <c r="F538" s="51" t="str">
        <f>IFERROR(VLOOKUP(D538,'Tabelas auxiliares'!$A$3:$B$61,2,FALSE),"")</f>
        <v/>
      </c>
      <c r="G538" s="51" t="str">
        <f>IFERROR(VLOOKUP($B538,'Tabelas auxiliares'!$A$65:$C$102,2,FALSE),"")</f>
        <v/>
      </c>
      <c r="H538" s="51" t="str">
        <f>IFERROR(VLOOKUP($B538,'Tabelas auxiliares'!$A$65:$C$102,3,FALSE),"")</f>
        <v/>
      </c>
      <c r="X538" s="51" t="str">
        <f t="shared" si="8"/>
        <v/>
      </c>
      <c r="Y538" s="51" t="str">
        <f>IF(T538="","",IF(AND(T538&lt;&gt;'Tabelas auxiliares'!$B$236,T538&lt;&gt;'Tabelas auxiliares'!$B$237),"FOLHA DE PESSOAL",IF(X538='Tabelas auxiliares'!$A$237,"CUSTEIO",IF(X538='Tabelas auxiliares'!$A$236,"INVESTIMENTO","ERRO - VERIFICAR"))))</f>
        <v/>
      </c>
      <c r="Z538" s="66"/>
    </row>
    <row r="539" spans="6:26" x14ac:dyDescent="0.25">
      <c r="F539" s="51" t="str">
        <f>IFERROR(VLOOKUP(D539,'Tabelas auxiliares'!$A$3:$B$61,2,FALSE),"")</f>
        <v/>
      </c>
      <c r="G539" s="51" t="str">
        <f>IFERROR(VLOOKUP($B539,'Tabelas auxiliares'!$A$65:$C$102,2,FALSE),"")</f>
        <v/>
      </c>
      <c r="H539" s="51" t="str">
        <f>IFERROR(VLOOKUP($B539,'Tabelas auxiliares'!$A$65:$C$102,3,FALSE),"")</f>
        <v/>
      </c>
      <c r="X539" s="51" t="str">
        <f t="shared" si="8"/>
        <v/>
      </c>
      <c r="Y539" s="51" t="str">
        <f>IF(T539="","",IF(AND(T539&lt;&gt;'Tabelas auxiliares'!$B$236,T539&lt;&gt;'Tabelas auxiliares'!$B$237),"FOLHA DE PESSOAL",IF(X539='Tabelas auxiliares'!$A$237,"CUSTEIO",IF(X539='Tabelas auxiliares'!$A$236,"INVESTIMENTO","ERRO - VERIFICAR"))))</f>
        <v/>
      </c>
      <c r="Z539" s="66"/>
    </row>
    <row r="540" spans="6:26" x14ac:dyDescent="0.25">
      <c r="F540" s="51" t="str">
        <f>IFERROR(VLOOKUP(D540,'Tabelas auxiliares'!$A$3:$B$61,2,FALSE),"")</f>
        <v/>
      </c>
      <c r="G540" s="51" t="str">
        <f>IFERROR(VLOOKUP($B540,'Tabelas auxiliares'!$A$65:$C$102,2,FALSE),"")</f>
        <v/>
      </c>
      <c r="H540" s="51" t="str">
        <f>IFERROR(VLOOKUP($B540,'Tabelas auxiliares'!$A$65:$C$102,3,FALSE),"")</f>
        <v/>
      </c>
      <c r="X540" s="51" t="str">
        <f t="shared" si="8"/>
        <v/>
      </c>
      <c r="Y540" s="51" t="str">
        <f>IF(T540="","",IF(AND(T540&lt;&gt;'Tabelas auxiliares'!$B$236,T540&lt;&gt;'Tabelas auxiliares'!$B$237),"FOLHA DE PESSOAL",IF(X540='Tabelas auxiliares'!$A$237,"CUSTEIO",IF(X540='Tabelas auxiliares'!$A$236,"INVESTIMENTO","ERRO - VERIFICAR"))))</f>
        <v/>
      </c>
      <c r="Z540" s="66"/>
    </row>
    <row r="541" spans="6:26" x14ac:dyDescent="0.25">
      <c r="F541" s="51" t="str">
        <f>IFERROR(VLOOKUP(D541,'Tabelas auxiliares'!$A$3:$B$61,2,FALSE),"")</f>
        <v/>
      </c>
      <c r="G541" s="51" t="str">
        <f>IFERROR(VLOOKUP($B541,'Tabelas auxiliares'!$A$65:$C$102,2,FALSE),"")</f>
        <v/>
      </c>
      <c r="H541" s="51" t="str">
        <f>IFERROR(VLOOKUP($B541,'Tabelas auxiliares'!$A$65:$C$102,3,FALSE),"")</f>
        <v/>
      </c>
      <c r="X541" s="51" t="str">
        <f t="shared" si="8"/>
        <v/>
      </c>
      <c r="Y541" s="51" t="str">
        <f>IF(T541="","",IF(AND(T541&lt;&gt;'Tabelas auxiliares'!$B$236,T541&lt;&gt;'Tabelas auxiliares'!$B$237),"FOLHA DE PESSOAL",IF(X541='Tabelas auxiliares'!$A$237,"CUSTEIO",IF(X541='Tabelas auxiliares'!$A$236,"INVESTIMENTO","ERRO - VERIFICAR"))))</f>
        <v/>
      </c>
      <c r="Z541" s="66"/>
    </row>
    <row r="542" spans="6:26" x14ac:dyDescent="0.25">
      <c r="F542" s="51" t="str">
        <f>IFERROR(VLOOKUP(D542,'Tabelas auxiliares'!$A$3:$B$61,2,FALSE),"")</f>
        <v/>
      </c>
      <c r="G542" s="51" t="str">
        <f>IFERROR(VLOOKUP($B542,'Tabelas auxiliares'!$A$65:$C$102,2,FALSE),"")</f>
        <v/>
      </c>
      <c r="H542" s="51" t="str">
        <f>IFERROR(VLOOKUP($B542,'Tabelas auxiliares'!$A$65:$C$102,3,FALSE),"")</f>
        <v/>
      </c>
      <c r="X542" s="51" t="str">
        <f t="shared" si="8"/>
        <v/>
      </c>
      <c r="Y542" s="51" t="str">
        <f>IF(T542="","",IF(AND(T542&lt;&gt;'Tabelas auxiliares'!$B$236,T542&lt;&gt;'Tabelas auxiliares'!$B$237),"FOLHA DE PESSOAL",IF(X542='Tabelas auxiliares'!$A$237,"CUSTEIO",IF(X542='Tabelas auxiliares'!$A$236,"INVESTIMENTO","ERRO - VERIFICAR"))))</f>
        <v/>
      </c>
      <c r="Z542" s="66"/>
    </row>
    <row r="543" spans="6:26" x14ac:dyDescent="0.25">
      <c r="F543" s="51" t="str">
        <f>IFERROR(VLOOKUP(D543,'Tabelas auxiliares'!$A$3:$B$61,2,FALSE),"")</f>
        <v/>
      </c>
      <c r="G543" s="51" t="str">
        <f>IFERROR(VLOOKUP($B543,'Tabelas auxiliares'!$A$65:$C$102,2,FALSE),"")</f>
        <v/>
      </c>
      <c r="H543" s="51" t="str">
        <f>IFERROR(VLOOKUP($B543,'Tabelas auxiliares'!$A$65:$C$102,3,FALSE),"")</f>
        <v/>
      </c>
      <c r="X543" s="51" t="str">
        <f t="shared" si="8"/>
        <v/>
      </c>
      <c r="Y543" s="51" t="str">
        <f>IF(T543="","",IF(AND(T543&lt;&gt;'Tabelas auxiliares'!$B$236,T543&lt;&gt;'Tabelas auxiliares'!$B$237),"FOLHA DE PESSOAL",IF(X543='Tabelas auxiliares'!$A$237,"CUSTEIO",IF(X543='Tabelas auxiliares'!$A$236,"INVESTIMENTO","ERRO - VERIFICAR"))))</f>
        <v/>
      </c>
      <c r="Z543" s="66"/>
    </row>
    <row r="544" spans="6:26" x14ac:dyDescent="0.25">
      <c r="F544" s="51" t="str">
        <f>IFERROR(VLOOKUP(D544,'Tabelas auxiliares'!$A$3:$B$61,2,FALSE),"")</f>
        <v/>
      </c>
      <c r="G544" s="51" t="str">
        <f>IFERROR(VLOOKUP($B544,'Tabelas auxiliares'!$A$65:$C$102,2,FALSE),"")</f>
        <v/>
      </c>
      <c r="H544" s="51" t="str">
        <f>IFERROR(VLOOKUP($B544,'Tabelas auxiliares'!$A$65:$C$102,3,FALSE),"")</f>
        <v/>
      </c>
      <c r="X544" s="51" t="str">
        <f t="shared" si="8"/>
        <v/>
      </c>
      <c r="Y544" s="51" t="str">
        <f>IF(T544="","",IF(AND(T544&lt;&gt;'Tabelas auxiliares'!$B$236,T544&lt;&gt;'Tabelas auxiliares'!$B$237),"FOLHA DE PESSOAL",IF(X544='Tabelas auxiliares'!$A$237,"CUSTEIO",IF(X544='Tabelas auxiliares'!$A$236,"INVESTIMENTO","ERRO - VERIFICAR"))))</f>
        <v/>
      </c>
      <c r="Z544" s="66"/>
    </row>
    <row r="545" spans="6:26" x14ac:dyDescent="0.25">
      <c r="F545" s="51" t="str">
        <f>IFERROR(VLOOKUP(D545,'Tabelas auxiliares'!$A$3:$B$61,2,FALSE),"")</f>
        <v/>
      </c>
      <c r="G545" s="51" t="str">
        <f>IFERROR(VLOOKUP($B545,'Tabelas auxiliares'!$A$65:$C$102,2,FALSE),"")</f>
        <v/>
      </c>
      <c r="H545" s="51" t="str">
        <f>IFERROR(VLOOKUP($B545,'Tabelas auxiliares'!$A$65:$C$102,3,FALSE),"")</f>
        <v/>
      </c>
      <c r="X545" s="51" t="str">
        <f t="shared" si="8"/>
        <v/>
      </c>
      <c r="Y545" s="51" t="str">
        <f>IF(T545="","",IF(AND(T545&lt;&gt;'Tabelas auxiliares'!$B$236,T545&lt;&gt;'Tabelas auxiliares'!$B$237),"FOLHA DE PESSOAL",IF(X545='Tabelas auxiliares'!$A$237,"CUSTEIO",IF(X545='Tabelas auxiliares'!$A$236,"INVESTIMENTO","ERRO - VERIFICAR"))))</f>
        <v/>
      </c>
      <c r="Z545" s="66"/>
    </row>
    <row r="546" spans="6:26" x14ac:dyDescent="0.25">
      <c r="F546" s="51" t="str">
        <f>IFERROR(VLOOKUP(D546,'Tabelas auxiliares'!$A$3:$B$61,2,FALSE),"")</f>
        <v/>
      </c>
      <c r="G546" s="51" t="str">
        <f>IFERROR(VLOOKUP($B546,'Tabelas auxiliares'!$A$65:$C$102,2,FALSE),"")</f>
        <v/>
      </c>
      <c r="H546" s="51" t="str">
        <f>IFERROR(VLOOKUP($B546,'Tabelas auxiliares'!$A$65:$C$102,3,FALSE),"")</f>
        <v/>
      </c>
      <c r="X546" s="51" t="str">
        <f t="shared" si="8"/>
        <v/>
      </c>
      <c r="Y546" s="51" t="str">
        <f>IF(T546="","",IF(AND(T546&lt;&gt;'Tabelas auxiliares'!$B$236,T546&lt;&gt;'Tabelas auxiliares'!$B$237),"FOLHA DE PESSOAL",IF(X546='Tabelas auxiliares'!$A$237,"CUSTEIO",IF(X546='Tabelas auxiliares'!$A$236,"INVESTIMENTO","ERRO - VERIFICAR"))))</f>
        <v/>
      </c>
      <c r="Z546" s="66"/>
    </row>
    <row r="547" spans="6:26" x14ac:dyDescent="0.25">
      <c r="F547" s="51" t="str">
        <f>IFERROR(VLOOKUP(D547,'Tabelas auxiliares'!$A$3:$B$61,2,FALSE),"")</f>
        <v/>
      </c>
      <c r="G547" s="51" t="str">
        <f>IFERROR(VLOOKUP($B547,'Tabelas auxiliares'!$A$65:$C$102,2,FALSE),"")</f>
        <v/>
      </c>
      <c r="H547" s="51" t="str">
        <f>IFERROR(VLOOKUP($B547,'Tabelas auxiliares'!$A$65:$C$102,3,FALSE),"")</f>
        <v/>
      </c>
      <c r="X547" s="51" t="str">
        <f t="shared" si="8"/>
        <v/>
      </c>
      <c r="Y547" s="51" t="str">
        <f>IF(T547="","",IF(AND(T547&lt;&gt;'Tabelas auxiliares'!$B$236,T547&lt;&gt;'Tabelas auxiliares'!$B$237),"FOLHA DE PESSOAL",IF(X547='Tabelas auxiliares'!$A$237,"CUSTEIO",IF(X547='Tabelas auxiliares'!$A$236,"INVESTIMENTO","ERRO - VERIFICAR"))))</f>
        <v/>
      </c>
      <c r="Z547" s="66"/>
    </row>
    <row r="548" spans="6:26" x14ac:dyDescent="0.25">
      <c r="F548" s="51" t="str">
        <f>IFERROR(VLOOKUP(D548,'Tabelas auxiliares'!$A$3:$B$61,2,FALSE),"")</f>
        <v/>
      </c>
      <c r="G548" s="51" t="str">
        <f>IFERROR(VLOOKUP($B548,'Tabelas auxiliares'!$A$65:$C$102,2,FALSE),"")</f>
        <v/>
      </c>
      <c r="H548" s="51" t="str">
        <f>IFERROR(VLOOKUP($B548,'Tabelas auxiliares'!$A$65:$C$102,3,FALSE),"")</f>
        <v/>
      </c>
      <c r="X548" s="51" t="str">
        <f t="shared" si="8"/>
        <v/>
      </c>
      <c r="Y548" s="51" t="str">
        <f>IF(T548="","",IF(AND(T548&lt;&gt;'Tabelas auxiliares'!$B$236,T548&lt;&gt;'Tabelas auxiliares'!$B$237),"FOLHA DE PESSOAL",IF(X548='Tabelas auxiliares'!$A$237,"CUSTEIO",IF(X548='Tabelas auxiliares'!$A$236,"INVESTIMENTO","ERRO - VERIFICAR"))))</f>
        <v/>
      </c>
      <c r="Z548" s="66"/>
    </row>
    <row r="549" spans="6:26" x14ac:dyDescent="0.25">
      <c r="F549" s="51" t="str">
        <f>IFERROR(VLOOKUP(D549,'Tabelas auxiliares'!$A$3:$B$61,2,FALSE),"")</f>
        <v/>
      </c>
      <c r="G549" s="51" t="str">
        <f>IFERROR(VLOOKUP($B549,'Tabelas auxiliares'!$A$65:$C$102,2,FALSE),"")</f>
        <v/>
      </c>
      <c r="H549" s="51" t="str">
        <f>IFERROR(VLOOKUP($B549,'Tabelas auxiliares'!$A$65:$C$102,3,FALSE),"")</f>
        <v/>
      </c>
      <c r="X549" s="51" t="str">
        <f t="shared" si="8"/>
        <v/>
      </c>
      <c r="Y549" s="51" t="str">
        <f>IF(T549="","",IF(AND(T549&lt;&gt;'Tabelas auxiliares'!$B$236,T549&lt;&gt;'Tabelas auxiliares'!$B$237),"FOLHA DE PESSOAL",IF(X549='Tabelas auxiliares'!$A$237,"CUSTEIO",IF(X549='Tabelas auxiliares'!$A$236,"INVESTIMENTO","ERRO - VERIFICAR"))))</f>
        <v/>
      </c>
      <c r="Z549" s="66"/>
    </row>
    <row r="550" spans="6:26" x14ac:dyDescent="0.25">
      <c r="F550" s="51" t="str">
        <f>IFERROR(VLOOKUP(D550,'Tabelas auxiliares'!$A$3:$B$61,2,FALSE),"")</f>
        <v/>
      </c>
      <c r="G550" s="51" t="str">
        <f>IFERROR(VLOOKUP($B550,'Tabelas auxiliares'!$A$65:$C$102,2,FALSE),"")</f>
        <v/>
      </c>
      <c r="H550" s="51" t="str">
        <f>IFERROR(VLOOKUP($B550,'Tabelas auxiliares'!$A$65:$C$102,3,FALSE),"")</f>
        <v/>
      </c>
      <c r="X550" s="51" t="str">
        <f t="shared" si="8"/>
        <v/>
      </c>
      <c r="Y550" s="51" t="str">
        <f>IF(T550="","",IF(AND(T550&lt;&gt;'Tabelas auxiliares'!$B$236,T550&lt;&gt;'Tabelas auxiliares'!$B$237),"FOLHA DE PESSOAL",IF(X550='Tabelas auxiliares'!$A$237,"CUSTEIO",IF(X550='Tabelas auxiliares'!$A$236,"INVESTIMENTO","ERRO - VERIFICAR"))))</f>
        <v/>
      </c>
      <c r="Z550" s="66"/>
    </row>
    <row r="551" spans="6:26" x14ac:dyDescent="0.25">
      <c r="F551" s="51" t="str">
        <f>IFERROR(VLOOKUP(D551,'Tabelas auxiliares'!$A$3:$B$61,2,FALSE),"")</f>
        <v/>
      </c>
      <c r="G551" s="51" t="str">
        <f>IFERROR(VLOOKUP($B551,'Tabelas auxiliares'!$A$65:$C$102,2,FALSE),"")</f>
        <v/>
      </c>
      <c r="H551" s="51" t="str">
        <f>IFERROR(VLOOKUP($B551,'Tabelas auxiliares'!$A$65:$C$102,3,FALSE),"")</f>
        <v/>
      </c>
      <c r="X551" s="51" t="str">
        <f t="shared" si="8"/>
        <v/>
      </c>
      <c r="Y551" s="51" t="str">
        <f>IF(T551="","",IF(AND(T551&lt;&gt;'Tabelas auxiliares'!$B$236,T551&lt;&gt;'Tabelas auxiliares'!$B$237),"FOLHA DE PESSOAL",IF(X551='Tabelas auxiliares'!$A$237,"CUSTEIO",IF(X551='Tabelas auxiliares'!$A$236,"INVESTIMENTO","ERRO - VERIFICAR"))))</f>
        <v/>
      </c>
      <c r="Z551" s="66"/>
    </row>
    <row r="552" spans="6:26" x14ac:dyDescent="0.25">
      <c r="F552" s="51" t="str">
        <f>IFERROR(VLOOKUP(D552,'Tabelas auxiliares'!$A$3:$B$61,2,FALSE),"")</f>
        <v/>
      </c>
      <c r="G552" s="51" t="str">
        <f>IFERROR(VLOOKUP($B552,'Tabelas auxiliares'!$A$65:$C$102,2,FALSE),"")</f>
        <v/>
      </c>
      <c r="H552" s="51" t="str">
        <f>IFERROR(VLOOKUP($B552,'Tabelas auxiliares'!$A$65:$C$102,3,FALSE),"")</f>
        <v/>
      </c>
      <c r="X552" s="51" t="str">
        <f t="shared" si="8"/>
        <v/>
      </c>
      <c r="Y552" s="51" t="str">
        <f>IF(T552="","",IF(AND(T552&lt;&gt;'Tabelas auxiliares'!$B$236,T552&lt;&gt;'Tabelas auxiliares'!$B$237),"FOLHA DE PESSOAL",IF(X552='Tabelas auxiliares'!$A$237,"CUSTEIO",IF(X552='Tabelas auxiliares'!$A$236,"INVESTIMENTO","ERRO - VERIFICAR"))))</f>
        <v/>
      </c>
      <c r="Z552" s="66"/>
    </row>
    <row r="553" spans="6:26" x14ac:dyDescent="0.25">
      <c r="F553" s="51" t="str">
        <f>IFERROR(VLOOKUP(D553,'Tabelas auxiliares'!$A$3:$B$61,2,FALSE),"")</f>
        <v/>
      </c>
      <c r="G553" s="51" t="str">
        <f>IFERROR(VLOOKUP($B553,'Tabelas auxiliares'!$A$65:$C$102,2,FALSE),"")</f>
        <v/>
      </c>
      <c r="H553" s="51" t="str">
        <f>IFERROR(VLOOKUP($B553,'Tabelas auxiliares'!$A$65:$C$102,3,FALSE),"")</f>
        <v/>
      </c>
      <c r="X553" s="51" t="str">
        <f t="shared" si="8"/>
        <v/>
      </c>
      <c r="Y553" s="51" t="str">
        <f>IF(T553="","",IF(AND(T553&lt;&gt;'Tabelas auxiliares'!$B$236,T553&lt;&gt;'Tabelas auxiliares'!$B$237),"FOLHA DE PESSOAL",IF(X553='Tabelas auxiliares'!$A$237,"CUSTEIO",IF(X553='Tabelas auxiliares'!$A$236,"INVESTIMENTO","ERRO - VERIFICAR"))))</f>
        <v/>
      </c>
      <c r="Z553" s="66"/>
    </row>
    <row r="554" spans="6:26" x14ac:dyDescent="0.25">
      <c r="F554" s="51" t="str">
        <f>IFERROR(VLOOKUP(D554,'Tabelas auxiliares'!$A$3:$B$61,2,FALSE),"")</f>
        <v/>
      </c>
      <c r="G554" s="51" t="str">
        <f>IFERROR(VLOOKUP($B554,'Tabelas auxiliares'!$A$65:$C$102,2,FALSE),"")</f>
        <v/>
      </c>
      <c r="H554" s="51" t="str">
        <f>IFERROR(VLOOKUP($B554,'Tabelas auxiliares'!$A$65:$C$102,3,FALSE),"")</f>
        <v/>
      </c>
      <c r="X554" s="51" t="str">
        <f t="shared" si="8"/>
        <v/>
      </c>
      <c r="Y554" s="51" t="str">
        <f>IF(T554="","",IF(AND(T554&lt;&gt;'Tabelas auxiliares'!$B$236,T554&lt;&gt;'Tabelas auxiliares'!$B$237),"FOLHA DE PESSOAL",IF(X554='Tabelas auxiliares'!$A$237,"CUSTEIO",IF(X554='Tabelas auxiliares'!$A$236,"INVESTIMENTO","ERRO - VERIFICAR"))))</f>
        <v/>
      </c>
      <c r="Z554" s="66"/>
    </row>
    <row r="555" spans="6:26" x14ac:dyDescent="0.25">
      <c r="F555" s="51" t="str">
        <f>IFERROR(VLOOKUP(D555,'Tabelas auxiliares'!$A$3:$B$61,2,FALSE),"")</f>
        <v/>
      </c>
      <c r="G555" s="51" t="str">
        <f>IFERROR(VLOOKUP($B555,'Tabelas auxiliares'!$A$65:$C$102,2,FALSE),"")</f>
        <v/>
      </c>
      <c r="H555" s="51" t="str">
        <f>IFERROR(VLOOKUP($B555,'Tabelas auxiliares'!$A$65:$C$102,3,FALSE),"")</f>
        <v/>
      </c>
      <c r="X555" s="51" t="str">
        <f t="shared" si="8"/>
        <v/>
      </c>
      <c r="Y555" s="51" t="str">
        <f>IF(T555="","",IF(AND(T555&lt;&gt;'Tabelas auxiliares'!$B$236,T555&lt;&gt;'Tabelas auxiliares'!$B$237),"FOLHA DE PESSOAL",IF(X555='Tabelas auxiliares'!$A$237,"CUSTEIO",IF(X555='Tabelas auxiliares'!$A$236,"INVESTIMENTO","ERRO - VERIFICAR"))))</f>
        <v/>
      </c>
      <c r="Z555" s="66"/>
    </row>
    <row r="556" spans="6:26" x14ac:dyDescent="0.25">
      <c r="F556" s="51" t="str">
        <f>IFERROR(VLOOKUP(D556,'Tabelas auxiliares'!$A$3:$B$61,2,FALSE),"")</f>
        <v/>
      </c>
      <c r="G556" s="51" t="str">
        <f>IFERROR(VLOOKUP($B556,'Tabelas auxiliares'!$A$65:$C$102,2,FALSE),"")</f>
        <v/>
      </c>
      <c r="H556" s="51" t="str">
        <f>IFERROR(VLOOKUP($B556,'Tabelas auxiliares'!$A$65:$C$102,3,FALSE),"")</f>
        <v/>
      </c>
      <c r="X556" s="51" t="str">
        <f t="shared" si="8"/>
        <v/>
      </c>
      <c r="Y556" s="51" t="str">
        <f>IF(T556="","",IF(AND(T556&lt;&gt;'Tabelas auxiliares'!$B$236,T556&lt;&gt;'Tabelas auxiliares'!$B$237),"FOLHA DE PESSOAL",IF(X556='Tabelas auxiliares'!$A$237,"CUSTEIO",IF(X556='Tabelas auxiliares'!$A$236,"INVESTIMENTO","ERRO - VERIFICAR"))))</f>
        <v/>
      </c>
      <c r="Z556" s="66"/>
    </row>
    <row r="557" spans="6:26" x14ac:dyDescent="0.25">
      <c r="F557" s="51" t="str">
        <f>IFERROR(VLOOKUP(D557,'Tabelas auxiliares'!$A$3:$B$61,2,FALSE),"")</f>
        <v/>
      </c>
      <c r="G557" s="51" t="str">
        <f>IFERROR(VLOOKUP($B557,'Tabelas auxiliares'!$A$65:$C$102,2,FALSE),"")</f>
        <v/>
      </c>
      <c r="H557" s="51" t="str">
        <f>IFERROR(VLOOKUP($B557,'Tabelas auxiliares'!$A$65:$C$102,3,FALSE),"")</f>
        <v/>
      </c>
      <c r="X557" s="51" t="str">
        <f t="shared" si="8"/>
        <v/>
      </c>
      <c r="Y557" s="51" t="str">
        <f>IF(T557="","",IF(AND(T557&lt;&gt;'Tabelas auxiliares'!$B$236,T557&lt;&gt;'Tabelas auxiliares'!$B$237),"FOLHA DE PESSOAL",IF(X557='Tabelas auxiliares'!$A$237,"CUSTEIO",IF(X557='Tabelas auxiliares'!$A$236,"INVESTIMENTO","ERRO - VERIFICAR"))))</f>
        <v/>
      </c>
      <c r="Z557" s="66"/>
    </row>
    <row r="558" spans="6:26" x14ac:dyDescent="0.25">
      <c r="F558" s="51" t="str">
        <f>IFERROR(VLOOKUP(D558,'Tabelas auxiliares'!$A$3:$B$61,2,FALSE),"")</f>
        <v/>
      </c>
      <c r="G558" s="51" t="str">
        <f>IFERROR(VLOOKUP($B558,'Tabelas auxiliares'!$A$65:$C$102,2,FALSE),"")</f>
        <v/>
      </c>
      <c r="H558" s="51" t="str">
        <f>IFERROR(VLOOKUP($B558,'Tabelas auxiliares'!$A$65:$C$102,3,FALSE),"")</f>
        <v/>
      </c>
      <c r="X558" s="51" t="str">
        <f t="shared" si="8"/>
        <v/>
      </c>
      <c r="Y558" s="51" t="str">
        <f>IF(T558="","",IF(AND(T558&lt;&gt;'Tabelas auxiliares'!$B$236,T558&lt;&gt;'Tabelas auxiliares'!$B$237),"FOLHA DE PESSOAL",IF(X558='Tabelas auxiliares'!$A$237,"CUSTEIO",IF(X558='Tabelas auxiliares'!$A$236,"INVESTIMENTO","ERRO - VERIFICAR"))))</f>
        <v/>
      </c>
      <c r="Z558" s="66"/>
    </row>
    <row r="559" spans="6:26" x14ac:dyDescent="0.25">
      <c r="F559" s="51" t="str">
        <f>IFERROR(VLOOKUP(D559,'Tabelas auxiliares'!$A$3:$B$61,2,FALSE),"")</f>
        <v/>
      </c>
      <c r="G559" s="51" t="str">
        <f>IFERROR(VLOOKUP($B559,'Tabelas auxiliares'!$A$65:$C$102,2,FALSE),"")</f>
        <v/>
      </c>
      <c r="H559" s="51" t="str">
        <f>IFERROR(VLOOKUP($B559,'Tabelas auxiliares'!$A$65:$C$102,3,FALSE),"")</f>
        <v/>
      </c>
      <c r="X559" s="51" t="str">
        <f t="shared" si="8"/>
        <v/>
      </c>
      <c r="Y559" s="51" t="str">
        <f>IF(T559="","",IF(AND(T559&lt;&gt;'Tabelas auxiliares'!$B$236,T559&lt;&gt;'Tabelas auxiliares'!$B$237),"FOLHA DE PESSOAL",IF(X559='Tabelas auxiliares'!$A$237,"CUSTEIO",IF(X559='Tabelas auxiliares'!$A$236,"INVESTIMENTO","ERRO - VERIFICAR"))))</f>
        <v/>
      </c>
      <c r="Z559" s="66"/>
    </row>
    <row r="560" spans="6:26" x14ac:dyDescent="0.25">
      <c r="F560" s="51" t="str">
        <f>IFERROR(VLOOKUP(D560,'Tabelas auxiliares'!$A$3:$B$61,2,FALSE),"")</f>
        <v/>
      </c>
      <c r="G560" s="51" t="str">
        <f>IFERROR(VLOOKUP($B560,'Tabelas auxiliares'!$A$65:$C$102,2,FALSE),"")</f>
        <v/>
      </c>
      <c r="H560" s="51" t="str">
        <f>IFERROR(VLOOKUP($B560,'Tabelas auxiliares'!$A$65:$C$102,3,FALSE),"")</f>
        <v/>
      </c>
      <c r="X560" s="51" t="str">
        <f t="shared" si="8"/>
        <v/>
      </c>
      <c r="Y560" s="51" t="str">
        <f>IF(T560="","",IF(AND(T560&lt;&gt;'Tabelas auxiliares'!$B$236,T560&lt;&gt;'Tabelas auxiliares'!$B$237),"FOLHA DE PESSOAL",IF(X560='Tabelas auxiliares'!$A$237,"CUSTEIO",IF(X560='Tabelas auxiliares'!$A$236,"INVESTIMENTO","ERRO - VERIFICAR"))))</f>
        <v/>
      </c>
      <c r="Z560" s="66"/>
    </row>
    <row r="561" spans="6:26" x14ac:dyDescent="0.25">
      <c r="F561" s="51" t="str">
        <f>IFERROR(VLOOKUP(D561,'Tabelas auxiliares'!$A$3:$B$61,2,FALSE),"")</f>
        <v/>
      </c>
      <c r="G561" s="51" t="str">
        <f>IFERROR(VLOOKUP($B561,'Tabelas auxiliares'!$A$65:$C$102,2,FALSE),"")</f>
        <v/>
      </c>
      <c r="H561" s="51" t="str">
        <f>IFERROR(VLOOKUP($B561,'Tabelas auxiliares'!$A$65:$C$102,3,FALSE),"")</f>
        <v/>
      </c>
      <c r="X561" s="51" t="str">
        <f t="shared" si="8"/>
        <v/>
      </c>
      <c r="Y561" s="51" t="str">
        <f>IF(T561="","",IF(AND(T561&lt;&gt;'Tabelas auxiliares'!$B$236,T561&lt;&gt;'Tabelas auxiliares'!$B$237),"FOLHA DE PESSOAL",IF(X561='Tabelas auxiliares'!$A$237,"CUSTEIO",IF(X561='Tabelas auxiliares'!$A$236,"INVESTIMENTO","ERRO - VERIFICAR"))))</f>
        <v/>
      </c>
      <c r="Z561" s="66"/>
    </row>
    <row r="562" spans="6:26" x14ac:dyDescent="0.25">
      <c r="F562" s="51" t="str">
        <f>IFERROR(VLOOKUP(D562,'Tabelas auxiliares'!$A$3:$B$61,2,FALSE),"")</f>
        <v/>
      </c>
      <c r="G562" s="51" t="str">
        <f>IFERROR(VLOOKUP($B562,'Tabelas auxiliares'!$A$65:$C$102,2,FALSE),"")</f>
        <v/>
      </c>
      <c r="H562" s="51" t="str">
        <f>IFERROR(VLOOKUP($B562,'Tabelas auxiliares'!$A$65:$C$102,3,FALSE),"")</f>
        <v/>
      </c>
      <c r="X562" s="51" t="str">
        <f t="shared" si="8"/>
        <v/>
      </c>
      <c r="Y562" s="51" t="str">
        <f>IF(T562="","",IF(AND(T562&lt;&gt;'Tabelas auxiliares'!$B$236,T562&lt;&gt;'Tabelas auxiliares'!$B$237),"FOLHA DE PESSOAL",IF(X562='Tabelas auxiliares'!$A$237,"CUSTEIO",IF(X562='Tabelas auxiliares'!$A$236,"INVESTIMENTO","ERRO - VERIFICAR"))))</f>
        <v/>
      </c>
      <c r="Z562" s="66"/>
    </row>
    <row r="563" spans="6:26" x14ac:dyDescent="0.25">
      <c r="F563" s="51" t="str">
        <f>IFERROR(VLOOKUP(D563,'Tabelas auxiliares'!$A$3:$B$61,2,FALSE),"")</f>
        <v/>
      </c>
      <c r="G563" s="51" t="str">
        <f>IFERROR(VLOOKUP($B563,'Tabelas auxiliares'!$A$65:$C$102,2,FALSE),"")</f>
        <v/>
      </c>
      <c r="H563" s="51" t="str">
        <f>IFERROR(VLOOKUP($B563,'Tabelas auxiliares'!$A$65:$C$102,3,FALSE),"")</f>
        <v/>
      </c>
      <c r="X563" s="51" t="str">
        <f t="shared" si="8"/>
        <v/>
      </c>
      <c r="Y563" s="51" t="str">
        <f>IF(T563="","",IF(AND(T563&lt;&gt;'Tabelas auxiliares'!$B$236,T563&lt;&gt;'Tabelas auxiliares'!$B$237),"FOLHA DE PESSOAL",IF(X563='Tabelas auxiliares'!$A$237,"CUSTEIO",IF(X563='Tabelas auxiliares'!$A$236,"INVESTIMENTO","ERRO - VERIFICAR"))))</f>
        <v/>
      </c>
      <c r="Z563" s="66"/>
    </row>
    <row r="564" spans="6:26" x14ac:dyDescent="0.25">
      <c r="F564" s="51" t="str">
        <f>IFERROR(VLOOKUP(D564,'Tabelas auxiliares'!$A$3:$B$61,2,FALSE),"")</f>
        <v/>
      </c>
      <c r="G564" s="51" t="str">
        <f>IFERROR(VLOOKUP($B564,'Tabelas auxiliares'!$A$65:$C$102,2,FALSE),"")</f>
        <v/>
      </c>
      <c r="H564" s="51" t="str">
        <f>IFERROR(VLOOKUP($B564,'Tabelas auxiliares'!$A$65:$C$102,3,FALSE),"")</f>
        <v/>
      </c>
      <c r="X564" s="51" t="str">
        <f t="shared" si="8"/>
        <v/>
      </c>
      <c r="Y564" s="51" t="str">
        <f>IF(T564="","",IF(AND(T564&lt;&gt;'Tabelas auxiliares'!$B$236,T564&lt;&gt;'Tabelas auxiliares'!$B$237),"FOLHA DE PESSOAL",IF(X564='Tabelas auxiliares'!$A$237,"CUSTEIO",IF(X564='Tabelas auxiliares'!$A$236,"INVESTIMENTO","ERRO - VERIFICAR"))))</f>
        <v/>
      </c>
      <c r="Z564" s="66"/>
    </row>
    <row r="565" spans="6:26" x14ac:dyDescent="0.25">
      <c r="F565" s="51" t="str">
        <f>IFERROR(VLOOKUP(D565,'Tabelas auxiliares'!$A$3:$B$61,2,FALSE),"")</f>
        <v/>
      </c>
      <c r="G565" s="51" t="str">
        <f>IFERROR(VLOOKUP($B565,'Tabelas auxiliares'!$A$65:$C$102,2,FALSE),"")</f>
        <v/>
      </c>
      <c r="H565" s="51" t="str">
        <f>IFERROR(VLOOKUP($B565,'Tabelas auxiliares'!$A$65:$C$102,3,FALSE),"")</f>
        <v/>
      </c>
      <c r="X565" s="51" t="str">
        <f t="shared" si="8"/>
        <v/>
      </c>
      <c r="Y565" s="51" t="str">
        <f>IF(T565="","",IF(AND(T565&lt;&gt;'Tabelas auxiliares'!$B$236,T565&lt;&gt;'Tabelas auxiliares'!$B$237),"FOLHA DE PESSOAL",IF(X565='Tabelas auxiliares'!$A$237,"CUSTEIO",IF(X565='Tabelas auxiliares'!$A$236,"INVESTIMENTO","ERRO - VERIFICAR"))))</f>
        <v/>
      </c>
      <c r="Z565" s="66"/>
    </row>
    <row r="566" spans="6:26" x14ac:dyDescent="0.25">
      <c r="F566" s="51" t="str">
        <f>IFERROR(VLOOKUP(D566,'Tabelas auxiliares'!$A$3:$B$61,2,FALSE),"")</f>
        <v/>
      </c>
      <c r="G566" s="51" t="str">
        <f>IFERROR(VLOOKUP($B566,'Tabelas auxiliares'!$A$65:$C$102,2,FALSE),"")</f>
        <v/>
      </c>
      <c r="H566" s="51" t="str">
        <f>IFERROR(VLOOKUP($B566,'Tabelas auxiliares'!$A$65:$C$102,3,FALSE),"")</f>
        <v/>
      </c>
      <c r="X566" s="51" t="str">
        <f t="shared" si="8"/>
        <v/>
      </c>
      <c r="Y566" s="51" t="str">
        <f>IF(T566="","",IF(AND(T566&lt;&gt;'Tabelas auxiliares'!$B$236,T566&lt;&gt;'Tabelas auxiliares'!$B$237),"FOLHA DE PESSOAL",IF(X566='Tabelas auxiliares'!$A$237,"CUSTEIO",IF(X566='Tabelas auxiliares'!$A$236,"INVESTIMENTO","ERRO - VERIFICAR"))))</f>
        <v/>
      </c>
      <c r="Z566" s="66"/>
    </row>
    <row r="567" spans="6:26" x14ac:dyDescent="0.25">
      <c r="F567" s="51" t="str">
        <f>IFERROR(VLOOKUP(D567,'Tabelas auxiliares'!$A$3:$B$61,2,FALSE),"")</f>
        <v/>
      </c>
      <c r="G567" s="51" t="str">
        <f>IFERROR(VLOOKUP($B567,'Tabelas auxiliares'!$A$65:$C$102,2,FALSE),"")</f>
        <v/>
      </c>
      <c r="H567" s="51" t="str">
        <f>IFERROR(VLOOKUP($B567,'Tabelas auxiliares'!$A$65:$C$102,3,FALSE),"")</f>
        <v/>
      </c>
      <c r="X567" s="51" t="str">
        <f t="shared" si="8"/>
        <v/>
      </c>
      <c r="Y567" s="51" t="str">
        <f>IF(T567="","",IF(AND(T567&lt;&gt;'Tabelas auxiliares'!$B$236,T567&lt;&gt;'Tabelas auxiliares'!$B$237),"FOLHA DE PESSOAL",IF(X567='Tabelas auxiliares'!$A$237,"CUSTEIO",IF(X567='Tabelas auxiliares'!$A$236,"INVESTIMENTO","ERRO - VERIFICAR"))))</f>
        <v/>
      </c>
      <c r="Z567" s="66"/>
    </row>
    <row r="568" spans="6:26" x14ac:dyDescent="0.25">
      <c r="F568" s="51" t="str">
        <f>IFERROR(VLOOKUP(D568,'Tabelas auxiliares'!$A$3:$B$61,2,FALSE),"")</f>
        <v/>
      </c>
      <c r="G568" s="51" t="str">
        <f>IFERROR(VLOOKUP($B568,'Tabelas auxiliares'!$A$65:$C$102,2,FALSE),"")</f>
        <v/>
      </c>
      <c r="H568" s="51" t="str">
        <f>IFERROR(VLOOKUP($B568,'Tabelas auxiliares'!$A$65:$C$102,3,FALSE),"")</f>
        <v/>
      </c>
      <c r="X568" s="51" t="str">
        <f t="shared" si="8"/>
        <v/>
      </c>
      <c r="Y568" s="51" t="str">
        <f>IF(T568="","",IF(AND(T568&lt;&gt;'Tabelas auxiliares'!$B$236,T568&lt;&gt;'Tabelas auxiliares'!$B$237),"FOLHA DE PESSOAL",IF(X568='Tabelas auxiliares'!$A$237,"CUSTEIO",IF(X568='Tabelas auxiliares'!$A$236,"INVESTIMENTO","ERRO - VERIFICAR"))))</f>
        <v/>
      </c>
      <c r="Z568" s="66"/>
    </row>
    <row r="569" spans="6:26" x14ac:dyDescent="0.25">
      <c r="F569" s="51" t="str">
        <f>IFERROR(VLOOKUP(D569,'Tabelas auxiliares'!$A$3:$B$61,2,FALSE),"")</f>
        <v/>
      </c>
      <c r="G569" s="51" t="str">
        <f>IFERROR(VLOOKUP($B569,'Tabelas auxiliares'!$A$65:$C$102,2,FALSE),"")</f>
        <v/>
      </c>
      <c r="H569" s="51" t="str">
        <f>IFERROR(VLOOKUP($B569,'Tabelas auxiliares'!$A$65:$C$102,3,FALSE),"")</f>
        <v/>
      </c>
      <c r="X569" s="51" t="str">
        <f t="shared" si="8"/>
        <v/>
      </c>
      <c r="Y569" s="51" t="str">
        <f>IF(T569="","",IF(AND(T569&lt;&gt;'Tabelas auxiliares'!$B$236,T569&lt;&gt;'Tabelas auxiliares'!$B$237),"FOLHA DE PESSOAL",IF(X569='Tabelas auxiliares'!$A$237,"CUSTEIO",IF(X569='Tabelas auxiliares'!$A$236,"INVESTIMENTO","ERRO - VERIFICAR"))))</f>
        <v/>
      </c>
      <c r="Z569" s="66"/>
    </row>
    <row r="570" spans="6:26" x14ac:dyDescent="0.25">
      <c r="F570" s="51" t="str">
        <f>IFERROR(VLOOKUP(D570,'Tabelas auxiliares'!$A$3:$B$61,2,FALSE),"")</f>
        <v/>
      </c>
      <c r="G570" s="51" t="str">
        <f>IFERROR(VLOOKUP($B570,'Tabelas auxiliares'!$A$65:$C$102,2,FALSE),"")</f>
        <v/>
      </c>
      <c r="H570" s="51" t="str">
        <f>IFERROR(VLOOKUP($B570,'Tabelas auxiliares'!$A$65:$C$102,3,FALSE),"")</f>
        <v/>
      </c>
      <c r="X570" s="51" t="str">
        <f t="shared" si="8"/>
        <v/>
      </c>
      <c r="Y570" s="51" t="str">
        <f>IF(T570="","",IF(AND(T570&lt;&gt;'Tabelas auxiliares'!$B$236,T570&lt;&gt;'Tabelas auxiliares'!$B$237),"FOLHA DE PESSOAL",IF(X570='Tabelas auxiliares'!$A$237,"CUSTEIO",IF(X570='Tabelas auxiliares'!$A$236,"INVESTIMENTO","ERRO - VERIFICAR"))))</f>
        <v/>
      </c>
      <c r="Z570" s="66"/>
    </row>
    <row r="571" spans="6:26" x14ac:dyDescent="0.25">
      <c r="F571" s="51" t="str">
        <f>IFERROR(VLOOKUP(D571,'Tabelas auxiliares'!$A$3:$B$61,2,FALSE),"")</f>
        <v/>
      </c>
      <c r="G571" s="51" t="str">
        <f>IFERROR(VLOOKUP($B571,'Tabelas auxiliares'!$A$65:$C$102,2,FALSE),"")</f>
        <v/>
      </c>
      <c r="H571" s="51" t="str">
        <f>IFERROR(VLOOKUP($B571,'Tabelas auxiliares'!$A$65:$C$102,3,FALSE),"")</f>
        <v/>
      </c>
      <c r="X571" s="51" t="str">
        <f t="shared" si="8"/>
        <v/>
      </c>
      <c r="Y571" s="51" t="str">
        <f>IF(T571="","",IF(AND(T571&lt;&gt;'Tabelas auxiliares'!$B$236,T571&lt;&gt;'Tabelas auxiliares'!$B$237),"FOLHA DE PESSOAL",IF(X571='Tabelas auxiliares'!$A$237,"CUSTEIO",IF(X571='Tabelas auxiliares'!$A$236,"INVESTIMENTO","ERRO - VERIFICAR"))))</f>
        <v/>
      </c>
      <c r="Z571" s="66"/>
    </row>
    <row r="572" spans="6:26" x14ac:dyDescent="0.25">
      <c r="F572" s="51" t="str">
        <f>IFERROR(VLOOKUP(D572,'Tabelas auxiliares'!$A$3:$B$61,2,FALSE),"")</f>
        <v/>
      </c>
      <c r="G572" s="51" t="str">
        <f>IFERROR(VLOOKUP($B572,'Tabelas auxiliares'!$A$65:$C$102,2,FALSE),"")</f>
        <v/>
      </c>
      <c r="H572" s="51" t="str">
        <f>IFERROR(VLOOKUP($B572,'Tabelas auxiliares'!$A$65:$C$102,3,FALSE),"")</f>
        <v/>
      </c>
      <c r="X572" s="51" t="str">
        <f t="shared" si="8"/>
        <v/>
      </c>
      <c r="Y572" s="51" t="str">
        <f>IF(T572="","",IF(AND(T572&lt;&gt;'Tabelas auxiliares'!$B$236,T572&lt;&gt;'Tabelas auxiliares'!$B$237),"FOLHA DE PESSOAL",IF(X572='Tabelas auxiliares'!$A$237,"CUSTEIO",IF(X572='Tabelas auxiliares'!$A$236,"INVESTIMENTO","ERRO - VERIFICAR"))))</f>
        <v/>
      </c>
      <c r="Z572" s="66"/>
    </row>
    <row r="573" spans="6:26" x14ac:dyDescent="0.25">
      <c r="F573" s="51" t="str">
        <f>IFERROR(VLOOKUP(D573,'Tabelas auxiliares'!$A$3:$B$61,2,FALSE),"")</f>
        <v/>
      </c>
      <c r="G573" s="51" t="str">
        <f>IFERROR(VLOOKUP($B573,'Tabelas auxiliares'!$A$65:$C$102,2,FALSE),"")</f>
        <v/>
      </c>
      <c r="H573" s="51" t="str">
        <f>IFERROR(VLOOKUP($B573,'Tabelas auxiliares'!$A$65:$C$102,3,FALSE),"")</f>
        <v/>
      </c>
      <c r="X573" s="51" t="str">
        <f t="shared" si="8"/>
        <v/>
      </c>
      <c r="Y573" s="51" t="str">
        <f>IF(T573="","",IF(AND(T573&lt;&gt;'Tabelas auxiliares'!$B$236,T573&lt;&gt;'Tabelas auxiliares'!$B$237),"FOLHA DE PESSOAL",IF(X573='Tabelas auxiliares'!$A$237,"CUSTEIO",IF(X573='Tabelas auxiliares'!$A$236,"INVESTIMENTO","ERRO - VERIFICAR"))))</f>
        <v/>
      </c>
      <c r="Z573" s="66"/>
    </row>
    <row r="574" spans="6:26" x14ac:dyDescent="0.25">
      <c r="F574" s="51" t="str">
        <f>IFERROR(VLOOKUP(D574,'Tabelas auxiliares'!$A$3:$B$61,2,FALSE),"")</f>
        <v/>
      </c>
      <c r="G574" s="51" t="str">
        <f>IFERROR(VLOOKUP($B574,'Tabelas auxiliares'!$A$65:$C$102,2,FALSE),"")</f>
        <v/>
      </c>
      <c r="H574" s="51" t="str">
        <f>IFERROR(VLOOKUP($B574,'Tabelas auxiliares'!$A$65:$C$102,3,FALSE),"")</f>
        <v/>
      </c>
      <c r="X574" s="51" t="str">
        <f t="shared" si="8"/>
        <v/>
      </c>
      <c r="Y574" s="51" t="str">
        <f>IF(T574="","",IF(AND(T574&lt;&gt;'Tabelas auxiliares'!$B$236,T574&lt;&gt;'Tabelas auxiliares'!$B$237),"FOLHA DE PESSOAL",IF(X574='Tabelas auxiliares'!$A$237,"CUSTEIO",IF(X574='Tabelas auxiliares'!$A$236,"INVESTIMENTO","ERRO - VERIFICAR"))))</f>
        <v/>
      </c>
      <c r="Z574" s="66"/>
    </row>
    <row r="575" spans="6:26" x14ac:dyDescent="0.25">
      <c r="F575" s="51" t="str">
        <f>IFERROR(VLOOKUP(D575,'Tabelas auxiliares'!$A$3:$B$61,2,FALSE),"")</f>
        <v/>
      </c>
      <c r="G575" s="51" t="str">
        <f>IFERROR(VLOOKUP($B575,'Tabelas auxiliares'!$A$65:$C$102,2,FALSE),"")</f>
        <v/>
      </c>
      <c r="H575" s="51" t="str">
        <f>IFERROR(VLOOKUP($B575,'Tabelas auxiliares'!$A$65:$C$102,3,FALSE),"")</f>
        <v/>
      </c>
      <c r="X575" s="51" t="str">
        <f t="shared" si="8"/>
        <v/>
      </c>
      <c r="Y575" s="51" t="str">
        <f>IF(T575="","",IF(AND(T575&lt;&gt;'Tabelas auxiliares'!$B$236,T575&lt;&gt;'Tabelas auxiliares'!$B$237),"FOLHA DE PESSOAL",IF(X575='Tabelas auxiliares'!$A$237,"CUSTEIO",IF(X575='Tabelas auxiliares'!$A$236,"INVESTIMENTO","ERRO - VERIFICAR"))))</f>
        <v/>
      </c>
      <c r="Z575" s="66"/>
    </row>
    <row r="576" spans="6:26" x14ac:dyDescent="0.25">
      <c r="F576" s="51" t="str">
        <f>IFERROR(VLOOKUP(D576,'Tabelas auxiliares'!$A$3:$B$61,2,FALSE),"")</f>
        <v/>
      </c>
      <c r="G576" s="51" t="str">
        <f>IFERROR(VLOOKUP($B576,'Tabelas auxiliares'!$A$65:$C$102,2,FALSE),"")</f>
        <v/>
      </c>
      <c r="H576" s="51" t="str">
        <f>IFERROR(VLOOKUP($B576,'Tabelas auxiliares'!$A$65:$C$102,3,FALSE),"")</f>
        <v/>
      </c>
      <c r="X576" s="51" t="str">
        <f t="shared" si="8"/>
        <v/>
      </c>
      <c r="Y576" s="51" t="str">
        <f>IF(T576="","",IF(AND(T576&lt;&gt;'Tabelas auxiliares'!$B$236,T576&lt;&gt;'Tabelas auxiliares'!$B$237),"FOLHA DE PESSOAL",IF(X576='Tabelas auxiliares'!$A$237,"CUSTEIO",IF(X576='Tabelas auxiliares'!$A$236,"INVESTIMENTO","ERRO - VERIFICAR"))))</f>
        <v/>
      </c>
      <c r="Z576" s="66"/>
    </row>
    <row r="577" spans="6:26" x14ac:dyDescent="0.25">
      <c r="F577" s="51" t="str">
        <f>IFERROR(VLOOKUP(D577,'Tabelas auxiliares'!$A$3:$B$61,2,FALSE),"")</f>
        <v/>
      </c>
      <c r="G577" s="51" t="str">
        <f>IFERROR(VLOOKUP($B577,'Tabelas auxiliares'!$A$65:$C$102,2,FALSE),"")</f>
        <v/>
      </c>
      <c r="H577" s="51" t="str">
        <f>IFERROR(VLOOKUP($B577,'Tabelas auxiliares'!$A$65:$C$102,3,FALSE),"")</f>
        <v/>
      </c>
      <c r="X577" s="51" t="str">
        <f t="shared" si="8"/>
        <v/>
      </c>
      <c r="Y577" s="51" t="str">
        <f>IF(T577="","",IF(AND(T577&lt;&gt;'Tabelas auxiliares'!$B$236,T577&lt;&gt;'Tabelas auxiliares'!$B$237),"FOLHA DE PESSOAL",IF(X577='Tabelas auxiliares'!$A$237,"CUSTEIO",IF(X577='Tabelas auxiliares'!$A$236,"INVESTIMENTO","ERRO - VERIFICAR"))))</f>
        <v/>
      </c>
      <c r="Z577" s="66"/>
    </row>
    <row r="578" spans="6:26" x14ac:dyDescent="0.25">
      <c r="F578" s="51" t="str">
        <f>IFERROR(VLOOKUP(D578,'Tabelas auxiliares'!$A$3:$B$61,2,FALSE),"")</f>
        <v/>
      </c>
      <c r="G578" s="51" t="str">
        <f>IFERROR(VLOOKUP($B578,'Tabelas auxiliares'!$A$65:$C$102,2,FALSE),"")</f>
        <v/>
      </c>
      <c r="H578" s="51" t="str">
        <f>IFERROR(VLOOKUP($B578,'Tabelas auxiliares'!$A$65:$C$102,3,FALSE),"")</f>
        <v/>
      </c>
      <c r="X578" s="51" t="str">
        <f t="shared" si="8"/>
        <v/>
      </c>
      <c r="Y578" s="51" t="str">
        <f>IF(T578="","",IF(AND(T578&lt;&gt;'Tabelas auxiliares'!$B$236,T578&lt;&gt;'Tabelas auxiliares'!$B$237),"FOLHA DE PESSOAL",IF(X578='Tabelas auxiliares'!$A$237,"CUSTEIO",IF(X578='Tabelas auxiliares'!$A$236,"INVESTIMENTO","ERRO - VERIFICAR"))))</f>
        <v/>
      </c>
      <c r="Z578" s="66"/>
    </row>
    <row r="579" spans="6:26" x14ac:dyDescent="0.25">
      <c r="F579" s="51" t="str">
        <f>IFERROR(VLOOKUP(D579,'Tabelas auxiliares'!$A$3:$B$61,2,FALSE),"")</f>
        <v/>
      </c>
      <c r="G579" s="51" t="str">
        <f>IFERROR(VLOOKUP($B579,'Tabelas auxiliares'!$A$65:$C$102,2,FALSE),"")</f>
        <v/>
      </c>
      <c r="H579" s="51" t="str">
        <f>IFERROR(VLOOKUP($B579,'Tabelas auxiliares'!$A$65:$C$102,3,FALSE),"")</f>
        <v/>
      </c>
      <c r="X579" s="51" t="str">
        <f t="shared" si="8"/>
        <v/>
      </c>
      <c r="Y579" s="51" t="str">
        <f>IF(T579="","",IF(AND(T579&lt;&gt;'Tabelas auxiliares'!$B$236,T579&lt;&gt;'Tabelas auxiliares'!$B$237),"FOLHA DE PESSOAL",IF(X579='Tabelas auxiliares'!$A$237,"CUSTEIO",IF(X579='Tabelas auxiliares'!$A$236,"INVESTIMENTO","ERRO - VERIFICAR"))))</f>
        <v/>
      </c>
      <c r="Z579" s="66"/>
    </row>
    <row r="580" spans="6:26" x14ac:dyDescent="0.25">
      <c r="F580" s="51" t="str">
        <f>IFERROR(VLOOKUP(D580,'Tabelas auxiliares'!$A$3:$B$61,2,FALSE),"")</f>
        <v/>
      </c>
      <c r="G580" s="51" t="str">
        <f>IFERROR(VLOOKUP($B580,'Tabelas auxiliares'!$A$65:$C$102,2,FALSE),"")</f>
        <v/>
      </c>
      <c r="H580" s="51" t="str">
        <f>IFERROR(VLOOKUP($B580,'Tabelas auxiliares'!$A$65:$C$102,3,FALSE),"")</f>
        <v/>
      </c>
      <c r="X580" s="51" t="str">
        <f t="shared" ref="X580:X643" si="9">LEFT(V580,1)</f>
        <v/>
      </c>
      <c r="Y580" s="51" t="str">
        <f>IF(T580="","",IF(AND(T580&lt;&gt;'Tabelas auxiliares'!$B$236,T580&lt;&gt;'Tabelas auxiliares'!$B$237),"FOLHA DE PESSOAL",IF(X580='Tabelas auxiliares'!$A$237,"CUSTEIO",IF(X580='Tabelas auxiliares'!$A$236,"INVESTIMENTO","ERRO - VERIFICAR"))))</f>
        <v/>
      </c>
      <c r="Z580" s="66"/>
    </row>
    <row r="581" spans="6:26" x14ac:dyDescent="0.25">
      <c r="F581" s="51" t="str">
        <f>IFERROR(VLOOKUP(D581,'Tabelas auxiliares'!$A$3:$B$61,2,FALSE),"")</f>
        <v/>
      </c>
      <c r="G581" s="51" t="str">
        <f>IFERROR(VLOOKUP($B581,'Tabelas auxiliares'!$A$65:$C$102,2,FALSE),"")</f>
        <v/>
      </c>
      <c r="H581" s="51" t="str">
        <f>IFERROR(VLOOKUP($B581,'Tabelas auxiliares'!$A$65:$C$102,3,FALSE),"")</f>
        <v/>
      </c>
      <c r="X581" s="51" t="str">
        <f t="shared" si="9"/>
        <v/>
      </c>
      <c r="Y581" s="51" t="str">
        <f>IF(T581="","",IF(AND(T581&lt;&gt;'Tabelas auxiliares'!$B$236,T581&lt;&gt;'Tabelas auxiliares'!$B$237),"FOLHA DE PESSOAL",IF(X581='Tabelas auxiliares'!$A$237,"CUSTEIO",IF(X581='Tabelas auxiliares'!$A$236,"INVESTIMENTO","ERRO - VERIFICAR"))))</f>
        <v/>
      </c>
      <c r="Z581" s="66"/>
    </row>
    <row r="582" spans="6:26" x14ac:dyDescent="0.25">
      <c r="F582" s="51" t="str">
        <f>IFERROR(VLOOKUP(D582,'Tabelas auxiliares'!$A$3:$B$61,2,FALSE),"")</f>
        <v/>
      </c>
      <c r="G582" s="51" t="str">
        <f>IFERROR(VLOOKUP($B582,'Tabelas auxiliares'!$A$65:$C$102,2,FALSE),"")</f>
        <v/>
      </c>
      <c r="H582" s="51" t="str">
        <f>IFERROR(VLOOKUP($B582,'Tabelas auxiliares'!$A$65:$C$102,3,FALSE),"")</f>
        <v/>
      </c>
      <c r="X582" s="51" t="str">
        <f t="shared" si="9"/>
        <v/>
      </c>
      <c r="Y582" s="51" t="str">
        <f>IF(T582="","",IF(AND(T582&lt;&gt;'Tabelas auxiliares'!$B$236,T582&lt;&gt;'Tabelas auxiliares'!$B$237),"FOLHA DE PESSOAL",IF(X582='Tabelas auxiliares'!$A$237,"CUSTEIO",IF(X582='Tabelas auxiliares'!$A$236,"INVESTIMENTO","ERRO - VERIFICAR"))))</f>
        <v/>
      </c>
      <c r="Z582" s="66"/>
    </row>
    <row r="583" spans="6:26" x14ac:dyDescent="0.25">
      <c r="F583" s="51" t="str">
        <f>IFERROR(VLOOKUP(D583,'Tabelas auxiliares'!$A$3:$B$61,2,FALSE),"")</f>
        <v/>
      </c>
      <c r="G583" s="51" t="str">
        <f>IFERROR(VLOOKUP($B583,'Tabelas auxiliares'!$A$65:$C$102,2,FALSE),"")</f>
        <v/>
      </c>
      <c r="H583" s="51" t="str">
        <f>IFERROR(VLOOKUP($B583,'Tabelas auxiliares'!$A$65:$C$102,3,FALSE),"")</f>
        <v/>
      </c>
      <c r="X583" s="51" t="str">
        <f t="shared" si="9"/>
        <v/>
      </c>
      <c r="Y583" s="51" t="str">
        <f>IF(T583="","",IF(AND(T583&lt;&gt;'Tabelas auxiliares'!$B$236,T583&lt;&gt;'Tabelas auxiliares'!$B$237),"FOLHA DE PESSOAL",IF(X583='Tabelas auxiliares'!$A$237,"CUSTEIO",IF(X583='Tabelas auxiliares'!$A$236,"INVESTIMENTO","ERRO - VERIFICAR"))))</f>
        <v/>
      </c>
      <c r="Z583" s="66"/>
    </row>
    <row r="584" spans="6:26" x14ac:dyDescent="0.25">
      <c r="F584" s="51" t="str">
        <f>IFERROR(VLOOKUP(D584,'Tabelas auxiliares'!$A$3:$B$61,2,FALSE),"")</f>
        <v/>
      </c>
      <c r="G584" s="51" t="str">
        <f>IFERROR(VLOOKUP($B584,'Tabelas auxiliares'!$A$65:$C$102,2,FALSE),"")</f>
        <v/>
      </c>
      <c r="H584" s="51" t="str">
        <f>IFERROR(VLOOKUP($B584,'Tabelas auxiliares'!$A$65:$C$102,3,FALSE),"")</f>
        <v/>
      </c>
      <c r="X584" s="51" t="str">
        <f t="shared" si="9"/>
        <v/>
      </c>
      <c r="Y584" s="51" t="str">
        <f>IF(T584="","",IF(AND(T584&lt;&gt;'Tabelas auxiliares'!$B$236,T584&lt;&gt;'Tabelas auxiliares'!$B$237),"FOLHA DE PESSOAL",IF(X584='Tabelas auxiliares'!$A$237,"CUSTEIO",IF(X584='Tabelas auxiliares'!$A$236,"INVESTIMENTO","ERRO - VERIFICAR"))))</f>
        <v/>
      </c>
      <c r="Z584" s="66"/>
    </row>
    <row r="585" spans="6:26" x14ac:dyDescent="0.25">
      <c r="F585" s="51" t="str">
        <f>IFERROR(VLOOKUP(D585,'Tabelas auxiliares'!$A$3:$B$61,2,FALSE),"")</f>
        <v/>
      </c>
      <c r="G585" s="51" t="str">
        <f>IFERROR(VLOOKUP($B585,'Tabelas auxiliares'!$A$65:$C$102,2,FALSE),"")</f>
        <v/>
      </c>
      <c r="H585" s="51" t="str">
        <f>IFERROR(VLOOKUP($B585,'Tabelas auxiliares'!$A$65:$C$102,3,FALSE),"")</f>
        <v/>
      </c>
      <c r="X585" s="51" t="str">
        <f t="shared" si="9"/>
        <v/>
      </c>
      <c r="Y585" s="51" t="str">
        <f>IF(T585="","",IF(AND(T585&lt;&gt;'Tabelas auxiliares'!$B$236,T585&lt;&gt;'Tabelas auxiliares'!$B$237),"FOLHA DE PESSOAL",IF(X585='Tabelas auxiliares'!$A$237,"CUSTEIO",IF(X585='Tabelas auxiliares'!$A$236,"INVESTIMENTO","ERRO - VERIFICAR"))))</f>
        <v/>
      </c>
      <c r="Z585" s="66"/>
    </row>
    <row r="586" spans="6:26" x14ac:dyDescent="0.25">
      <c r="F586" s="51" t="str">
        <f>IFERROR(VLOOKUP(D586,'Tabelas auxiliares'!$A$3:$B$61,2,FALSE),"")</f>
        <v/>
      </c>
      <c r="G586" s="51" t="str">
        <f>IFERROR(VLOOKUP($B586,'Tabelas auxiliares'!$A$65:$C$102,2,FALSE),"")</f>
        <v/>
      </c>
      <c r="H586" s="51" t="str">
        <f>IFERROR(VLOOKUP($B586,'Tabelas auxiliares'!$A$65:$C$102,3,FALSE),"")</f>
        <v/>
      </c>
      <c r="X586" s="51" t="str">
        <f t="shared" si="9"/>
        <v/>
      </c>
      <c r="Y586" s="51" t="str">
        <f>IF(T586="","",IF(AND(T586&lt;&gt;'Tabelas auxiliares'!$B$236,T586&lt;&gt;'Tabelas auxiliares'!$B$237),"FOLHA DE PESSOAL",IF(X586='Tabelas auxiliares'!$A$237,"CUSTEIO",IF(X586='Tabelas auxiliares'!$A$236,"INVESTIMENTO","ERRO - VERIFICAR"))))</f>
        <v/>
      </c>
      <c r="Z586" s="66"/>
    </row>
    <row r="587" spans="6:26" x14ac:dyDescent="0.25">
      <c r="F587" s="51" t="str">
        <f>IFERROR(VLOOKUP(D587,'Tabelas auxiliares'!$A$3:$B$61,2,FALSE),"")</f>
        <v/>
      </c>
      <c r="G587" s="51" t="str">
        <f>IFERROR(VLOOKUP($B587,'Tabelas auxiliares'!$A$65:$C$102,2,FALSE),"")</f>
        <v/>
      </c>
      <c r="H587" s="51" t="str">
        <f>IFERROR(VLOOKUP($B587,'Tabelas auxiliares'!$A$65:$C$102,3,FALSE),"")</f>
        <v/>
      </c>
      <c r="X587" s="51" t="str">
        <f t="shared" si="9"/>
        <v/>
      </c>
      <c r="Y587" s="51" t="str">
        <f>IF(T587="","",IF(AND(T587&lt;&gt;'Tabelas auxiliares'!$B$236,T587&lt;&gt;'Tabelas auxiliares'!$B$237),"FOLHA DE PESSOAL",IF(X587='Tabelas auxiliares'!$A$237,"CUSTEIO",IF(X587='Tabelas auxiliares'!$A$236,"INVESTIMENTO","ERRO - VERIFICAR"))))</f>
        <v/>
      </c>
      <c r="Z587" s="66"/>
    </row>
    <row r="588" spans="6:26" x14ac:dyDescent="0.25">
      <c r="F588" s="51" t="str">
        <f>IFERROR(VLOOKUP(D588,'Tabelas auxiliares'!$A$3:$B$61,2,FALSE),"")</f>
        <v/>
      </c>
      <c r="G588" s="51" t="str">
        <f>IFERROR(VLOOKUP($B588,'Tabelas auxiliares'!$A$65:$C$102,2,FALSE),"")</f>
        <v/>
      </c>
      <c r="H588" s="51" t="str">
        <f>IFERROR(VLOOKUP($B588,'Tabelas auxiliares'!$A$65:$C$102,3,FALSE),"")</f>
        <v/>
      </c>
      <c r="X588" s="51" t="str">
        <f t="shared" si="9"/>
        <v/>
      </c>
      <c r="Y588" s="51" t="str">
        <f>IF(T588="","",IF(AND(T588&lt;&gt;'Tabelas auxiliares'!$B$236,T588&lt;&gt;'Tabelas auxiliares'!$B$237),"FOLHA DE PESSOAL",IF(X588='Tabelas auxiliares'!$A$237,"CUSTEIO",IF(X588='Tabelas auxiliares'!$A$236,"INVESTIMENTO","ERRO - VERIFICAR"))))</f>
        <v/>
      </c>
      <c r="Z588" s="66"/>
    </row>
    <row r="589" spans="6:26" x14ac:dyDescent="0.25">
      <c r="F589" s="51" t="str">
        <f>IFERROR(VLOOKUP(D589,'Tabelas auxiliares'!$A$3:$B$61,2,FALSE),"")</f>
        <v/>
      </c>
      <c r="G589" s="51" t="str">
        <f>IFERROR(VLOOKUP($B589,'Tabelas auxiliares'!$A$65:$C$102,2,FALSE),"")</f>
        <v/>
      </c>
      <c r="H589" s="51" t="str">
        <f>IFERROR(VLOOKUP($B589,'Tabelas auxiliares'!$A$65:$C$102,3,FALSE),"")</f>
        <v/>
      </c>
      <c r="X589" s="51" t="str">
        <f t="shared" si="9"/>
        <v/>
      </c>
      <c r="Y589" s="51" t="str">
        <f>IF(T589="","",IF(AND(T589&lt;&gt;'Tabelas auxiliares'!$B$236,T589&lt;&gt;'Tabelas auxiliares'!$B$237),"FOLHA DE PESSOAL",IF(X589='Tabelas auxiliares'!$A$237,"CUSTEIO",IF(X589='Tabelas auxiliares'!$A$236,"INVESTIMENTO","ERRO - VERIFICAR"))))</f>
        <v/>
      </c>
      <c r="Z589" s="66"/>
    </row>
    <row r="590" spans="6:26" x14ac:dyDescent="0.25">
      <c r="F590" s="51" t="str">
        <f>IFERROR(VLOOKUP(D590,'Tabelas auxiliares'!$A$3:$B$61,2,FALSE),"")</f>
        <v/>
      </c>
      <c r="G590" s="51" t="str">
        <f>IFERROR(VLOOKUP($B590,'Tabelas auxiliares'!$A$65:$C$102,2,FALSE),"")</f>
        <v/>
      </c>
      <c r="H590" s="51" t="str">
        <f>IFERROR(VLOOKUP($B590,'Tabelas auxiliares'!$A$65:$C$102,3,FALSE),"")</f>
        <v/>
      </c>
      <c r="X590" s="51" t="str">
        <f t="shared" si="9"/>
        <v/>
      </c>
      <c r="Y590" s="51" t="str">
        <f>IF(T590="","",IF(AND(T590&lt;&gt;'Tabelas auxiliares'!$B$236,T590&lt;&gt;'Tabelas auxiliares'!$B$237),"FOLHA DE PESSOAL",IF(X590='Tabelas auxiliares'!$A$237,"CUSTEIO",IF(X590='Tabelas auxiliares'!$A$236,"INVESTIMENTO","ERRO - VERIFICAR"))))</f>
        <v/>
      </c>
      <c r="Z590" s="66"/>
    </row>
    <row r="591" spans="6:26" x14ac:dyDescent="0.25">
      <c r="F591" s="51" t="str">
        <f>IFERROR(VLOOKUP(D591,'Tabelas auxiliares'!$A$3:$B$61,2,FALSE),"")</f>
        <v/>
      </c>
      <c r="G591" s="51" t="str">
        <f>IFERROR(VLOOKUP($B591,'Tabelas auxiliares'!$A$65:$C$102,2,FALSE),"")</f>
        <v/>
      </c>
      <c r="H591" s="51" t="str">
        <f>IFERROR(VLOOKUP($B591,'Tabelas auxiliares'!$A$65:$C$102,3,FALSE),"")</f>
        <v/>
      </c>
      <c r="X591" s="51" t="str">
        <f t="shared" si="9"/>
        <v/>
      </c>
      <c r="Y591" s="51" t="str">
        <f>IF(T591="","",IF(AND(T591&lt;&gt;'Tabelas auxiliares'!$B$236,T591&lt;&gt;'Tabelas auxiliares'!$B$237),"FOLHA DE PESSOAL",IF(X591='Tabelas auxiliares'!$A$237,"CUSTEIO",IF(X591='Tabelas auxiliares'!$A$236,"INVESTIMENTO","ERRO - VERIFICAR"))))</f>
        <v/>
      </c>
      <c r="Z591" s="66"/>
    </row>
    <row r="592" spans="6:26" x14ac:dyDescent="0.25">
      <c r="F592" s="51" t="str">
        <f>IFERROR(VLOOKUP(D592,'Tabelas auxiliares'!$A$3:$B$61,2,FALSE),"")</f>
        <v/>
      </c>
      <c r="G592" s="51" t="str">
        <f>IFERROR(VLOOKUP($B592,'Tabelas auxiliares'!$A$65:$C$102,2,FALSE),"")</f>
        <v/>
      </c>
      <c r="H592" s="51" t="str">
        <f>IFERROR(VLOOKUP($B592,'Tabelas auxiliares'!$A$65:$C$102,3,FALSE),"")</f>
        <v/>
      </c>
      <c r="X592" s="51" t="str">
        <f t="shared" si="9"/>
        <v/>
      </c>
      <c r="Y592" s="51" t="str">
        <f>IF(T592="","",IF(AND(T592&lt;&gt;'Tabelas auxiliares'!$B$236,T592&lt;&gt;'Tabelas auxiliares'!$B$237),"FOLHA DE PESSOAL",IF(X592='Tabelas auxiliares'!$A$237,"CUSTEIO",IF(X592='Tabelas auxiliares'!$A$236,"INVESTIMENTO","ERRO - VERIFICAR"))))</f>
        <v/>
      </c>
      <c r="Z592" s="66"/>
    </row>
    <row r="593" spans="6:26" x14ac:dyDescent="0.25">
      <c r="F593" s="51" t="str">
        <f>IFERROR(VLOOKUP(D593,'Tabelas auxiliares'!$A$3:$B$61,2,FALSE),"")</f>
        <v/>
      </c>
      <c r="G593" s="51" t="str">
        <f>IFERROR(VLOOKUP($B593,'Tabelas auxiliares'!$A$65:$C$102,2,FALSE),"")</f>
        <v/>
      </c>
      <c r="H593" s="51" t="str">
        <f>IFERROR(VLOOKUP($B593,'Tabelas auxiliares'!$A$65:$C$102,3,FALSE),"")</f>
        <v/>
      </c>
      <c r="X593" s="51" t="str">
        <f t="shared" si="9"/>
        <v/>
      </c>
      <c r="Y593" s="51" t="str">
        <f>IF(T593="","",IF(AND(T593&lt;&gt;'Tabelas auxiliares'!$B$236,T593&lt;&gt;'Tabelas auxiliares'!$B$237),"FOLHA DE PESSOAL",IF(X593='Tabelas auxiliares'!$A$237,"CUSTEIO",IF(X593='Tabelas auxiliares'!$A$236,"INVESTIMENTO","ERRO - VERIFICAR"))))</f>
        <v/>
      </c>
      <c r="Z593" s="66"/>
    </row>
    <row r="594" spans="6:26" x14ac:dyDescent="0.25">
      <c r="F594" s="51" t="str">
        <f>IFERROR(VLOOKUP(D594,'Tabelas auxiliares'!$A$3:$B$61,2,FALSE),"")</f>
        <v/>
      </c>
      <c r="G594" s="51" t="str">
        <f>IFERROR(VLOOKUP($B594,'Tabelas auxiliares'!$A$65:$C$102,2,FALSE),"")</f>
        <v/>
      </c>
      <c r="H594" s="51" t="str">
        <f>IFERROR(VLOOKUP($B594,'Tabelas auxiliares'!$A$65:$C$102,3,FALSE),"")</f>
        <v/>
      </c>
      <c r="X594" s="51" t="str">
        <f t="shared" si="9"/>
        <v/>
      </c>
      <c r="Y594" s="51" t="str">
        <f>IF(T594="","",IF(AND(T594&lt;&gt;'Tabelas auxiliares'!$B$236,T594&lt;&gt;'Tabelas auxiliares'!$B$237),"FOLHA DE PESSOAL",IF(X594='Tabelas auxiliares'!$A$237,"CUSTEIO",IF(X594='Tabelas auxiliares'!$A$236,"INVESTIMENTO","ERRO - VERIFICAR"))))</f>
        <v/>
      </c>
      <c r="Z594" s="66"/>
    </row>
    <row r="595" spans="6:26" x14ac:dyDescent="0.25">
      <c r="F595" s="51" t="str">
        <f>IFERROR(VLOOKUP(D595,'Tabelas auxiliares'!$A$3:$B$61,2,FALSE),"")</f>
        <v/>
      </c>
      <c r="G595" s="51" t="str">
        <f>IFERROR(VLOOKUP($B595,'Tabelas auxiliares'!$A$65:$C$102,2,FALSE),"")</f>
        <v/>
      </c>
      <c r="H595" s="51" t="str">
        <f>IFERROR(VLOOKUP($B595,'Tabelas auxiliares'!$A$65:$C$102,3,FALSE),"")</f>
        <v/>
      </c>
      <c r="X595" s="51" t="str">
        <f t="shared" si="9"/>
        <v/>
      </c>
      <c r="Y595" s="51" t="str">
        <f>IF(T595="","",IF(AND(T595&lt;&gt;'Tabelas auxiliares'!$B$236,T595&lt;&gt;'Tabelas auxiliares'!$B$237),"FOLHA DE PESSOAL",IF(X595='Tabelas auxiliares'!$A$237,"CUSTEIO",IF(X595='Tabelas auxiliares'!$A$236,"INVESTIMENTO","ERRO - VERIFICAR"))))</f>
        <v/>
      </c>
      <c r="Z595" s="66"/>
    </row>
    <row r="596" spans="6:26" x14ac:dyDescent="0.25">
      <c r="F596" s="51" t="str">
        <f>IFERROR(VLOOKUP(D596,'Tabelas auxiliares'!$A$3:$B$61,2,FALSE),"")</f>
        <v/>
      </c>
      <c r="G596" s="51" t="str">
        <f>IFERROR(VLOOKUP($B596,'Tabelas auxiliares'!$A$65:$C$102,2,FALSE),"")</f>
        <v/>
      </c>
      <c r="H596" s="51" t="str">
        <f>IFERROR(VLOOKUP($B596,'Tabelas auxiliares'!$A$65:$C$102,3,FALSE),"")</f>
        <v/>
      </c>
      <c r="X596" s="51" t="str">
        <f t="shared" si="9"/>
        <v/>
      </c>
      <c r="Y596" s="51" t="str">
        <f>IF(T596="","",IF(AND(T596&lt;&gt;'Tabelas auxiliares'!$B$236,T596&lt;&gt;'Tabelas auxiliares'!$B$237),"FOLHA DE PESSOAL",IF(X596='Tabelas auxiliares'!$A$237,"CUSTEIO",IF(X596='Tabelas auxiliares'!$A$236,"INVESTIMENTO","ERRO - VERIFICAR"))))</f>
        <v/>
      </c>
      <c r="Z596" s="66"/>
    </row>
    <row r="597" spans="6:26" x14ac:dyDescent="0.25">
      <c r="F597" s="51" t="str">
        <f>IFERROR(VLOOKUP(D597,'Tabelas auxiliares'!$A$3:$B$61,2,FALSE),"")</f>
        <v/>
      </c>
      <c r="G597" s="51" t="str">
        <f>IFERROR(VLOOKUP($B597,'Tabelas auxiliares'!$A$65:$C$102,2,FALSE),"")</f>
        <v/>
      </c>
      <c r="H597" s="51" t="str">
        <f>IFERROR(VLOOKUP($B597,'Tabelas auxiliares'!$A$65:$C$102,3,FALSE),"")</f>
        <v/>
      </c>
      <c r="X597" s="51" t="str">
        <f t="shared" si="9"/>
        <v/>
      </c>
      <c r="Y597" s="51" t="str">
        <f>IF(T597="","",IF(AND(T597&lt;&gt;'Tabelas auxiliares'!$B$236,T597&lt;&gt;'Tabelas auxiliares'!$B$237),"FOLHA DE PESSOAL",IF(X597='Tabelas auxiliares'!$A$237,"CUSTEIO",IF(X597='Tabelas auxiliares'!$A$236,"INVESTIMENTO","ERRO - VERIFICAR"))))</f>
        <v/>
      </c>
      <c r="Z597" s="66"/>
    </row>
    <row r="598" spans="6:26" x14ac:dyDescent="0.25">
      <c r="F598" s="51" t="str">
        <f>IFERROR(VLOOKUP(D598,'Tabelas auxiliares'!$A$3:$B$61,2,FALSE),"")</f>
        <v/>
      </c>
      <c r="G598" s="51" t="str">
        <f>IFERROR(VLOOKUP($B598,'Tabelas auxiliares'!$A$65:$C$102,2,FALSE),"")</f>
        <v/>
      </c>
      <c r="H598" s="51" t="str">
        <f>IFERROR(VLOOKUP($B598,'Tabelas auxiliares'!$A$65:$C$102,3,FALSE),"")</f>
        <v/>
      </c>
      <c r="X598" s="51" t="str">
        <f t="shared" si="9"/>
        <v/>
      </c>
      <c r="Y598" s="51" t="str">
        <f>IF(T598="","",IF(AND(T598&lt;&gt;'Tabelas auxiliares'!$B$236,T598&lt;&gt;'Tabelas auxiliares'!$B$237),"FOLHA DE PESSOAL",IF(X598='Tabelas auxiliares'!$A$237,"CUSTEIO",IF(X598='Tabelas auxiliares'!$A$236,"INVESTIMENTO","ERRO - VERIFICAR"))))</f>
        <v/>
      </c>
      <c r="Z598" s="66"/>
    </row>
    <row r="599" spans="6:26" x14ac:dyDescent="0.25">
      <c r="F599" s="51" t="str">
        <f>IFERROR(VLOOKUP(D599,'Tabelas auxiliares'!$A$3:$B$61,2,FALSE),"")</f>
        <v/>
      </c>
      <c r="G599" s="51" t="str">
        <f>IFERROR(VLOOKUP($B599,'Tabelas auxiliares'!$A$65:$C$102,2,FALSE),"")</f>
        <v/>
      </c>
      <c r="H599" s="51" t="str">
        <f>IFERROR(VLOOKUP($B599,'Tabelas auxiliares'!$A$65:$C$102,3,FALSE),"")</f>
        <v/>
      </c>
      <c r="X599" s="51" t="str">
        <f t="shared" si="9"/>
        <v/>
      </c>
      <c r="Y599" s="51" t="str">
        <f>IF(T599="","",IF(AND(T599&lt;&gt;'Tabelas auxiliares'!$B$236,T599&lt;&gt;'Tabelas auxiliares'!$B$237),"FOLHA DE PESSOAL",IF(X599='Tabelas auxiliares'!$A$237,"CUSTEIO",IF(X599='Tabelas auxiliares'!$A$236,"INVESTIMENTO","ERRO - VERIFICAR"))))</f>
        <v/>
      </c>
      <c r="Z599" s="66"/>
    </row>
    <row r="600" spans="6:26" x14ac:dyDescent="0.25">
      <c r="F600" s="51" t="str">
        <f>IFERROR(VLOOKUP(D600,'Tabelas auxiliares'!$A$3:$B$61,2,FALSE),"")</f>
        <v/>
      </c>
      <c r="G600" s="51" t="str">
        <f>IFERROR(VLOOKUP($B600,'Tabelas auxiliares'!$A$65:$C$102,2,FALSE),"")</f>
        <v/>
      </c>
      <c r="H600" s="51" t="str">
        <f>IFERROR(VLOOKUP($B600,'Tabelas auxiliares'!$A$65:$C$102,3,FALSE),"")</f>
        <v/>
      </c>
      <c r="X600" s="51" t="str">
        <f t="shared" si="9"/>
        <v/>
      </c>
      <c r="Y600" s="51" t="str">
        <f>IF(T600="","",IF(AND(T600&lt;&gt;'Tabelas auxiliares'!$B$236,T600&lt;&gt;'Tabelas auxiliares'!$B$237),"FOLHA DE PESSOAL",IF(X600='Tabelas auxiliares'!$A$237,"CUSTEIO",IF(X600='Tabelas auxiliares'!$A$236,"INVESTIMENTO","ERRO - VERIFICAR"))))</f>
        <v/>
      </c>
      <c r="Z600" s="66"/>
    </row>
    <row r="601" spans="6:26" x14ac:dyDescent="0.25">
      <c r="F601" s="51" t="str">
        <f>IFERROR(VLOOKUP(D601,'Tabelas auxiliares'!$A$3:$B$61,2,FALSE),"")</f>
        <v/>
      </c>
      <c r="G601" s="51" t="str">
        <f>IFERROR(VLOOKUP($B601,'Tabelas auxiliares'!$A$65:$C$102,2,FALSE),"")</f>
        <v/>
      </c>
      <c r="H601" s="51" t="str">
        <f>IFERROR(VLOOKUP($B601,'Tabelas auxiliares'!$A$65:$C$102,3,FALSE),"")</f>
        <v/>
      </c>
      <c r="X601" s="51" t="str">
        <f t="shared" si="9"/>
        <v/>
      </c>
      <c r="Y601" s="51" t="str">
        <f>IF(T601="","",IF(AND(T601&lt;&gt;'Tabelas auxiliares'!$B$236,T601&lt;&gt;'Tabelas auxiliares'!$B$237),"FOLHA DE PESSOAL",IF(X601='Tabelas auxiliares'!$A$237,"CUSTEIO",IF(X601='Tabelas auxiliares'!$A$236,"INVESTIMENTO","ERRO - VERIFICAR"))))</f>
        <v/>
      </c>
      <c r="Z601" s="66"/>
    </row>
    <row r="602" spans="6:26" x14ac:dyDescent="0.25">
      <c r="F602" s="51" t="str">
        <f>IFERROR(VLOOKUP(D602,'Tabelas auxiliares'!$A$3:$B$61,2,FALSE),"")</f>
        <v/>
      </c>
      <c r="G602" s="51" t="str">
        <f>IFERROR(VLOOKUP($B602,'Tabelas auxiliares'!$A$65:$C$102,2,FALSE),"")</f>
        <v/>
      </c>
      <c r="H602" s="51" t="str">
        <f>IFERROR(VLOOKUP($B602,'Tabelas auxiliares'!$A$65:$C$102,3,FALSE),"")</f>
        <v/>
      </c>
      <c r="X602" s="51" t="str">
        <f t="shared" si="9"/>
        <v/>
      </c>
      <c r="Y602" s="51" t="str">
        <f>IF(T602="","",IF(AND(T602&lt;&gt;'Tabelas auxiliares'!$B$236,T602&lt;&gt;'Tabelas auxiliares'!$B$237),"FOLHA DE PESSOAL",IF(X602='Tabelas auxiliares'!$A$237,"CUSTEIO",IF(X602='Tabelas auxiliares'!$A$236,"INVESTIMENTO","ERRO - VERIFICAR"))))</f>
        <v/>
      </c>
      <c r="Z602" s="66"/>
    </row>
    <row r="603" spans="6:26" x14ac:dyDescent="0.25">
      <c r="F603" s="51" t="str">
        <f>IFERROR(VLOOKUP(D603,'Tabelas auxiliares'!$A$3:$B$61,2,FALSE),"")</f>
        <v/>
      </c>
      <c r="G603" s="51" t="str">
        <f>IFERROR(VLOOKUP($B603,'Tabelas auxiliares'!$A$65:$C$102,2,FALSE),"")</f>
        <v/>
      </c>
      <c r="H603" s="51" t="str">
        <f>IFERROR(VLOOKUP($B603,'Tabelas auxiliares'!$A$65:$C$102,3,FALSE),"")</f>
        <v/>
      </c>
      <c r="X603" s="51" t="str">
        <f t="shared" si="9"/>
        <v/>
      </c>
      <c r="Y603" s="51" t="str">
        <f>IF(T603="","",IF(AND(T603&lt;&gt;'Tabelas auxiliares'!$B$236,T603&lt;&gt;'Tabelas auxiliares'!$B$237),"FOLHA DE PESSOAL",IF(X603='Tabelas auxiliares'!$A$237,"CUSTEIO",IF(X603='Tabelas auxiliares'!$A$236,"INVESTIMENTO","ERRO - VERIFICAR"))))</f>
        <v/>
      </c>
      <c r="Z603" s="66"/>
    </row>
    <row r="604" spans="6:26" x14ac:dyDescent="0.25">
      <c r="F604" s="51" t="str">
        <f>IFERROR(VLOOKUP(D604,'Tabelas auxiliares'!$A$3:$B$61,2,FALSE),"")</f>
        <v/>
      </c>
      <c r="G604" s="51" t="str">
        <f>IFERROR(VLOOKUP($B604,'Tabelas auxiliares'!$A$65:$C$102,2,FALSE),"")</f>
        <v/>
      </c>
      <c r="H604" s="51" t="str">
        <f>IFERROR(VLOOKUP($B604,'Tabelas auxiliares'!$A$65:$C$102,3,FALSE),"")</f>
        <v/>
      </c>
      <c r="X604" s="51" t="str">
        <f t="shared" si="9"/>
        <v/>
      </c>
      <c r="Y604" s="51" t="str">
        <f>IF(T604="","",IF(AND(T604&lt;&gt;'Tabelas auxiliares'!$B$236,T604&lt;&gt;'Tabelas auxiliares'!$B$237),"FOLHA DE PESSOAL",IF(X604='Tabelas auxiliares'!$A$237,"CUSTEIO",IF(X604='Tabelas auxiliares'!$A$236,"INVESTIMENTO","ERRO - VERIFICAR"))))</f>
        <v/>
      </c>
      <c r="Z604" s="66"/>
    </row>
    <row r="605" spans="6:26" x14ac:dyDescent="0.25">
      <c r="F605" s="51" t="str">
        <f>IFERROR(VLOOKUP(D605,'Tabelas auxiliares'!$A$3:$B$61,2,FALSE),"")</f>
        <v/>
      </c>
      <c r="G605" s="51" t="str">
        <f>IFERROR(VLOOKUP($B605,'Tabelas auxiliares'!$A$65:$C$102,2,FALSE),"")</f>
        <v/>
      </c>
      <c r="H605" s="51" t="str">
        <f>IFERROR(VLOOKUP($B605,'Tabelas auxiliares'!$A$65:$C$102,3,FALSE),"")</f>
        <v/>
      </c>
      <c r="X605" s="51" t="str">
        <f t="shared" si="9"/>
        <v/>
      </c>
      <c r="Y605" s="51" t="str">
        <f>IF(T605="","",IF(AND(T605&lt;&gt;'Tabelas auxiliares'!$B$236,T605&lt;&gt;'Tabelas auxiliares'!$B$237),"FOLHA DE PESSOAL",IF(X605='Tabelas auxiliares'!$A$237,"CUSTEIO",IF(X605='Tabelas auxiliares'!$A$236,"INVESTIMENTO","ERRO - VERIFICAR"))))</f>
        <v/>
      </c>
      <c r="Z605" s="66"/>
    </row>
    <row r="606" spans="6:26" x14ac:dyDescent="0.25">
      <c r="F606" s="51" t="str">
        <f>IFERROR(VLOOKUP(D606,'Tabelas auxiliares'!$A$3:$B$61,2,FALSE),"")</f>
        <v/>
      </c>
      <c r="G606" s="51" t="str">
        <f>IFERROR(VLOOKUP($B606,'Tabelas auxiliares'!$A$65:$C$102,2,FALSE),"")</f>
        <v/>
      </c>
      <c r="H606" s="51" t="str">
        <f>IFERROR(VLOOKUP($B606,'Tabelas auxiliares'!$A$65:$C$102,3,FALSE),"")</f>
        <v/>
      </c>
      <c r="X606" s="51" t="str">
        <f t="shared" si="9"/>
        <v/>
      </c>
      <c r="Y606" s="51" t="str">
        <f>IF(T606="","",IF(AND(T606&lt;&gt;'Tabelas auxiliares'!$B$236,T606&lt;&gt;'Tabelas auxiliares'!$B$237),"FOLHA DE PESSOAL",IF(X606='Tabelas auxiliares'!$A$237,"CUSTEIO",IF(X606='Tabelas auxiliares'!$A$236,"INVESTIMENTO","ERRO - VERIFICAR"))))</f>
        <v/>
      </c>
      <c r="Z606" s="66"/>
    </row>
    <row r="607" spans="6:26" x14ac:dyDescent="0.25">
      <c r="F607" s="51" t="str">
        <f>IFERROR(VLOOKUP(D607,'Tabelas auxiliares'!$A$3:$B$61,2,FALSE),"")</f>
        <v/>
      </c>
      <c r="G607" s="51" t="str">
        <f>IFERROR(VLOOKUP($B607,'Tabelas auxiliares'!$A$65:$C$102,2,FALSE),"")</f>
        <v/>
      </c>
      <c r="H607" s="51" t="str">
        <f>IFERROR(VLOOKUP($B607,'Tabelas auxiliares'!$A$65:$C$102,3,FALSE),"")</f>
        <v/>
      </c>
      <c r="X607" s="51" t="str">
        <f t="shared" si="9"/>
        <v/>
      </c>
      <c r="Y607" s="51" t="str">
        <f>IF(T607="","",IF(AND(T607&lt;&gt;'Tabelas auxiliares'!$B$236,T607&lt;&gt;'Tabelas auxiliares'!$B$237),"FOLHA DE PESSOAL",IF(X607='Tabelas auxiliares'!$A$237,"CUSTEIO",IF(X607='Tabelas auxiliares'!$A$236,"INVESTIMENTO","ERRO - VERIFICAR"))))</f>
        <v/>
      </c>
      <c r="Z607" s="66"/>
    </row>
    <row r="608" spans="6:26" x14ac:dyDescent="0.25">
      <c r="F608" s="51" t="str">
        <f>IFERROR(VLOOKUP(D608,'Tabelas auxiliares'!$A$3:$B$61,2,FALSE),"")</f>
        <v/>
      </c>
      <c r="G608" s="51" t="str">
        <f>IFERROR(VLOOKUP($B608,'Tabelas auxiliares'!$A$65:$C$102,2,FALSE),"")</f>
        <v/>
      </c>
      <c r="H608" s="51" t="str">
        <f>IFERROR(VLOOKUP($B608,'Tabelas auxiliares'!$A$65:$C$102,3,FALSE),"")</f>
        <v/>
      </c>
      <c r="X608" s="51" t="str">
        <f t="shared" si="9"/>
        <v/>
      </c>
      <c r="Y608" s="51" t="str">
        <f>IF(T608="","",IF(AND(T608&lt;&gt;'Tabelas auxiliares'!$B$236,T608&lt;&gt;'Tabelas auxiliares'!$B$237),"FOLHA DE PESSOAL",IF(X608='Tabelas auxiliares'!$A$237,"CUSTEIO",IF(X608='Tabelas auxiliares'!$A$236,"INVESTIMENTO","ERRO - VERIFICAR"))))</f>
        <v/>
      </c>
      <c r="Z608" s="66"/>
    </row>
    <row r="609" spans="6:26" x14ac:dyDescent="0.25">
      <c r="F609" s="51" t="str">
        <f>IFERROR(VLOOKUP(D609,'Tabelas auxiliares'!$A$3:$B$61,2,FALSE),"")</f>
        <v/>
      </c>
      <c r="G609" s="51" t="str">
        <f>IFERROR(VLOOKUP($B609,'Tabelas auxiliares'!$A$65:$C$102,2,FALSE),"")</f>
        <v/>
      </c>
      <c r="H609" s="51" t="str">
        <f>IFERROR(VLOOKUP($B609,'Tabelas auxiliares'!$A$65:$C$102,3,FALSE),"")</f>
        <v/>
      </c>
      <c r="X609" s="51" t="str">
        <f t="shared" si="9"/>
        <v/>
      </c>
      <c r="Y609" s="51" t="str">
        <f>IF(T609="","",IF(AND(T609&lt;&gt;'Tabelas auxiliares'!$B$236,T609&lt;&gt;'Tabelas auxiliares'!$B$237),"FOLHA DE PESSOAL",IF(X609='Tabelas auxiliares'!$A$237,"CUSTEIO",IF(X609='Tabelas auxiliares'!$A$236,"INVESTIMENTO","ERRO - VERIFICAR"))))</f>
        <v/>
      </c>
      <c r="Z609" s="66"/>
    </row>
    <row r="610" spans="6:26" x14ac:dyDescent="0.25">
      <c r="F610" s="51" t="str">
        <f>IFERROR(VLOOKUP(D610,'Tabelas auxiliares'!$A$3:$B$61,2,FALSE),"")</f>
        <v/>
      </c>
      <c r="G610" s="51" t="str">
        <f>IFERROR(VLOOKUP($B610,'Tabelas auxiliares'!$A$65:$C$102,2,FALSE),"")</f>
        <v/>
      </c>
      <c r="H610" s="51" t="str">
        <f>IFERROR(VLOOKUP($B610,'Tabelas auxiliares'!$A$65:$C$102,3,FALSE),"")</f>
        <v/>
      </c>
      <c r="X610" s="51" t="str">
        <f t="shared" si="9"/>
        <v/>
      </c>
      <c r="Y610" s="51" t="str">
        <f>IF(T610="","",IF(AND(T610&lt;&gt;'Tabelas auxiliares'!$B$236,T610&lt;&gt;'Tabelas auxiliares'!$B$237),"FOLHA DE PESSOAL",IF(X610='Tabelas auxiliares'!$A$237,"CUSTEIO",IF(X610='Tabelas auxiliares'!$A$236,"INVESTIMENTO","ERRO - VERIFICAR"))))</f>
        <v/>
      </c>
      <c r="Z610" s="66"/>
    </row>
    <row r="611" spans="6:26" x14ac:dyDescent="0.25">
      <c r="F611" s="51" t="str">
        <f>IFERROR(VLOOKUP(D611,'Tabelas auxiliares'!$A$3:$B$61,2,FALSE),"")</f>
        <v/>
      </c>
      <c r="G611" s="51" t="str">
        <f>IFERROR(VLOOKUP($B611,'Tabelas auxiliares'!$A$65:$C$102,2,FALSE),"")</f>
        <v/>
      </c>
      <c r="H611" s="51" t="str">
        <f>IFERROR(VLOOKUP($B611,'Tabelas auxiliares'!$A$65:$C$102,3,FALSE),"")</f>
        <v/>
      </c>
      <c r="X611" s="51" t="str">
        <f t="shared" si="9"/>
        <v/>
      </c>
      <c r="Y611" s="51" t="str">
        <f>IF(T611="","",IF(AND(T611&lt;&gt;'Tabelas auxiliares'!$B$236,T611&lt;&gt;'Tabelas auxiliares'!$B$237),"FOLHA DE PESSOAL",IF(X611='Tabelas auxiliares'!$A$237,"CUSTEIO",IF(X611='Tabelas auxiliares'!$A$236,"INVESTIMENTO","ERRO - VERIFICAR"))))</f>
        <v/>
      </c>
      <c r="Z611" s="66"/>
    </row>
    <row r="612" spans="6:26" x14ac:dyDescent="0.25">
      <c r="F612" s="51" t="str">
        <f>IFERROR(VLOOKUP(D612,'Tabelas auxiliares'!$A$3:$B$61,2,FALSE),"")</f>
        <v/>
      </c>
      <c r="G612" s="51" t="str">
        <f>IFERROR(VLOOKUP($B612,'Tabelas auxiliares'!$A$65:$C$102,2,FALSE),"")</f>
        <v/>
      </c>
      <c r="H612" s="51" t="str">
        <f>IFERROR(VLOOKUP($B612,'Tabelas auxiliares'!$A$65:$C$102,3,FALSE),"")</f>
        <v/>
      </c>
      <c r="X612" s="51" t="str">
        <f t="shared" si="9"/>
        <v/>
      </c>
      <c r="Y612" s="51" t="str">
        <f>IF(T612="","",IF(AND(T612&lt;&gt;'Tabelas auxiliares'!$B$236,T612&lt;&gt;'Tabelas auxiliares'!$B$237),"FOLHA DE PESSOAL",IF(X612='Tabelas auxiliares'!$A$237,"CUSTEIO",IF(X612='Tabelas auxiliares'!$A$236,"INVESTIMENTO","ERRO - VERIFICAR"))))</f>
        <v/>
      </c>
      <c r="Z612" s="66"/>
    </row>
    <row r="613" spans="6:26" x14ac:dyDescent="0.25">
      <c r="F613" s="51" t="str">
        <f>IFERROR(VLOOKUP(D613,'Tabelas auxiliares'!$A$3:$B$61,2,FALSE),"")</f>
        <v/>
      </c>
      <c r="G613" s="51" t="str">
        <f>IFERROR(VLOOKUP($B613,'Tabelas auxiliares'!$A$65:$C$102,2,FALSE),"")</f>
        <v/>
      </c>
      <c r="H613" s="51" t="str">
        <f>IFERROR(VLOOKUP($B613,'Tabelas auxiliares'!$A$65:$C$102,3,FALSE),"")</f>
        <v/>
      </c>
      <c r="X613" s="51" t="str">
        <f t="shared" si="9"/>
        <v/>
      </c>
      <c r="Y613" s="51" t="str">
        <f>IF(T613="","",IF(AND(T613&lt;&gt;'Tabelas auxiliares'!$B$236,T613&lt;&gt;'Tabelas auxiliares'!$B$237),"FOLHA DE PESSOAL",IF(X613='Tabelas auxiliares'!$A$237,"CUSTEIO",IF(X613='Tabelas auxiliares'!$A$236,"INVESTIMENTO","ERRO - VERIFICAR"))))</f>
        <v/>
      </c>
      <c r="Z613" s="66"/>
    </row>
    <row r="614" spans="6:26" x14ac:dyDescent="0.25">
      <c r="F614" s="51" t="str">
        <f>IFERROR(VLOOKUP(D614,'Tabelas auxiliares'!$A$3:$B$61,2,FALSE),"")</f>
        <v/>
      </c>
      <c r="G614" s="51" t="str">
        <f>IFERROR(VLOOKUP($B614,'Tabelas auxiliares'!$A$65:$C$102,2,FALSE),"")</f>
        <v/>
      </c>
      <c r="H614" s="51" t="str">
        <f>IFERROR(VLOOKUP($B614,'Tabelas auxiliares'!$A$65:$C$102,3,FALSE),"")</f>
        <v/>
      </c>
      <c r="X614" s="51" t="str">
        <f t="shared" si="9"/>
        <v/>
      </c>
      <c r="Y614" s="51" t="str">
        <f>IF(T614="","",IF(AND(T614&lt;&gt;'Tabelas auxiliares'!$B$236,T614&lt;&gt;'Tabelas auxiliares'!$B$237),"FOLHA DE PESSOAL",IF(X614='Tabelas auxiliares'!$A$237,"CUSTEIO",IF(X614='Tabelas auxiliares'!$A$236,"INVESTIMENTO","ERRO - VERIFICAR"))))</f>
        <v/>
      </c>
      <c r="Z614" s="66"/>
    </row>
    <row r="615" spans="6:26" x14ac:dyDescent="0.25">
      <c r="F615" s="51" t="str">
        <f>IFERROR(VLOOKUP(D615,'Tabelas auxiliares'!$A$3:$B$61,2,FALSE),"")</f>
        <v/>
      </c>
      <c r="G615" s="51" t="str">
        <f>IFERROR(VLOOKUP($B615,'Tabelas auxiliares'!$A$65:$C$102,2,FALSE),"")</f>
        <v/>
      </c>
      <c r="H615" s="51" t="str">
        <f>IFERROR(VLOOKUP($B615,'Tabelas auxiliares'!$A$65:$C$102,3,FALSE),"")</f>
        <v/>
      </c>
      <c r="X615" s="51" t="str">
        <f t="shared" si="9"/>
        <v/>
      </c>
      <c r="Y615" s="51" t="str">
        <f>IF(T615="","",IF(AND(T615&lt;&gt;'Tabelas auxiliares'!$B$236,T615&lt;&gt;'Tabelas auxiliares'!$B$237),"FOLHA DE PESSOAL",IF(X615='Tabelas auxiliares'!$A$237,"CUSTEIO",IF(X615='Tabelas auxiliares'!$A$236,"INVESTIMENTO","ERRO - VERIFICAR"))))</f>
        <v/>
      </c>
      <c r="Z615" s="66"/>
    </row>
    <row r="616" spans="6:26" x14ac:dyDescent="0.25">
      <c r="F616" s="51" t="str">
        <f>IFERROR(VLOOKUP(D616,'Tabelas auxiliares'!$A$3:$B$61,2,FALSE),"")</f>
        <v/>
      </c>
      <c r="G616" s="51" t="str">
        <f>IFERROR(VLOOKUP($B616,'Tabelas auxiliares'!$A$65:$C$102,2,FALSE),"")</f>
        <v/>
      </c>
      <c r="H616" s="51" t="str">
        <f>IFERROR(VLOOKUP($B616,'Tabelas auxiliares'!$A$65:$C$102,3,FALSE),"")</f>
        <v/>
      </c>
      <c r="X616" s="51" t="str">
        <f t="shared" si="9"/>
        <v/>
      </c>
      <c r="Y616" s="51" t="str">
        <f>IF(T616="","",IF(AND(T616&lt;&gt;'Tabelas auxiliares'!$B$236,T616&lt;&gt;'Tabelas auxiliares'!$B$237),"FOLHA DE PESSOAL",IF(X616='Tabelas auxiliares'!$A$237,"CUSTEIO",IF(X616='Tabelas auxiliares'!$A$236,"INVESTIMENTO","ERRO - VERIFICAR"))))</f>
        <v/>
      </c>
      <c r="Z616" s="66"/>
    </row>
    <row r="617" spans="6:26" x14ac:dyDescent="0.25">
      <c r="F617" s="51" t="str">
        <f>IFERROR(VLOOKUP(D617,'Tabelas auxiliares'!$A$3:$B$61,2,FALSE),"")</f>
        <v/>
      </c>
      <c r="G617" s="51" t="str">
        <f>IFERROR(VLOOKUP($B617,'Tabelas auxiliares'!$A$65:$C$102,2,FALSE),"")</f>
        <v/>
      </c>
      <c r="H617" s="51" t="str">
        <f>IFERROR(VLOOKUP($B617,'Tabelas auxiliares'!$A$65:$C$102,3,FALSE),"")</f>
        <v/>
      </c>
      <c r="X617" s="51" t="str">
        <f t="shared" si="9"/>
        <v/>
      </c>
      <c r="Y617" s="51" t="str">
        <f>IF(T617="","",IF(AND(T617&lt;&gt;'Tabelas auxiliares'!$B$236,T617&lt;&gt;'Tabelas auxiliares'!$B$237),"FOLHA DE PESSOAL",IF(X617='Tabelas auxiliares'!$A$237,"CUSTEIO",IF(X617='Tabelas auxiliares'!$A$236,"INVESTIMENTO","ERRO - VERIFICAR"))))</f>
        <v/>
      </c>
      <c r="Z617" s="66"/>
    </row>
    <row r="618" spans="6:26" x14ac:dyDescent="0.25">
      <c r="F618" s="51" t="str">
        <f>IFERROR(VLOOKUP(D618,'Tabelas auxiliares'!$A$3:$B$61,2,FALSE),"")</f>
        <v/>
      </c>
      <c r="G618" s="51" t="str">
        <f>IFERROR(VLOOKUP($B618,'Tabelas auxiliares'!$A$65:$C$102,2,FALSE),"")</f>
        <v/>
      </c>
      <c r="H618" s="51" t="str">
        <f>IFERROR(VLOOKUP($B618,'Tabelas auxiliares'!$A$65:$C$102,3,FALSE),"")</f>
        <v/>
      </c>
      <c r="X618" s="51" t="str">
        <f t="shared" si="9"/>
        <v/>
      </c>
      <c r="Y618" s="51" t="str">
        <f>IF(T618="","",IF(AND(T618&lt;&gt;'Tabelas auxiliares'!$B$236,T618&lt;&gt;'Tabelas auxiliares'!$B$237),"FOLHA DE PESSOAL",IF(X618='Tabelas auxiliares'!$A$237,"CUSTEIO",IF(X618='Tabelas auxiliares'!$A$236,"INVESTIMENTO","ERRO - VERIFICAR"))))</f>
        <v/>
      </c>
      <c r="Z618" s="66"/>
    </row>
    <row r="619" spans="6:26" x14ac:dyDescent="0.25">
      <c r="F619" s="51" t="str">
        <f>IFERROR(VLOOKUP(D619,'Tabelas auxiliares'!$A$3:$B$61,2,FALSE),"")</f>
        <v/>
      </c>
      <c r="G619" s="51" t="str">
        <f>IFERROR(VLOOKUP($B619,'Tabelas auxiliares'!$A$65:$C$102,2,FALSE),"")</f>
        <v/>
      </c>
      <c r="H619" s="51" t="str">
        <f>IFERROR(VLOOKUP($B619,'Tabelas auxiliares'!$A$65:$C$102,3,FALSE),"")</f>
        <v/>
      </c>
      <c r="X619" s="51" t="str">
        <f t="shared" si="9"/>
        <v/>
      </c>
      <c r="Y619" s="51" t="str">
        <f>IF(T619="","",IF(AND(T619&lt;&gt;'Tabelas auxiliares'!$B$236,T619&lt;&gt;'Tabelas auxiliares'!$B$237),"FOLHA DE PESSOAL",IF(X619='Tabelas auxiliares'!$A$237,"CUSTEIO",IF(X619='Tabelas auxiliares'!$A$236,"INVESTIMENTO","ERRO - VERIFICAR"))))</f>
        <v/>
      </c>
      <c r="Z619" s="66"/>
    </row>
    <row r="620" spans="6:26" x14ac:dyDescent="0.25">
      <c r="F620" s="51" t="str">
        <f>IFERROR(VLOOKUP(D620,'Tabelas auxiliares'!$A$3:$B$61,2,FALSE),"")</f>
        <v/>
      </c>
      <c r="G620" s="51" t="str">
        <f>IFERROR(VLOOKUP($B620,'Tabelas auxiliares'!$A$65:$C$102,2,FALSE),"")</f>
        <v/>
      </c>
      <c r="H620" s="51" t="str">
        <f>IFERROR(VLOOKUP($B620,'Tabelas auxiliares'!$A$65:$C$102,3,FALSE),"")</f>
        <v/>
      </c>
      <c r="X620" s="51" t="str">
        <f t="shared" si="9"/>
        <v/>
      </c>
      <c r="Y620" s="51" t="str">
        <f>IF(T620="","",IF(AND(T620&lt;&gt;'Tabelas auxiliares'!$B$236,T620&lt;&gt;'Tabelas auxiliares'!$B$237),"FOLHA DE PESSOAL",IF(X620='Tabelas auxiliares'!$A$237,"CUSTEIO",IF(X620='Tabelas auxiliares'!$A$236,"INVESTIMENTO","ERRO - VERIFICAR"))))</f>
        <v/>
      </c>
      <c r="Z620" s="66"/>
    </row>
    <row r="621" spans="6:26" x14ac:dyDescent="0.25">
      <c r="F621" s="51" t="str">
        <f>IFERROR(VLOOKUP(D621,'Tabelas auxiliares'!$A$3:$B$61,2,FALSE),"")</f>
        <v/>
      </c>
      <c r="G621" s="51" t="str">
        <f>IFERROR(VLOOKUP($B621,'Tabelas auxiliares'!$A$65:$C$102,2,FALSE),"")</f>
        <v/>
      </c>
      <c r="H621" s="51" t="str">
        <f>IFERROR(VLOOKUP($B621,'Tabelas auxiliares'!$A$65:$C$102,3,FALSE),"")</f>
        <v/>
      </c>
      <c r="X621" s="51" t="str">
        <f t="shared" si="9"/>
        <v/>
      </c>
      <c r="Y621" s="51" t="str">
        <f>IF(T621="","",IF(AND(T621&lt;&gt;'Tabelas auxiliares'!$B$236,T621&lt;&gt;'Tabelas auxiliares'!$B$237),"FOLHA DE PESSOAL",IF(X621='Tabelas auxiliares'!$A$237,"CUSTEIO",IF(X621='Tabelas auxiliares'!$A$236,"INVESTIMENTO","ERRO - VERIFICAR"))))</f>
        <v/>
      </c>
      <c r="Z621" s="66"/>
    </row>
    <row r="622" spans="6:26" x14ac:dyDescent="0.25">
      <c r="F622" s="51" t="str">
        <f>IFERROR(VLOOKUP(D622,'Tabelas auxiliares'!$A$3:$B$61,2,FALSE),"")</f>
        <v/>
      </c>
      <c r="G622" s="51" t="str">
        <f>IFERROR(VLOOKUP($B622,'Tabelas auxiliares'!$A$65:$C$102,2,FALSE),"")</f>
        <v/>
      </c>
      <c r="H622" s="51" t="str">
        <f>IFERROR(VLOOKUP($B622,'Tabelas auxiliares'!$A$65:$C$102,3,FALSE),"")</f>
        <v/>
      </c>
      <c r="X622" s="51" t="str">
        <f t="shared" si="9"/>
        <v/>
      </c>
      <c r="Y622" s="51" t="str">
        <f>IF(T622="","",IF(AND(T622&lt;&gt;'Tabelas auxiliares'!$B$236,T622&lt;&gt;'Tabelas auxiliares'!$B$237),"FOLHA DE PESSOAL",IF(X622='Tabelas auxiliares'!$A$237,"CUSTEIO",IF(X622='Tabelas auxiliares'!$A$236,"INVESTIMENTO","ERRO - VERIFICAR"))))</f>
        <v/>
      </c>
      <c r="Z622" s="66"/>
    </row>
    <row r="623" spans="6:26" x14ac:dyDescent="0.25">
      <c r="F623" s="51" t="str">
        <f>IFERROR(VLOOKUP(D623,'Tabelas auxiliares'!$A$3:$B$61,2,FALSE),"")</f>
        <v/>
      </c>
      <c r="G623" s="51" t="str">
        <f>IFERROR(VLOOKUP($B623,'Tabelas auxiliares'!$A$65:$C$102,2,FALSE),"")</f>
        <v/>
      </c>
      <c r="H623" s="51" t="str">
        <f>IFERROR(VLOOKUP($B623,'Tabelas auxiliares'!$A$65:$C$102,3,FALSE),"")</f>
        <v/>
      </c>
      <c r="X623" s="51" t="str">
        <f t="shared" si="9"/>
        <v/>
      </c>
      <c r="Y623" s="51" t="str">
        <f>IF(T623="","",IF(AND(T623&lt;&gt;'Tabelas auxiliares'!$B$236,T623&lt;&gt;'Tabelas auxiliares'!$B$237),"FOLHA DE PESSOAL",IF(X623='Tabelas auxiliares'!$A$237,"CUSTEIO",IF(X623='Tabelas auxiliares'!$A$236,"INVESTIMENTO","ERRO - VERIFICAR"))))</f>
        <v/>
      </c>
      <c r="Z623" s="66"/>
    </row>
    <row r="624" spans="6:26" x14ac:dyDescent="0.25">
      <c r="F624" s="51" t="str">
        <f>IFERROR(VLOOKUP(D624,'Tabelas auxiliares'!$A$3:$B$61,2,FALSE),"")</f>
        <v/>
      </c>
      <c r="G624" s="51" t="str">
        <f>IFERROR(VLOOKUP($B624,'Tabelas auxiliares'!$A$65:$C$102,2,FALSE),"")</f>
        <v/>
      </c>
      <c r="H624" s="51" t="str">
        <f>IFERROR(VLOOKUP($B624,'Tabelas auxiliares'!$A$65:$C$102,3,FALSE),"")</f>
        <v/>
      </c>
      <c r="X624" s="51" t="str">
        <f t="shared" si="9"/>
        <v/>
      </c>
      <c r="Y624" s="51" t="str">
        <f>IF(T624="","",IF(AND(T624&lt;&gt;'Tabelas auxiliares'!$B$236,T624&lt;&gt;'Tabelas auxiliares'!$B$237),"FOLHA DE PESSOAL",IF(X624='Tabelas auxiliares'!$A$237,"CUSTEIO",IF(X624='Tabelas auxiliares'!$A$236,"INVESTIMENTO","ERRO - VERIFICAR"))))</f>
        <v/>
      </c>
      <c r="Z624" s="66"/>
    </row>
    <row r="625" spans="6:26" x14ac:dyDescent="0.25">
      <c r="F625" s="51" t="str">
        <f>IFERROR(VLOOKUP(D625,'Tabelas auxiliares'!$A$3:$B$61,2,FALSE),"")</f>
        <v/>
      </c>
      <c r="G625" s="51" t="str">
        <f>IFERROR(VLOOKUP($B625,'Tabelas auxiliares'!$A$65:$C$102,2,FALSE),"")</f>
        <v/>
      </c>
      <c r="H625" s="51" t="str">
        <f>IFERROR(VLOOKUP($B625,'Tabelas auxiliares'!$A$65:$C$102,3,FALSE),"")</f>
        <v/>
      </c>
      <c r="X625" s="51" t="str">
        <f t="shared" si="9"/>
        <v/>
      </c>
      <c r="Y625" s="51" t="str">
        <f>IF(T625="","",IF(AND(T625&lt;&gt;'Tabelas auxiliares'!$B$236,T625&lt;&gt;'Tabelas auxiliares'!$B$237),"FOLHA DE PESSOAL",IF(X625='Tabelas auxiliares'!$A$237,"CUSTEIO",IF(X625='Tabelas auxiliares'!$A$236,"INVESTIMENTO","ERRO - VERIFICAR"))))</f>
        <v/>
      </c>
      <c r="Z625" s="66"/>
    </row>
    <row r="626" spans="6:26" x14ac:dyDescent="0.25">
      <c r="F626" s="51" t="str">
        <f>IFERROR(VLOOKUP(D626,'Tabelas auxiliares'!$A$3:$B$61,2,FALSE),"")</f>
        <v/>
      </c>
      <c r="G626" s="51" t="str">
        <f>IFERROR(VLOOKUP($B626,'Tabelas auxiliares'!$A$65:$C$102,2,FALSE),"")</f>
        <v/>
      </c>
      <c r="H626" s="51" t="str">
        <f>IFERROR(VLOOKUP($B626,'Tabelas auxiliares'!$A$65:$C$102,3,FALSE),"")</f>
        <v/>
      </c>
      <c r="X626" s="51" t="str">
        <f t="shared" si="9"/>
        <v/>
      </c>
      <c r="Y626" s="51" t="str">
        <f>IF(T626="","",IF(AND(T626&lt;&gt;'Tabelas auxiliares'!$B$236,T626&lt;&gt;'Tabelas auxiliares'!$B$237),"FOLHA DE PESSOAL",IF(X626='Tabelas auxiliares'!$A$237,"CUSTEIO",IF(X626='Tabelas auxiliares'!$A$236,"INVESTIMENTO","ERRO - VERIFICAR"))))</f>
        <v/>
      </c>
      <c r="Z626" s="66"/>
    </row>
    <row r="627" spans="6:26" x14ac:dyDescent="0.25">
      <c r="F627" s="51" t="str">
        <f>IFERROR(VLOOKUP(D627,'Tabelas auxiliares'!$A$3:$B$61,2,FALSE),"")</f>
        <v/>
      </c>
      <c r="G627" s="51" t="str">
        <f>IFERROR(VLOOKUP($B627,'Tabelas auxiliares'!$A$65:$C$102,2,FALSE),"")</f>
        <v/>
      </c>
      <c r="H627" s="51" t="str">
        <f>IFERROR(VLOOKUP($B627,'Tabelas auxiliares'!$A$65:$C$102,3,FALSE),"")</f>
        <v/>
      </c>
      <c r="X627" s="51" t="str">
        <f t="shared" si="9"/>
        <v/>
      </c>
      <c r="Y627" s="51" t="str">
        <f>IF(T627="","",IF(AND(T627&lt;&gt;'Tabelas auxiliares'!$B$236,T627&lt;&gt;'Tabelas auxiliares'!$B$237),"FOLHA DE PESSOAL",IF(X627='Tabelas auxiliares'!$A$237,"CUSTEIO",IF(X627='Tabelas auxiliares'!$A$236,"INVESTIMENTO","ERRO - VERIFICAR"))))</f>
        <v/>
      </c>
      <c r="Z627" s="66"/>
    </row>
    <row r="628" spans="6:26" x14ac:dyDescent="0.25">
      <c r="F628" s="51" t="str">
        <f>IFERROR(VLOOKUP(D628,'Tabelas auxiliares'!$A$3:$B$61,2,FALSE),"")</f>
        <v/>
      </c>
      <c r="G628" s="51" t="str">
        <f>IFERROR(VLOOKUP($B628,'Tabelas auxiliares'!$A$65:$C$102,2,FALSE),"")</f>
        <v/>
      </c>
      <c r="H628" s="51" t="str">
        <f>IFERROR(VLOOKUP($B628,'Tabelas auxiliares'!$A$65:$C$102,3,FALSE),"")</f>
        <v/>
      </c>
      <c r="X628" s="51" t="str">
        <f t="shared" si="9"/>
        <v/>
      </c>
      <c r="Y628" s="51" t="str">
        <f>IF(T628="","",IF(AND(T628&lt;&gt;'Tabelas auxiliares'!$B$236,T628&lt;&gt;'Tabelas auxiliares'!$B$237),"FOLHA DE PESSOAL",IF(X628='Tabelas auxiliares'!$A$237,"CUSTEIO",IF(X628='Tabelas auxiliares'!$A$236,"INVESTIMENTO","ERRO - VERIFICAR"))))</f>
        <v/>
      </c>
      <c r="Z628" s="66"/>
    </row>
    <row r="629" spans="6:26" x14ac:dyDescent="0.25">
      <c r="F629" s="51" t="str">
        <f>IFERROR(VLOOKUP(D629,'Tabelas auxiliares'!$A$3:$B$61,2,FALSE),"")</f>
        <v/>
      </c>
      <c r="G629" s="51" t="str">
        <f>IFERROR(VLOOKUP($B629,'Tabelas auxiliares'!$A$65:$C$102,2,FALSE),"")</f>
        <v/>
      </c>
      <c r="H629" s="51" t="str">
        <f>IFERROR(VLOOKUP($B629,'Tabelas auxiliares'!$A$65:$C$102,3,FALSE),"")</f>
        <v/>
      </c>
      <c r="X629" s="51" t="str">
        <f t="shared" si="9"/>
        <v/>
      </c>
      <c r="Y629" s="51" t="str">
        <f>IF(T629="","",IF(AND(T629&lt;&gt;'Tabelas auxiliares'!$B$236,T629&lt;&gt;'Tabelas auxiliares'!$B$237),"FOLHA DE PESSOAL",IF(X629='Tabelas auxiliares'!$A$237,"CUSTEIO",IF(X629='Tabelas auxiliares'!$A$236,"INVESTIMENTO","ERRO - VERIFICAR"))))</f>
        <v/>
      </c>
      <c r="Z629" s="66"/>
    </row>
    <row r="630" spans="6:26" x14ac:dyDescent="0.25">
      <c r="F630" s="51" t="str">
        <f>IFERROR(VLOOKUP(D630,'Tabelas auxiliares'!$A$3:$B$61,2,FALSE),"")</f>
        <v/>
      </c>
      <c r="G630" s="51" t="str">
        <f>IFERROR(VLOOKUP($B630,'Tabelas auxiliares'!$A$65:$C$102,2,FALSE),"")</f>
        <v/>
      </c>
      <c r="H630" s="51" t="str">
        <f>IFERROR(VLOOKUP($B630,'Tabelas auxiliares'!$A$65:$C$102,3,FALSE),"")</f>
        <v/>
      </c>
      <c r="X630" s="51" t="str">
        <f t="shared" si="9"/>
        <v/>
      </c>
      <c r="Y630" s="51" t="str">
        <f>IF(T630="","",IF(AND(T630&lt;&gt;'Tabelas auxiliares'!$B$236,T630&lt;&gt;'Tabelas auxiliares'!$B$237),"FOLHA DE PESSOAL",IF(X630='Tabelas auxiliares'!$A$237,"CUSTEIO",IF(X630='Tabelas auxiliares'!$A$236,"INVESTIMENTO","ERRO - VERIFICAR"))))</f>
        <v/>
      </c>
      <c r="Z630" s="66"/>
    </row>
    <row r="631" spans="6:26" x14ac:dyDescent="0.25">
      <c r="F631" s="51" t="str">
        <f>IFERROR(VLOOKUP(D631,'Tabelas auxiliares'!$A$3:$B$61,2,FALSE),"")</f>
        <v/>
      </c>
      <c r="G631" s="51" t="str">
        <f>IFERROR(VLOOKUP($B631,'Tabelas auxiliares'!$A$65:$C$102,2,FALSE),"")</f>
        <v/>
      </c>
      <c r="H631" s="51" t="str">
        <f>IFERROR(VLOOKUP($B631,'Tabelas auxiliares'!$A$65:$C$102,3,FALSE),"")</f>
        <v/>
      </c>
      <c r="X631" s="51" t="str">
        <f t="shared" si="9"/>
        <v/>
      </c>
      <c r="Y631" s="51" t="str">
        <f>IF(T631="","",IF(AND(T631&lt;&gt;'Tabelas auxiliares'!$B$236,T631&lt;&gt;'Tabelas auxiliares'!$B$237),"FOLHA DE PESSOAL",IF(X631='Tabelas auxiliares'!$A$237,"CUSTEIO",IF(X631='Tabelas auxiliares'!$A$236,"INVESTIMENTO","ERRO - VERIFICAR"))))</f>
        <v/>
      </c>
      <c r="Z631" s="66"/>
    </row>
    <row r="632" spans="6:26" x14ac:dyDescent="0.25">
      <c r="F632" s="51" t="str">
        <f>IFERROR(VLOOKUP(D632,'Tabelas auxiliares'!$A$3:$B$61,2,FALSE),"")</f>
        <v/>
      </c>
      <c r="G632" s="51" t="str">
        <f>IFERROR(VLOOKUP($B632,'Tabelas auxiliares'!$A$65:$C$102,2,FALSE),"")</f>
        <v/>
      </c>
      <c r="H632" s="51" t="str">
        <f>IFERROR(VLOOKUP($B632,'Tabelas auxiliares'!$A$65:$C$102,3,FALSE),"")</f>
        <v/>
      </c>
      <c r="X632" s="51" t="str">
        <f t="shared" si="9"/>
        <v/>
      </c>
      <c r="Y632" s="51" t="str">
        <f>IF(T632="","",IF(AND(T632&lt;&gt;'Tabelas auxiliares'!$B$236,T632&lt;&gt;'Tabelas auxiliares'!$B$237),"FOLHA DE PESSOAL",IF(X632='Tabelas auxiliares'!$A$237,"CUSTEIO",IF(X632='Tabelas auxiliares'!$A$236,"INVESTIMENTO","ERRO - VERIFICAR"))))</f>
        <v/>
      </c>
      <c r="Z632" s="66"/>
    </row>
    <row r="633" spans="6:26" x14ac:dyDescent="0.25">
      <c r="F633" s="51" t="str">
        <f>IFERROR(VLOOKUP(D633,'Tabelas auxiliares'!$A$3:$B$61,2,FALSE),"")</f>
        <v/>
      </c>
      <c r="G633" s="51" t="str">
        <f>IFERROR(VLOOKUP($B633,'Tabelas auxiliares'!$A$65:$C$102,2,FALSE),"")</f>
        <v/>
      </c>
      <c r="H633" s="51" t="str">
        <f>IFERROR(VLOOKUP($B633,'Tabelas auxiliares'!$A$65:$C$102,3,FALSE),"")</f>
        <v/>
      </c>
      <c r="X633" s="51" t="str">
        <f t="shared" si="9"/>
        <v/>
      </c>
      <c r="Y633" s="51" t="str">
        <f>IF(T633="","",IF(AND(T633&lt;&gt;'Tabelas auxiliares'!$B$236,T633&lt;&gt;'Tabelas auxiliares'!$B$237),"FOLHA DE PESSOAL",IF(X633='Tabelas auxiliares'!$A$237,"CUSTEIO",IF(X633='Tabelas auxiliares'!$A$236,"INVESTIMENTO","ERRO - VERIFICAR"))))</f>
        <v/>
      </c>
      <c r="Z633" s="66"/>
    </row>
    <row r="634" spans="6:26" x14ac:dyDescent="0.25">
      <c r="F634" s="51" t="str">
        <f>IFERROR(VLOOKUP(D634,'Tabelas auxiliares'!$A$3:$B$61,2,FALSE),"")</f>
        <v/>
      </c>
      <c r="G634" s="51" t="str">
        <f>IFERROR(VLOOKUP($B634,'Tabelas auxiliares'!$A$65:$C$102,2,FALSE),"")</f>
        <v/>
      </c>
      <c r="H634" s="51" t="str">
        <f>IFERROR(VLOOKUP($B634,'Tabelas auxiliares'!$A$65:$C$102,3,FALSE),"")</f>
        <v/>
      </c>
      <c r="X634" s="51" t="str">
        <f t="shared" si="9"/>
        <v/>
      </c>
      <c r="Y634" s="51" t="str">
        <f>IF(T634="","",IF(AND(T634&lt;&gt;'Tabelas auxiliares'!$B$236,T634&lt;&gt;'Tabelas auxiliares'!$B$237),"FOLHA DE PESSOAL",IF(X634='Tabelas auxiliares'!$A$237,"CUSTEIO",IF(X634='Tabelas auxiliares'!$A$236,"INVESTIMENTO","ERRO - VERIFICAR"))))</f>
        <v/>
      </c>
      <c r="Z634" s="66"/>
    </row>
    <row r="635" spans="6:26" x14ac:dyDescent="0.25">
      <c r="F635" s="51" t="str">
        <f>IFERROR(VLOOKUP(D635,'Tabelas auxiliares'!$A$3:$B$61,2,FALSE),"")</f>
        <v/>
      </c>
      <c r="G635" s="51" t="str">
        <f>IFERROR(VLOOKUP($B635,'Tabelas auxiliares'!$A$65:$C$102,2,FALSE),"")</f>
        <v/>
      </c>
      <c r="H635" s="51" t="str">
        <f>IFERROR(VLOOKUP($B635,'Tabelas auxiliares'!$A$65:$C$102,3,FALSE),"")</f>
        <v/>
      </c>
      <c r="X635" s="51" t="str">
        <f t="shared" si="9"/>
        <v/>
      </c>
      <c r="Y635" s="51" t="str">
        <f>IF(T635="","",IF(AND(T635&lt;&gt;'Tabelas auxiliares'!$B$236,T635&lt;&gt;'Tabelas auxiliares'!$B$237),"FOLHA DE PESSOAL",IF(X635='Tabelas auxiliares'!$A$237,"CUSTEIO",IF(X635='Tabelas auxiliares'!$A$236,"INVESTIMENTO","ERRO - VERIFICAR"))))</f>
        <v/>
      </c>
      <c r="Z635" s="66"/>
    </row>
    <row r="636" spans="6:26" x14ac:dyDescent="0.25">
      <c r="F636" s="51" t="str">
        <f>IFERROR(VLOOKUP(D636,'Tabelas auxiliares'!$A$3:$B$61,2,FALSE),"")</f>
        <v/>
      </c>
      <c r="G636" s="51" t="str">
        <f>IFERROR(VLOOKUP($B636,'Tabelas auxiliares'!$A$65:$C$102,2,FALSE),"")</f>
        <v/>
      </c>
      <c r="H636" s="51" t="str">
        <f>IFERROR(VLOOKUP($B636,'Tabelas auxiliares'!$A$65:$C$102,3,FALSE),"")</f>
        <v/>
      </c>
      <c r="X636" s="51" t="str">
        <f t="shared" si="9"/>
        <v/>
      </c>
      <c r="Y636" s="51" t="str">
        <f>IF(T636="","",IF(AND(T636&lt;&gt;'Tabelas auxiliares'!$B$236,T636&lt;&gt;'Tabelas auxiliares'!$B$237),"FOLHA DE PESSOAL",IF(X636='Tabelas auxiliares'!$A$237,"CUSTEIO",IF(X636='Tabelas auxiliares'!$A$236,"INVESTIMENTO","ERRO - VERIFICAR"))))</f>
        <v/>
      </c>
      <c r="Z636" s="66"/>
    </row>
    <row r="637" spans="6:26" x14ac:dyDescent="0.25">
      <c r="F637" s="51" t="str">
        <f>IFERROR(VLOOKUP(D637,'Tabelas auxiliares'!$A$3:$B$61,2,FALSE),"")</f>
        <v/>
      </c>
      <c r="G637" s="51" t="str">
        <f>IFERROR(VLOOKUP($B637,'Tabelas auxiliares'!$A$65:$C$102,2,FALSE),"")</f>
        <v/>
      </c>
      <c r="H637" s="51" t="str">
        <f>IFERROR(VLOOKUP($B637,'Tabelas auxiliares'!$A$65:$C$102,3,FALSE),"")</f>
        <v/>
      </c>
      <c r="X637" s="51" t="str">
        <f t="shared" si="9"/>
        <v/>
      </c>
      <c r="Y637" s="51" t="str">
        <f>IF(T637="","",IF(AND(T637&lt;&gt;'Tabelas auxiliares'!$B$236,T637&lt;&gt;'Tabelas auxiliares'!$B$237),"FOLHA DE PESSOAL",IF(X637='Tabelas auxiliares'!$A$237,"CUSTEIO",IF(X637='Tabelas auxiliares'!$A$236,"INVESTIMENTO","ERRO - VERIFICAR"))))</f>
        <v/>
      </c>
      <c r="Z637" s="66"/>
    </row>
    <row r="638" spans="6:26" x14ac:dyDescent="0.25">
      <c r="F638" s="51" t="str">
        <f>IFERROR(VLOOKUP(D638,'Tabelas auxiliares'!$A$3:$B$61,2,FALSE),"")</f>
        <v/>
      </c>
      <c r="G638" s="51" t="str">
        <f>IFERROR(VLOOKUP($B638,'Tabelas auxiliares'!$A$65:$C$102,2,FALSE),"")</f>
        <v/>
      </c>
      <c r="H638" s="51" t="str">
        <f>IFERROR(VLOOKUP($B638,'Tabelas auxiliares'!$A$65:$C$102,3,FALSE),"")</f>
        <v/>
      </c>
      <c r="X638" s="51" t="str">
        <f t="shared" si="9"/>
        <v/>
      </c>
      <c r="Y638" s="51" t="str">
        <f>IF(T638="","",IF(AND(T638&lt;&gt;'Tabelas auxiliares'!$B$236,T638&lt;&gt;'Tabelas auxiliares'!$B$237),"FOLHA DE PESSOAL",IF(X638='Tabelas auxiliares'!$A$237,"CUSTEIO",IF(X638='Tabelas auxiliares'!$A$236,"INVESTIMENTO","ERRO - VERIFICAR"))))</f>
        <v/>
      </c>
      <c r="Z638" s="66"/>
    </row>
    <row r="639" spans="6:26" x14ac:dyDescent="0.25">
      <c r="F639" s="51" t="str">
        <f>IFERROR(VLOOKUP(D639,'Tabelas auxiliares'!$A$3:$B$61,2,FALSE),"")</f>
        <v/>
      </c>
      <c r="G639" s="51" t="str">
        <f>IFERROR(VLOOKUP($B639,'Tabelas auxiliares'!$A$65:$C$102,2,FALSE),"")</f>
        <v/>
      </c>
      <c r="H639" s="51" t="str">
        <f>IFERROR(VLOOKUP($B639,'Tabelas auxiliares'!$A$65:$C$102,3,FALSE),"")</f>
        <v/>
      </c>
      <c r="X639" s="51" t="str">
        <f t="shared" si="9"/>
        <v/>
      </c>
      <c r="Y639" s="51" t="str">
        <f>IF(T639="","",IF(AND(T639&lt;&gt;'Tabelas auxiliares'!$B$236,T639&lt;&gt;'Tabelas auxiliares'!$B$237),"FOLHA DE PESSOAL",IF(X639='Tabelas auxiliares'!$A$237,"CUSTEIO",IF(X639='Tabelas auxiliares'!$A$236,"INVESTIMENTO","ERRO - VERIFICAR"))))</f>
        <v/>
      </c>
      <c r="Z639" s="66"/>
    </row>
    <row r="640" spans="6:26" x14ac:dyDescent="0.25">
      <c r="F640" s="51" t="str">
        <f>IFERROR(VLOOKUP(D640,'Tabelas auxiliares'!$A$3:$B$61,2,FALSE),"")</f>
        <v/>
      </c>
      <c r="G640" s="51" t="str">
        <f>IFERROR(VLOOKUP($B640,'Tabelas auxiliares'!$A$65:$C$102,2,FALSE),"")</f>
        <v/>
      </c>
      <c r="H640" s="51" t="str">
        <f>IFERROR(VLOOKUP($B640,'Tabelas auxiliares'!$A$65:$C$102,3,FALSE),"")</f>
        <v/>
      </c>
      <c r="X640" s="51" t="str">
        <f t="shared" si="9"/>
        <v/>
      </c>
      <c r="Y640" s="51" t="str">
        <f>IF(T640="","",IF(AND(T640&lt;&gt;'Tabelas auxiliares'!$B$236,T640&lt;&gt;'Tabelas auxiliares'!$B$237),"FOLHA DE PESSOAL",IF(X640='Tabelas auxiliares'!$A$237,"CUSTEIO",IF(X640='Tabelas auxiliares'!$A$236,"INVESTIMENTO","ERRO - VERIFICAR"))))</f>
        <v/>
      </c>
      <c r="Z640" s="66"/>
    </row>
    <row r="641" spans="6:26" x14ac:dyDescent="0.25">
      <c r="F641" s="51" t="str">
        <f>IFERROR(VLOOKUP(D641,'Tabelas auxiliares'!$A$3:$B$61,2,FALSE),"")</f>
        <v/>
      </c>
      <c r="G641" s="51" t="str">
        <f>IFERROR(VLOOKUP($B641,'Tabelas auxiliares'!$A$65:$C$102,2,FALSE),"")</f>
        <v/>
      </c>
      <c r="H641" s="51" t="str">
        <f>IFERROR(VLOOKUP($B641,'Tabelas auxiliares'!$A$65:$C$102,3,FALSE),"")</f>
        <v/>
      </c>
      <c r="X641" s="51" t="str">
        <f t="shared" si="9"/>
        <v/>
      </c>
      <c r="Y641" s="51" t="str">
        <f>IF(T641="","",IF(AND(T641&lt;&gt;'Tabelas auxiliares'!$B$236,T641&lt;&gt;'Tabelas auxiliares'!$B$237),"FOLHA DE PESSOAL",IF(X641='Tabelas auxiliares'!$A$237,"CUSTEIO",IF(X641='Tabelas auxiliares'!$A$236,"INVESTIMENTO","ERRO - VERIFICAR"))))</f>
        <v/>
      </c>
      <c r="Z641" s="66"/>
    </row>
    <row r="642" spans="6:26" x14ac:dyDescent="0.25">
      <c r="F642" s="51" t="str">
        <f>IFERROR(VLOOKUP(D642,'Tabelas auxiliares'!$A$3:$B$61,2,FALSE),"")</f>
        <v/>
      </c>
      <c r="G642" s="51" t="str">
        <f>IFERROR(VLOOKUP($B642,'Tabelas auxiliares'!$A$65:$C$102,2,FALSE),"")</f>
        <v/>
      </c>
      <c r="H642" s="51" t="str">
        <f>IFERROR(VLOOKUP($B642,'Tabelas auxiliares'!$A$65:$C$102,3,FALSE),"")</f>
        <v/>
      </c>
      <c r="X642" s="51" t="str">
        <f t="shared" si="9"/>
        <v/>
      </c>
      <c r="Y642" s="51" t="str">
        <f>IF(T642="","",IF(AND(T642&lt;&gt;'Tabelas auxiliares'!$B$236,T642&lt;&gt;'Tabelas auxiliares'!$B$237),"FOLHA DE PESSOAL",IF(X642='Tabelas auxiliares'!$A$237,"CUSTEIO",IF(X642='Tabelas auxiliares'!$A$236,"INVESTIMENTO","ERRO - VERIFICAR"))))</f>
        <v/>
      </c>
      <c r="Z642" s="66"/>
    </row>
    <row r="643" spans="6:26" x14ac:dyDescent="0.25">
      <c r="F643" s="51" t="str">
        <f>IFERROR(VLOOKUP(D643,'Tabelas auxiliares'!$A$3:$B$61,2,FALSE),"")</f>
        <v/>
      </c>
      <c r="G643" s="51" t="str">
        <f>IFERROR(VLOOKUP($B643,'Tabelas auxiliares'!$A$65:$C$102,2,FALSE),"")</f>
        <v/>
      </c>
      <c r="H643" s="51" t="str">
        <f>IFERROR(VLOOKUP($B643,'Tabelas auxiliares'!$A$65:$C$102,3,FALSE),"")</f>
        <v/>
      </c>
      <c r="X643" s="51" t="str">
        <f t="shared" si="9"/>
        <v/>
      </c>
      <c r="Y643" s="51" t="str">
        <f>IF(T643="","",IF(AND(T643&lt;&gt;'Tabelas auxiliares'!$B$236,T643&lt;&gt;'Tabelas auxiliares'!$B$237),"FOLHA DE PESSOAL",IF(X643='Tabelas auxiliares'!$A$237,"CUSTEIO",IF(X643='Tabelas auxiliares'!$A$236,"INVESTIMENTO","ERRO - VERIFICAR"))))</f>
        <v/>
      </c>
      <c r="Z643" s="66"/>
    </row>
    <row r="644" spans="6:26" x14ac:dyDescent="0.25">
      <c r="F644" s="51" t="str">
        <f>IFERROR(VLOOKUP(D644,'Tabelas auxiliares'!$A$3:$B$61,2,FALSE),"")</f>
        <v/>
      </c>
      <c r="G644" s="51" t="str">
        <f>IFERROR(VLOOKUP($B644,'Tabelas auxiliares'!$A$65:$C$102,2,FALSE),"")</f>
        <v/>
      </c>
      <c r="H644" s="51" t="str">
        <f>IFERROR(VLOOKUP($B644,'Tabelas auxiliares'!$A$65:$C$102,3,FALSE),"")</f>
        <v/>
      </c>
      <c r="X644" s="51" t="str">
        <f t="shared" ref="X644:X707" si="10">LEFT(V644,1)</f>
        <v/>
      </c>
      <c r="Y644" s="51" t="str">
        <f>IF(T644="","",IF(AND(T644&lt;&gt;'Tabelas auxiliares'!$B$236,T644&lt;&gt;'Tabelas auxiliares'!$B$237),"FOLHA DE PESSOAL",IF(X644='Tabelas auxiliares'!$A$237,"CUSTEIO",IF(X644='Tabelas auxiliares'!$A$236,"INVESTIMENTO","ERRO - VERIFICAR"))))</f>
        <v/>
      </c>
      <c r="Z644" s="66"/>
    </row>
    <row r="645" spans="6:26" x14ac:dyDescent="0.25">
      <c r="F645" s="51" t="str">
        <f>IFERROR(VLOOKUP(D645,'Tabelas auxiliares'!$A$3:$B$61,2,FALSE),"")</f>
        <v/>
      </c>
      <c r="G645" s="51" t="str">
        <f>IFERROR(VLOOKUP($B645,'Tabelas auxiliares'!$A$65:$C$102,2,FALSE),"")</f>
        <v/>
      </c>
      <c r="H645" s="51" t="str">
        <f>IFERROR(VLOOKUP($B645,'Tabelas auxiliares'!$A$65:$C$102,3,FALSE),"")</f>
        <v/>
      </c>
      <c r="X645" s="51" t="str">
        <f t="shared" si="10"/>
        <v/>
      </c>
      <c r="Y645" s="51" t="str">
        <f>IF(T645="","",IF(AND(T645&lt;&gt;'Tabelas auxiliares'!$B$236,T645&lt;&gt;'Tabelas auxiliares'!$B$237),"FOLHA DE PESSOAL",IF(X645='Tabelas auxiliares'!$A$237,"CUSTEIO",IF(X645='Tabelas auxiliares'!$A$236,"INVESTIMENTO","ERRO - VERIFICAR"))))</f>
        <v/>
      </c>
      <c r="Z645" s="66"/>
    </row>
    <row r="646" spans="6:26" x14ac:dyDescent="0.25">
      <c r="F646" s="51" t="str">
        <f>IFERROR(VLOOKUP(D646,'Tabelas auxiliares'!$A$3:$B$61,2,FALSE),"")</f>
        <v/>
      </c>
      <c r="G646" s="51" t="str">
        <f>IFERROR(VLOOKUP($B646,'Tabelas auxiliares'!$A$65:$C$102,2,FALSE),"")</f>
        <v/>
      </c>
      <c r="H646" s="51" t="str">
        <f>IFERROR(VLOOKUP($B646,'Tabelas auxiliares'!$A$65:$C$102,3,FALSE),"")</f>
        <v/>
      </c>
      <c r="X646" s="51" t="str">
        <f t="shared" si="10"/>
        <v/>
      </c>
      <c r="Y646" s="51" t="str">
        <f>IF(T646="","",IF(AND(T646&lt;&gt;'Tabelas auxiliares'!$B$236,T646&lt;&gt;'Tabelas auxiliares'!$B$237),"FOLHA DE PESSOAL",IF(X646='Tabelas auxiliares'!$A$237,"CUSTEIO",IF(X646='Tabelas auxiliares'!$A$236,"INVESTIMENTO","ERRO - VERIFICAR"))))</f>
        <v/>
      </c>
      <c r="Z646" s="66"/>
    </row>
    <row r="647" spans="6:26" x14ac:dyDescent="0.25">
      <c r="F647" s="51" t="str">
        <f>IFERROR(VLOOKUP(D647,'Tabelas auxiliares'!$A$3:$B$61,2,FALSE),"")</f>
        <v/>
      </c>
      <c r="G647" s="51" t="str">
        <f>IFERROR(VLOOKUP($B647,'Tabelas auxiliares'!$A$65:$C$102,2,FALSE),"")</f>
        <v/>
      </c>
      <c r="H647" s="51" t="str">
        <f>IFERROR(VLOOKUP($B647,'Tabelas auxiliares'!$A$65:$C$102,3,FALSE),"")</f>
        <v/>
      </c>
      <c r="X647" s="51" t="str">
        <f t="shared" si="10"/>
        <v/>
      </c>
      <c r="Y647" s="51" t="str">
        <f>IF(T647="","",IF(AND(T647&lt;&gt;'Tabelas auxiliares'!$B$236,T647&lt;&gt;'Tabelas auxiliares'!$B$237),"FOLHA DE PESSOAL",IF(X647='Tabelas auxiliares'!$A$237,"CUSTEIO",IF(X647='Tabelas auxiliares'!$A$236,"INVESTIMENTO","ERRO - VERIFICAR"))))</f>
        <v/>
      </c>
      <c r="Z647" s="66"/>
    </row>
    <row r="648" spans="6:26" x14ac:dyDescent="0.25">
      <c r="F648" s="51" t="str">
        <f>IFERROR(VLOOKUP(D648,'Tabelas auxiliares'!$A$3:$B$61,2,FALSE),"")</f>
        <v/>
      </c>
      <c r="G648" s="51" t="str">
        <f>IFERROR(VLOOKUP($B648,'Tabelas auxiliares'!$A$65:$C$102,2,FALSE),"")</f>
        <v/>
      </c>
      <c r="H648" s="51" t="str">
        <f>IFERROR(VLOOKUP($B648,'Tabelas auxiliares'!$A$65:$C$102,3,FALSE),"")</f>
        <v/>
      </c>
      <c r="X648" s="51" t="str">
        <f t="shared" si="10"/>
        <v/>
      </c>
      <c r="Y648" s="51" t="str">
        <f>IF(T648="","",IF(AND(T648&lt;&gt;'Tabelas auxiliares'!$B$236,T648&lt;&gt;'Tabelas auxiliares'!$B$237),"FOLHA DE PESSOAL",IF(X648='Tabelas auxiliares'!$A$237,"CUSTEIO",IF(X648='Tabelas auxiliares'!$A$236,"INVESTIMENTO","ERRO - VERIFICAR"))))</f>
        <v/>
      </c>
      <c r="Z648" s="66"/>
    </row>
    <row r="649" spans="6:26" x14ac:dyDescent="0.25">
      <c r="F649" s="51" t="str">
        <f>IFERROR(VLOOKUP(D649,'Tabelas auxiliares'!$A$3:$B$61,2,FALSE),"")</f>
        <v/>
      </c>
      <c r="G649" s="51" t="str">
        <f>IFERROR(VLOOKUP($B649,'Tabelas auxiliares'!$A$65:$C$102,2,FALSE),"")</f>
        <v/>
      </c>
      <c r="H649" s="51" t="str">
        <f>IFERROR(VLOOKUP($B649,'Tabelas auxiliares'!$A$65:$C$102,3,FALSE),"")</f>
        <v/>
      </c>
      <c r="X649" s="51" t="str">
        <f t="shared" si="10"/>
        <v/>
      </c>
      <c r="Y649" s="51" t="str">
        <f>IF(T649="","",IF(AND(T649&lt;&gt;'Tabelas auxiliares'!$B$236,T649&lt;&gt;'Tabelas auxiliares'!$B$237),"FOLHA DE PESSOAL",IF(X649='Tabelas auxiliares'!$A$237,"CUSTEIO",IF(X649='Tabelas auxiliares'!$A$236,"INVESTIMENTO","ERRO - VERIFICAR"))))</f>
        <v/>
      </c>
      <c r="Z649" s="66"/>
    </row>
    <row r="650" spans="6:26" x14ac:dyDescent="0.25">
      <c r="F650" s="51" t="str">
        <f>IFERROR(VLOOKUP(D650,'Tabelas auxiliares'!$A$3:$B$61,2,FALSE),"")</f>
        <v/>
      </c>
      <c r="G650" s="51" t="str">
        <f>IFERROR(VLOOKUP($B650,'Tabelas auxiliares'!$A$65:$C$102,2,FALSE),"")</f>
        <v/>
      </c>
      <c r="H650" s="51" t="str">
        <f>IFERROR(VLOOKUP($B650,'Tabelas auxiliares'!$A$65:$C$102,3,FALSE),"")</f>
        <v/>
      </c>
      <c r="X650" s="51" t="str">
        <f t="shared" si="10"/>
        <v/>
      </c>
      <c r="Y650" s="51" t="str">
        <f>IF(T650="","",IF(AND(T650&lt;&gt;'Tabelas auxiliares'!$B$236,T650&lt;&gt;'Tabelas auxiliares'!$B$237),"FOLHA DE PESSOAL",IF(X650='Tabelas auxiliares'!$A$237,"CUSTEIO",IF(X650='Tabelas auxiliares'!$A$236,"INVESTIMENTO","ERRO - VERIFICAR"))))</f>
        <v/>
      </c>
      <c r="Z650" s="66"/>
    </row>
    <row r="651" spans="6:26" x14ac:dyDescent="0.25">
      <c r="F651" s="51" t="str">
        <f>IFERROR(VLOOKUP(D651,'Tabelas auxiliares'!$A$3:$B$61,2,FALSE),"")</f>
        <v/>
      </c>
      <c r="G651" s="51" t="str">
        <f>IFERROR(VLOOKUP($B651,'Tabelas auxiliares'!$A$65:$C$102,2,FALSE),"")</f>
        <v/>
      </c>
      <c r="H651" s="51" t="str">
        <f>IFERROR(VLOOKUP($B651,'Tabelas auxiliares'!$A$65:$C$102,3,FALSE),"")</f>
        <v/>
      </c>
      <c r="X651" s="51" t="str">
        <f t="shared" si="10"/>
        <v/>
      </c>
      <c r="Y651" s="51" t="str">
        <f>IF(T651="","",IF(AND(T651&lt;&gt;'Tabelas auxiliares'!$B$236,T651&lt;&gt;'Tabelas auxiliares'!$B$237),"FOLHA DE PESSOAL",IF(X651='Tabelas auxiliares'!$A$237,"CUSTEIO",IF(X651='Tabelas auxiliares'!$A$236,"INVESTIMENTO","ERRO - VERIFICAR"))))</f>
        <v/>
      </c>
      <c r="Z651" s="66"/>
    </row>
    <row r="652" spans="6:26" x14ac:dyDescent="0.25">
      <c r="F652" s="51" t="str">
        <f>IFERROR(VLOOKUP(D652,'Tabelas auxiliares'!$A$3:$B$61,2,FALSE),"")</f>
        <v/>
      </c>
      <c r="G652" s="51" t="str">
        <f>IFERROR(VLOOKUP($B652,'Tabelas auxiliares'!$A$65:$C$102,2,FALSE),"")</f>
        <v/>
      </c>
      <c r="H652" s="51" t="str">
        <f>IFERROR(VLOOKUP($B652,'Tabelas auxiliares'!$A$65:$C$102,3,FALSE),"")</f>
        <v/>
      </c>
      <c r="X652" s="51" t="str">
        <f t="shared" si="10"/>
        <v/>
      </c>
      <c r="Y652" s="51" t="str">
        <f>IF(T652="","",IF(AND(T652&lt;&gt;'Tabelas auxiliares'!$B$236,T652&lt;&gt;'Tabelas auxiliares'!$B$237),"FOLHA DE PESSOAL",IF(X652='Tabelas auxiliares'!$A$237,"CUSTEIO",IF(X652='Tabelas auxiliares'!$A$236,"INVESTIMENTO","ERRO - VERIFICAR"))))</f>
        <v/>
      </c>
      <c r="Z652" s="66"/>
    </row>
    <row r="653" spans="6:26" x14ac:dyDescent="0.25">
      <c r="F653" s="51" t="str">
        <f>IFERROR(VLOOKUP(D653,'Tabelas auxiliares'!$A$3:$B$61,2,FALSE),"")</f>
        <v/>
      </c>
      <c r="G653" s="51" t="str">
        <f>IFERROR(VLOOKUP($B653,'Tabelas auxiliares'!$A$65:$C$102,2,FALSE),"")</f>
        <v/>
      </c>
      <c r="H653" s="51" t="str">
        <f>IFERROR(VLOOKUP($B653,'Tabelas auxiliares'!$A$65:$C$102,3,FALSE),"")</f>
        <v/>
      </c>
      <c r="X653" s="51" t="str">
        <f t="shared" si="10"/>
        <v/>
      </c>
      <c r="Y653" s="51" t="str">
        <f>IF(T653="","",IF(AND(T653&lt;&gt;'Tabelas auxiliares'!$B$236,T653&lt;&gt;'Tabelas auxiliares'!$B$237),"FOLHA DE PESSOAL",IF(X653='Tabelas auxiliares'!$A$237,"CUSTEIO",IF(X653='Tabelas auxiliares'!$A$236,"INVESTIMENTO","ERRO - VERIFICAR"))))</f>
        <v/>
      </c>
      <c r="Z653" s="66"/>
    </row>
    <row r="654" spans="6:26" x14ac:dyDescent="0.25">
      <c r="F654" s="51" t="str">
        <f>IFERROR(VLOOKUP(D654,'Tabelas auxiliares'!$A$3:$B$61,2,FALSE),"")</f>
        <v/>
      </c>
      <c r="G654" s="51" t="str">
        <f>IFERROR(VLOOKUP($B654,'Tabelas auxiliares'!$A$65:$C$102,2,FALSE),"")</f>
        <v/>
      </c>
      <c r="H654" s="51" t="str">
        <f>IFERROR(VLOOKUP($B654,'Tabelas auxiliares'!$A$65:$C$102,3,FALSE),"")</f>
        <v/>
      </c>
      <c r="X654" s="51" t="str">
        <f t="shared" si="10"/>
        <v/>
      </c>
      <c r="Y654" s="51" t="str">
        <f>IF(T654="","",IF(AND(T654&lt;&gt;'Tabelas auxiliares'!$B$236,T654&lt;&gt;'Tabelas auxiliares'!$B$237),"FOLHA DE PESSOAL",IF(X654='Tabelas auxiliares'!$A$237,"CUSTEIO",IF(X654='Tabelas auxiliares'!$A$236,"INVESTIMENTO","ERRO - VERIFICAR"))))</f>
        <v/>
      </c>
      <c r="Z654" s="66"/>
    </row>
    <row r="655" spans="6:26" x14ac:dyDescent="0.25">
      <c r="F655" s="51" t="str">
        <f>IFERROR(VLOOKUP(D655,'Tabelas auxiliares'!$A$3:$B$61,2,FALSE),"")</f>
        <v/>
      </c>
      <c r="G655" s="51" t="str">
        <f>IFERROR(VLOOKUP($B655,'Tabelas auxiliares'!$A$65:$C$102,2,FALSE),"")</f>
        <v/>
      </c>
      <c r="H655" s="51" t="str">
        <f>IFERROR(VLOOKUP($B655,'Tabelas auxiliares'!$A$65:$C$102,3,FALSE),"")</f>
        <v/>
      </c>
      <c r="X655" s="51" t="str">
        <f t="shared" si="10"/>
        <v/>
      </c>
      <c r="Y655" s="51" t="str">
        <f>IF(T655="","",IF(AND(T655&lt;&gt;'Tabelas auxiliares'!$B$236,T655&lt;&gt;'Tabelas auxiliares'!$B$237),"FOLHA DE PESSOAL",IF(X655='Tabelas auxiliares'!$A$237,"CUSTEIO",IF(X655='Tabelas auxiliares'!$A$236,"INVESTIMENTO","ERRO - VERIFICAR"))))</f>
        <v/>
      </c>
      <c r="Z655" s="66"/>
    </row>
    <row r="656" spans="6:26" x14ac:dyDescent="0.25">
      <c r="F656" s="51" t="str">
        <f>IFERROR(VLOOKUP(D656,'Tabelas auxiliares'!$A$3:$B$61,2,FALSE),"")</f>
        <v/>
      </c>
      <c r="G656" s="51" t="str">
        <f>IFERROR(VLOOKUP($B656,'Tabelas auxiliares'!$A$65:$C$102,2,FALSE),"")</f>
        <v/>
      </c>
      <c r="H656" s="51" t="str">
        <f>IFERROR(VLOOKUP($B656,'Tabelas auxiliares'!$A$65:$C$102,3,FALSE),"")</f>
        <v/>
      </c>
      <c r="X656" s="51" t="str">
        <f t="shared" si="10"/>
        <v/>
      </c>
      <c r="Y656" s="51" t="str">
        <f>IF(T656="","",IF(AND(T656&lt;&gt;'Tabelas auxiliares'!$B$236,T656&lt;&gt;'Tabelas auxiliares'!$B$237),"FOLHA DE PESSOAL",IF(X656='Tabelas auxiliares'!$A$237,"CUSTEIO",IF(X656='Tabelas auxiliares'!$A$236,"INVESTIMENTO","ERRO - VERIFICAR"))))</f>
        <v/>
      </c>
      <c r="Z656" s="66"/>
    </row>
    <row r="657" spans="6:26" x14ac:dyDescent="0.25">
      <c r="F657" s="51" t="str">
        <f>IFERROR(VLOOKUP(D657,'Tabelas auxiliares'!$A$3:$B$61,2,FALSE),"")</f>
        <v/>
      </c>
      <c r="G657" s="51" t="str">
        <f>IFERROR(VLOOKUP($B657,'Tabelas auxiliares'!$A$65:$C$102,2,FALSE),"")</f>
        <v/>
      </c>
      <c r="H657" s="51" t="str">
        <f>IFERROR(VLOOKUP($B657,'Tabelas auxiliares'!$A$65:$C$102,3,FALSE),"")</f>
        <v/>
      </c>
      <c r="X657" s="51" t="str">
        <f t="shared" si="10"/>
        <v/>
      </c>
      <c r="Y657" s="51" t="str">
        <f>IF(T657="","",IF(AND(T657&lt;&gt;'Tabelas auxiliares'!$B$236,T657&lt;&gt;'Tabelas auxiliares'!$B$237),"FOLHA DE PESSOAL",IF(X657='Tabelas auxiliares'!$A$237,"CUSTEIO",IF(X657='Tabelas auxiliares'!$A$236,"INVESTIMENTO","ERRO - VERIFICAR"))))</f>
        <v/>
      </c>
      <c r="Z657" s="66"/>
    </row>
    <row r="658" spans="6:26" x14ac:dyDescent="0.25">
      <c r="F658" s="51" t="str">
        <f>IFERROR(VLOOKUP(D658,'Tabelas auxiliares'!$A$3:$B$61,2,FALSE),"")</f>
        <v/>
      </c>
      <c r="G658" s="51" t="str">
        <f>IFERROR(VLOOKUP($B658,'Tabelas auxiliares'!$A$65:$C$102,2,FALSE),"")</f>
        <v/>
      </c>
      <c r="H658" s="51" t="str">
        <f>IFERROR(VLOOKUP($B658,'Tabelas auxiliares'!$A$65:$C$102,3,FALSE),"")</f>
        <v/>
      </c>
      <c r="X658" s="51" t="str">
        <f t="shared" si="10"/>
        <v/>
      </c>
      <c r="Y658" s="51" t="str">
        <f>IF(T658="","",IF(AND(T658&lt;&gt;'Tabelas auxiliares'!$B$236,T658&lt;&gt;'Tabelas auxiliares'!$B$237),"FOLHA DE PESSOAL",IF(X658='Tabelas auxiliares'!$A$237,"CUSTEIO",IF(X658='Tabelas auxiliares'!$A$236,"INVESTIMENTO","ERRO - VERIFICAR"))))</f>
        <v/>
      </c>
      <c r="Z658" s="66"/>
    </row>
    <row r="659" spans="6:26" x14ac:dyDescent="0.25">
      <c r="F659" s="51" t="str">
        <f>IFERROR(VLOOKUP(D659,'Tabelas auxiliares'!$A$3:$B$61,2,FALSE),"")</f>
        <v/>
      </c>
      <c r="G659" s="51" t="str">
        <f>IFERROR(VLOOKUP($B659,'Tabelas auxiliares'!$A$65:$C$102,2,FALSE),"")</f>
        <v/>
      </c>
      <c r="H659" s="51" t="str">
        <f>IFERROR(VLOOKUP($B659,'Tabelas auxiliares'!$A$65:$C$102,3,FALSE),"")</f>
        <v/>
      </c>
      <c r="X659" s="51" t="str">
        <f t="shared" si="10"/>
        <v/>
      </c>
      <c r="Y659" s="51" t="str">
        <f>IF(T659="","",IF(AND(T659&lt;&gt;'Tabelas auxiliares'!$B$236,T659&lt;&gt;'Tabelas auxiliares'!$B$237),"FOLHA DE PESSOAL",IF(X659='Tabelas auxiliares'!$A$237,"CUSTEIO",IF(X659='Tabelas auxiliares'!$A$236,"INVESTIMENTO","ERRO - VERIFICAR"))))</f>
        <v/>
      </c>
      <c r="Z659" s="66"/>
    </row>
    <row r="660" spans="6:26" x14ac:dyDescent="0.25">
      <c r="F660" s="51" t="str">
        <f>IFERROR(VLOOKUP(D660,'Tabelas auxiliares'!$A$3:$B$61,2,FALSE),"")</f>
        <v/>
      </c>
      <c r="G660" s="51" t="str">
        <f>IFERROR(VLOOKUP($B660,'Tabelas auxiliares'!$A$65:$C$102,2,FALSE),"")</f>
        <v/>
      </c>
      <c r="H660" s="51" t="str">
        <f>IFERROR(VLOOKUP($B660,'Tabelas auxiliares'!$A$65:$C$102,3,FALSE),"")</f>
        <v/>
      </c>
      <c r="X660" s="51" t="str">
        <f t="shared" si="10"/>
        <v/>
      </c>
      <c r="Y660" s="51" t="str">
        <f>IF(T660="","",IF(AND(T660&lt;&gt;'Tabelas auxiliares'!$B$236,T660&lt;&gt;'Tabelas auxiliares'!$B$237),"FOLHA DE PESSOAL",IF(X660='Tabelas auxiliares'!$A$237,"CUSTEIO",IF(X660='Tabelas auxiliares'!$A$236,"INVESTIMENTO","ERRO - VERIFICAR"))))</f>
        <v/>
      </c>
      <c r="Z660" s="66"/>
    </row>
    <row r="661" spans="6:26" x14ac:dyDescent="0.25">
      <c r="F661" s="51" t="str">
        <f>IFERROR(VLOOKUP(D661,'Tabelas auxiliares'!$A$3:$B$61,2,FALSE),"")</f>
        <v/>
      </c>
      <c r="G661" s="51" t="str">
        <f>IFERROR(VLOOKUP($B661,'Tabelas auxiliares'!$A$65:$C$102,2,FALSE),"")</f>
        <v/>
      </c>
      <c r="H661" s="51" t="str">
        <f>IFERROR(VLOOKUP($B661,'Tabelas auxiliares'!$A$65:$C$102,3,FALSE),"")</f>
        <v/>
      </c>
      <c r="X661" s="51" t="str">
        <f t="shared" si="10"/>
        <v/>
      </c>
      <c r="Y661" s="51" t="str">
        <f>IF(T661="","",IF(AND(T661&lt;&gt;'Tabelas auxiliares'!$B$236,T661&lt;&gt;'Tabelas auxiliares'!$B$237),"FOLHA DE PESSOAL",IF(X661='Tabelas auxiliares'!$A$237,"CUSTEIO",IF(X661='Tabelas auxiliares'!$A$236,"INVESTIMENTO","ERRO - VERIFICAR"))))</f>
        <v/>
      </c>
      <c r="Z661" s="66"/>
    </row>
    <row r="662" spans="6:26" x14ac:dyDescent="0.25">
      <c r="F662" s="51" t="str">
        <f>IFERROR(VLOOKUP(D662,'Tabelas auxiliares'!$A$3:$B$61,2,FALSE),"")</f>
        <v/>
      </c>
      <c r="G662" s="51" t="str">
        <f>IFERROR(VLOOKUP($B662,'Tabelas auxiliares'!$A$65:$C$102,2,FALSE),"")</f>
        <v/>
      </c>
      <c r="H662" s="51" t="str">
        <f>IFERROR(VLOOKUP($B662,'Tabelas auxiliares'!$A$65:$C$102,3,FALSE),"")</f>
        <v/>
      </c>
      <c r="X662" s="51" t="str">
        <f t="shared" si="10"/>
        <v/>
      </c>
      <c r="Y662" s="51" t="str">
        <f>IF(T662="","",IF(AND(T662&lt;&gt;'Tabelas auxiliares'!$B$236,T662&lt;&gt;'Tabelas auxiliares'!$B$237),"FOLHA DE PESSOAL",IF(X662='Tabelas auxiliares'!$A$237,"CUSTEIO",IF(X662='Tabelas auxiliares'!$A$236,"INVESTIMENTO","ERRO - VERIFICAR"))))</f>
        <v/>
      </c>
      <c r="Z662" s="66"/>
    </row>
    <row r="663" spans="6:26" x14ac:dyDescent="0.25">
      <c r="F663" s="51" t="str">
        <f>IFERROR(VLOOKUP(D663,'Tabelas auxiliares'!$A$3:$B$61,2,FALSE),"")</f>
        <v/>
      </c>
      <c r="G663" s="51" t="str">
        <f>IFERROR(VLOOKUP($B663,'Tabelas auxiliares'!$A$65:$C$102,2,FALSE),"")</f>
        <v/>
      </c>
      <c r="H663" s="51" t="str">
        <f>IFERROR(VLOOKUP($B663,'Tabelas auxiliares'!$A$65:$C$102,3,FALSE),"")</f>
        <v/>
      </c>
      <c r="X663" s="51" t="str">
        <f t="shared" si="10"/>
        <v/>
      </c>
      <c r="Y663" s="51" t="str">
        <f>IF(T663="","",IF(AND(T663&lt;&gt;'Tabelas auxiliares'!$B$236,T663&lt;&gt;'Tabelas auxiliares'!$B$237),"FOLHA DE PESSOAL",IF(X663='Tabelas auxiliares'!$A$237,"CUSTEIO",IF(X663='Tabelas auxiliares'!$A$236,"INVESTIMENTO","ERRO - VERIFICAR"))))</f>
        <v/>
      </c>
      <c r="Z663" s="66"/>
    </row>
    <row r="664" spans="6:26" x14ac:dyDescent="0.25">
      <c r="F664" s="51" t="str">
        <f>IFERROR(VLOOKUP(D664,'Tabelas auxiliares'!$A$3:$B$61,2,FALSE),"")</f>
        <v/>
      </c>
      <c r="G664" s="51" t="str">
        <f>IFERROR(VLOOKUP($B664,'Tabelas auxiliares'!$A$65:$C$102,2,FALSE),"")</f>
        <v/>
      </c>
      <c r="H664" s="51" t="str">
        <f>IFERROR(VLOOKUP($B664,'Tabelas auxiliares'!$A$65:$C$102,3,FALSE),"")</f>
        <v/>
      </c>
      <c r="X664" s="51" t="str">
        <f t="shared" si="10"/>
        <v/>
      </c>
      <c r="Y664" s="51" t="str">
        <f>IF(T664="","",IF(AND(T664&lt;&gt;'Tabelas auxiliares'!$B$236,T664&lt;&gt;'Tabelas auxiliares'!$B$237),"FOLHA DE PESSOAL",IF(X664='Tabelas auxiliares'!$A$237,"CUSTEIO",IF(X664='Tabelas auxiliares'!$A$236,"INVESTIMENTO","ERRO - VERIFICAR"))))</f>
        <v/>
      </c>
      <c r="Z664" s="66"/>
    </row>
    <row r="665" spans="6:26" x14ac:dyDescent="0.25">
      <c r="F665" s="51" t="str">
        <f>IFERROR(VLOOKUP(D665,'Tabelas auxiliares'!$A$3:$B$61,2,FALSE),"")</f>
        <v/>
      </c>
      <c r="G665" s="51" t="str">
        <f>IFERROR(VLOOKUP($B665,'Tabelas auxiliares'!$A$65:$C$102,2,FALSE),"")</f>
        <v/>
      </c>
      <c r="H665" s="51" t="str">
        <f>IFERROR(VLOOKUP($B665,'Tabelas auxiliares'!$A$65:$C$102,3,FALSE),"")</f>
        <v/>
      </c>
      <c r="X665" s="51" t="str">
        <f t="shared" si="10"/>
        <v/>
      </c>
      <c r="Y665" s="51" t="str">
        <f>IF(T665="","",IF(AND(T665&lt;&gt;'Tabelas auxiliares'!$B$236,T665&lt;&gt;'Tabelas auxiliares'!$B$237),"FOLHA DE PESSOAL",IF(X665='Tabelas auxiliares'!$A$237,"CUSTEIO",IF(X665='Tabelas auxiliares'!$A$236,"INVESTIMENTO","ERRO - VERIFICAR"))))</f>
        <v/>
      </c>
      <c r="Z665" s="66"/>
    </row>
    <row r="666" spans="6:26" x14ac:dyDescent="0.25">
      <c r="F666" s="51" t="str">
        <f>IFERROR(VLOOKUP(D666,'Tabelas auxiliares'!$A$3:$B$61,2,FALSE),"")</f>
        <v/>
      </c>
      <c r="G666" s="51" t="str">
        <f>IFERROR(VLOOKUP($B666,'Tabelas auxiliares'!$A$65:$C$102,2,FALSE),"")</f>
        <v/>
      </c>
      <c r="H666" s="51" t="str">
        <f>IFERROR(VLOOKUP($B666,'Tabelas auxiliares'!$A$65:$C$102,3,FALSE),"")</f>
        <v/>
      </c>
      <c r="X666" s="51" t="str">
        <f t="shared" si="10"/>
        <v/>
      </c>
      <c r="Y666" s="51" t="str">
        <f>IF(T666="","",IF(AND(T666&lt;&gt;'Tabelas auxiliares'!$B$236,T666&lt;&gt;'Tabelas auxiliares'!$B$237),"FOLHA DE PESSOAL",IF(X666='Tabelas auxiliares'!$A$237,"CUSTEIO",IF(X666='Tabelas auxiliares'!$A$236,"INVESTIMENTO","ERRO - VERIFICAR"))))</f>
        <v/>
      </c>
      <c r="Z666" s="66"/>
    </row>
    <row r="667" spans="6:26" x14ac:dyDescent="0.25">
      <c r="F667" s="51" t="str">
        <f>IFERROR(VLOOKUP(D667,'Tabelas auxiliares'!$A$3:$B$61,2,FALSE),"")</f>
        <v/>
      </c>
      <c r="G667" s="51" t="str">
        <f>IFERROR(VLOOKUP($B667,'Tabelas auxiliares'!$A$65:$C$102,2,FALSE),"")</f>
        <v/>
      </c>
      <c r="H667" s="51" t="str">
        <f>IFERROR(VLOOKUP($B667,'Tabelas auxiliares'!$A$65:$C$102,3,FALSE),"")</f>
        <v/>
      </c>
      <c r="X667" s="51" t="str">
        <f t="shared" si="10"/>
        <v/>
      </c>
      <c r="Y667" s="51" t="str">
        <f>IF(T667="","",IF(AND(T667&lt;&gt;'Tabelas auxiliares'!$B$236,T667&lt;&gt;'Tabelas auxiliares'!$B$237),"FOLHA DE PESSOAL",IF(X667='Tabelas auxiliares'!$A$237,"CUSTEIO",IF(X667='Tabelas auxiliares'!$A$236,"INVESTIMENTO","ERRO - VERIFICAR"))))</f>
        <v/>
      </c>
      <c r="Z667" s="66"/>
    </row>
    <row r="668" spans="6:26" x14ac:dyDescent="0.25">
      <c r="F668" s="51" t="str">
        <f>IFERROR(VLOOKUP(D668,'Tabelas auxiliares'!$A$3:$B$61,2,FALSE),"")</f>
        <v/>
      </c>
      <c r="G668" s="51" t="str">
        <f>IFERROR(VLOOKUP($B668,'Tabelas auxiliares'!$A$65:$C$102,2,FALSE),"")</f>
        <v/>
      </c>
      <c r="H668" s="51" t="str">
        <f>IFERROR(VLOOKUP($B668,'Tabelas auxiliares'!$A$65:$C$102,3,FALSE),"")</f>
        <v/>
      </c>
      <c r="X668" s="51" t="str">
        <f t="shared" si="10"/>
        <v/>
      </c>
      <c r="Y668" s="51" t="str">
        <f>IF(T668="","",IF(AND(T668&lt;&gt;'Tabelas auxiliares'!$B$236,T668&lt;&gt;'Tabelas auxiliares'!$B$237),"FOLHA DE PESSOAL",IF(X668='Tabelas auxiliares'!$A$237,"CUSTEIO",IF(X668='Tabelas auxiliares'!$A$236,"INVESTIMENTO","ERRO - VERIFICAR"))))</f>
        <v/>
      </c>
      <c r="Z668" s="66"/>
    </row>
    <row r="669" spans="6:26" x14ac:dyDescent="0.25">
      <c r="F669" s="51" t="str">
        <f>IFERROR(VLOOKUP(D669,'Tabelas auxiliares'!$A$3:$B$61,2,FALSE),"")</f>
        <v/>
      </c>
      <c r="G669" s="51" t="str">
        <f>IFERROR(VLOOKUP($B669,'Tabelas auxiliares'!$A$65:$C$102,2,FALSE),"")</f>
        <v/>
      </c>
      <c r="H669" s="51" t="str">
        <f>IFERROR(VLOOKUP($B669,'Tabelas auxiliares'!$A$65:$C$102,3,FALSE),"")</f>
        <v/>
      </c>
      <c r="X669" s="51" t="str">
        <f t="shared" si="10"/>
        <v/>
      </c>
      <c r="Y669" s="51" t="str">
        <f>IF(T669="","",IF(AND(T669&lt;&gt;'Tabelas auxiliares'!$B$236,T669&lt;&gt;'Tabelas auxiliares'!$B$237),"FOLHA DE PESSOAL",IF(X669='Tabelas auxiliares'!$A$237,"CUSTEIO",IF(X669='Tabelas auxiliares'!$A$236,"INVESTIMENTO","ERRO - VERIFICAR"))))</f>
        <v/>
      </c>
      <c r="Z669" s="66"/>
    </row>
    <row r="670" spans="6:26" x14ac:dyDescent="0.25">
      <c r="F670" s="51" t="str">
        <f>IFERROR(VLOOKUP(D670,'Tabelas auxiliares'!$A$3:$B$61,2,FALSE),"")</f>
        <v/>
      </c>
      <c r="G670" s="51" t="str">
        <f>IFERROR(VLOOKUP($B670,'Tabelas auxiliares'!$A$65:$C$102,2,FALSE),"")</f>
        <v/>
      </c>
      <c r="H670" s="51" t="str">
        <f>IFERROR(VLOOKUP($B670,'Tabelas auxiliares'!$A$65:$C$102,3,FALSE),"")</f>
        <v/>
      </c>
      <c r="X670" s="51" t="str">
        <f t="shared" si="10"/>
        <v/>
      </c>
      <c r="Y670" s="51" t="str">
        <f>IF(T670="","",IF(AND(T670&lt;&gt;'Tabelas auxiliares'!$B$236,T670&lt;&gt;'Tabelas auxiliares'!$B$237),"FOLHA DE PESSOAL",IF(X670='Tabelas auxiliares'!$A$237,"CUSTEIO",IF(X670='Tabelas auxiliares'!$A$236,"INVESTIMENTO","ERRO - VERIFICAR"))))</f>
        <v/>
      </c>
      <c r="Z670" s="66"/>
    </row>
    <row r="671" spans="6:26" x14ac:dyDescent="0.25">
      <c r="F671" s="51" t="str">
        <f>IFERROR(VLOOKUP(D671,'Tabelas auxiliares'!$A$3:$B$61,2,FALSE),"")</f>
        <v/>
      </c>
      <c r="G671" s="51" t="str">
        <f>IFERROR(VLOOKUP($B671,'Tabelas auxiliares'!$A$65:$C$102,2,FALSE),"")</f>
        <v/>
      </c>
      <c r="H671" s="51" t="str">
        <f>IFERROR(VLOOKUP($B671,'Tabelas auxiliares'!$A$65:$C$102,3,FALSE),"")</f>
        <v/>
      </c>
      <c r="X671" s="51" t="str">
        <f t="shared" si="10"/>
        <v/>
      </c>
      <c r="Y671" s="51" t="str">
        <f>IF(T671="","",IF(AND(T671&lt;&gt;'Tabelas auxiliares'!$B$236,T671&lt;&gt;'Tabelas auxiliares'!$B$237),"FOLHA DE PESSOAL",IF(X671='Tabelas auxiliares'!$A$237,"CUSTEIO",IF(X671='Tabelas auxiliares'!$A$236,"INVESTIMENTO","ERRO - VERIFICAR"))))</f>
        <v/>
      </c>
      <c r="Z671" s="66"/>
    </row>
    <row r="672" spans="6:26" x14ac:dyDescent="0.25">
      <c r="F672" s="51" t="str">
        <f>IFERROR(VLOOKUP(D672,'Tabelas auxiliares'!$A$3:$B$61,2,FALSE),"")</f>
        <v/>
      </c>
      <c r="G672" s="51" t="str">
        <f>IFERROR(VLOOKUP($B672,'Tabelas auxiliares'!$A$65:$C$102,2,FALSE),"")</f>
        <v/>
      </c>
      <c r="H672" s="51" t="str">
        <f>IFERROR(VLOOKUP($B672,'Tabelas auxiliares'!$A$65:$C$102,3,FALSE),"")</f>
        <v/>
      </c>
      <c r="X672" s="51" t="str">
        <f t="shared" si="10"/>
        <v/>
      </c>
      <c r="Y672" s="51" t="str">
        <f>IF(T672="","",IF(AND(T672&lt;&gt;'Tabelas auxiliares'!$B$236,T672&lt;&gt;'Tabelas auxiliares'!$B$237),"FOLHA DE PESSOAL",IF(X672='Tabelas auxiliares'!$A$237,"CUSTEIO",IF(X672='Tabelas auxiliares'!$A$236,"INVESTIMENTO","ERRO - VERIFICAR"))))</f>
        <v/>
      </c>
      <c r="Z672" s="66"/>
    </row>
    <row r="673" spans="6:26" x14ac:dyDescent="0.25">
      <c r="F673" s="51" t="str">
        <f>IFERROR(VLOOKUP(D673,'Tabelas auxiliares'!$A$3:$B$61,2,FALSE),"")</f>
        <v/>
      </c>
      <c r="G673" s="51" t="str">
        <f>IFERROR(VLOOKUP($B673,'Tabelas auxiliares'!$A$65:$C$102,2,FALSE),"")</f>
        <v/>
      </c>
      <c r="H673" s="51" t="str">
        <f>IFERROR(VLOOKUP($B673,'Tabelas auxiliares'!$A$65:$C$102,3,FALSE),"")</f>
        <v/>
      </c>
      <c r="X673" s="51" t="str">
        <f t="shared" si="10"/>
        <v/>
      </c>
      <c r="Y673" s="51" t="str">
        <f>IF(T673="","",IF(AND(T673&lt;&gt;'Tabelas auxiliares'!$B$236,T673&lt;&gt;'Tabelas auxiliares'!$B$237),"FOLHA DE PESSOAL",IF(X673='Tabelas auxiliares'!$A$237,"CUSTEIO",IF(X673='Tabelas auxiliares'!$A$236,"INVESTIMENTO","ERRO - VERIFICAR"))))</f>
        <v/>
      </c>
      <c r="Z673" s="66"/>
    </row>
    <row r="674" spans="6:26" x14ac:dyDescent="0.25">
      <c r="F674" s="51" t="str">
        <f>IFERROR(VLOOKUP(D674,'Tabelas auxiliares'!$A$3:$B$61,2,FALSE),"")</f>
        <v/>
      </c>
      <c r="G674" s="51" t="str">
        <f>IFERROR(VLOOKUP($B674,'Tabelas auxiliares'!$A$65:$C$102,2,FALSE),"")</f>
        <v/>
      </c>
      <c r="H674" s="51" t="str">
        <f>IFERROR(VLOOKUP($B674,'Tabelas auxiliares'!$A$65:$C$102,3,FALSE),"")</f>
        <v/>
      </c>
      <c r="X674" s="51" t="str">
        <f t="shared" si="10"/>
        <v/>
      </c>
      <c r="Y674" s="51" t="str">
        <f>IF(T674="","",IF(AND(T674&lt;&gt;'Tabelas auxiliares'!$B$236,T674&lt;&gt;'Tabelas auxiliares'!$B$237),"FOLHA DE PESSOAL",IF(X674='Tabelas auxiliares'!$A$237,"CUSTEIO",IF(X674='Tabelas auxiliares'!$A$236,"INVESTIMENTO","ERRO - VERIFICAR"))))</f>
        <v/>
      </c>
      <c r="Z674" s="66"/>
    </row>
    <row r="675" spans="6:26" x14ac:dyDescent="0.25">
      <c r="F675" s="51" t="str">
        <f>IFERROR(VLOOKUP(D675,'Tabelas auxiliares'!$A$3:$B$61,2,FALSE),"")</f>
        <v/>
      </c>
      <c r="G675" s="51" t="str">
        <f>IFERROR(VLOOKUP($B675,'Tabelas auxiliares'!$A$65:$C$102,2,FALSE),"")</f>
        <v/>
      </c>
      <c r="H675" s="51" t="str">
        <f>IFERROR(VLOOKUP($B675,'Tabelas auxiliares'!$A$65:$C$102,3,FALSE),"")</f>
        <v/>
      </c>
      <c r="X675" s="51" t="str">
        <f t="shared" si="10"/>
        <v/>
      </c>
      <c r="Y675" s="51" t="str">
        <f>IF(T675="","",IF(AND(T675&lt;&gt;'Tabelas auxiliares'!$B$236,T675&lt;&gt;'Tabelas auxiliares'!$B$237),"FOLHA DE PESSOAL",IF(X675='Tabelas auxiliares'!$A$237,"CUSTEIO",IF(X675='Tabelas auxiliares'!$A$236,"INVESTIMENTO","ERRO - VERIFICAR"))))</f>
        <v/>
      </c>
      <c r="Z675" s="66"/>
    </row>
    <row r="676" spans="6:26" x14ac:dyDescent="0.25">
      <c r="F676" s="51" t="str">
        <f>IFERROR(VLOOKUP(D676,'Tabelas auxiliares'!$A$3:$B$61,2,FALSE),"")</f>
        <v/>
      </c>
      <c r="G676" s="51" t="str">
        <f>IFERROR(VLOOKUP($B676,'Tabelas auxiliares'!$A$65:$C$102,2,FALSE),"")</f>
        <v/>
      </c>
      <c r="H676" s="51" t="str">
        <f>IFERROR(VLOOKUP($B676,'Tabelas auxiliares'!$A$65:$C$102,3,FALSE),"")</f>
        <v/>
      </c>
      <c r="X676" s="51" t="str">
        <f t="shared" si="10"/>
        <v/>
      </c>
      <c r="Y676" s="51" t="str">
        <f>IF(T676="","",IF(AND(T676&lt;&gt;'Tabelas auxiliares'!$B$236,T676&lt;&gt;'Tabelas auxiliares'!$B$237),"FOLHA DE PESSOAL",IF(X676='Tabelas auxiliares'!$A$237,"CUSTEIO",IF(X676='Tabelas auxiliares'!$A$236,"INVESTIMENTO","ERRO - VERIFICAR"))))</f>
        <v/>
      </c>
      <c r="Z676" s="66"/>
    </row>
    <row r="677" spans="6:26" x14ac:dyDescent="0.25">
      <c r="F677" s="51" t="str">
        <f>IFERROR(VLOOKUP(D677,'Tabelas auxiliares'!$A$3:$B$61,2,FALSE),"")</f>
        <v/>
      </c>
      <c r="G677" s="51" t="str">
        <f>IFERROR(VLOOKUP($B677,'Tabelas auxiliares'!$A$65:$C$102,2,FALSE),"")</f>
        <v/>
      </c>
      <c r="H677" s="51" t="str">
        <f>IFERROR(VLOOKUP($B677,'Tabelas auxiliares'!$A$65:$C$102,3,FALSE),"")</f>
        <v/>
      </c>
      <c r="X677" s="51" t="str">
        <f t="shared" si="10"/>
        <v/>
      </c>
      <c r="Y677" s="51" t="str">
        <f>IF(T677="","",IF(AND(T677&lt;&gt;'Tabelas auxiliares'!$B$236,T677&lt;&gt;'Tabelas auxiliares'!$B$237),"FOLHA DE PESSOAL",IF(X677='Tabelas auxiliares'!$A$237,"CUSTEIO",IF(X677='Tabelas auxiliares'!$A$236,"INVESTIMENTO","ERRO - VERIFICAR"))))</f>
        <v/>
      </c>
      <c r="Z677" s="66"/>
    </row>
    <row r="678" spans="6:26" x14ac:dyDescent="0.25">
      <c r="F678" s="51" t="str">
        <f>IFERROR(VLOOKUP(D678,'Tabelas auxiliares'!$A$3:$B$61,2,FALSE),"")</f>
        <v/>
      </c>
      <c r="G678" s="51" t="str">
        <f>IFERROR(VLOOKUP($B678,'Tabelas auxiliares'!$A$65:$C$102,2,FALSE),"")</f>
        <v/>
      </c>
      <c r="H678" s="51" t="str">
        <f>IFERROR(VLOOKUP($B678,'Tabelas auxiliares'!$A$65:$C$102,3,FALSE),"")</f>
        <v/>
      </c>
      <c r="X678" s="51" t="str">
        <f t="shared" si="10"/>
        <v/>
      </c>
      <c r="Y678" s="51" t="str">
        <f>IF(T678="","",IF(AND(T678&lt;&gt;'Tabelas auxiliares'!$B$236,T678&lt;&gt;'Tabelas auxiliares'!$B$237),"FOLHA DE PESSOAL",IF(X678='Tabelas auxiliares'!$A$237,"CUSTEIO",IF(X678='Tabelas auxiliares'!$A$236,"INVESTIMENTO","ERRO - VERIFICAR"))))</f>
        <v/>
      </c>
      <c r="Z678" s="66"/>
    </row>
    <row r="679" spans="6:26" x14ac:dyDescent="0.25">
      <c r="F679" s="51" t="str">
        <f>IFERROR(VLOOKUP(D679,'Tabelas auxiliares'!$A$3:$B$61,2,FALSE),"")</f>
        <v/>
      </c>
      <c r="G679" s="51" t="str">
        <f>IFERROR(VLOOKUP($B679,'Tabelas auxiliares'!$A$65:$C$102,2,FALSE),"")</f>
        <v/>
      </c>
      <c r="H679" s="51" t="str">
        <f>IFERROR(VLOOKUP($B679,'Tabelas auxiliares'!$A$65:$C$102,3,FALSE),"")</f>
        <v/>
      </c>
      <c r="X679" s="51" t="str">
        <f t="shared" si="10"/>
        <v/>
      </c>
      <c r="Y679" s="51" t="str">
        <f>IF(T679="","",IF(AND(T679&lt;&gt;'Tabelas auxiliares'!$B$236,T679&lt;&gt;'Tabelas auxiliares'!$B$237),"FOLHA DE PESSOAL",IF(X679='Tabelas auxiliares'!$A$237,"CUSTEIO",IF(X679='Tabelas auxiliares'!$A$236,"INVESTIMENTO","ERRO - VERIFICAR"))))</f>
        <v/>
      </c>
      <c r="Z679" s="66"/>
    </row>
    <row r="680" spans="6:26" x14ac:dyDescent="0.25">
      <c r="F680" s="51" t="str">
        <f>IFERROR(VLOOKUP(D680,'Tabelas auxiliares'!$A$3:$B$61,2,FALSE),"")</f>
        <v/>
      </c>
      <c r="G680" s="51" t="str">
        <f>IFERROR(VLOOKUP($B680,'Tabelas auxiliares'!$A$65:$C$102,2,FALSE),"")</f>
        <v/>
      </c>
      <c r="H680" s="51" t="str">
        <f>IFERROR(VLOOKUP($B680,'Tabelas auxiliares'!$A$65:$C$102,3,FALSE),"")</f>
        <v/>
      </c>
      <c r="X680" s="51" t="str">
        <f t="shared" si="10"/>
        <v/>
      </c>
      <c r="Y680" s="51" t="str">
        <f>IF(T680="","",IF(AND(T680&lt;&gt;'Tabelas auxiliares'!$B$236,T680&lt;&gt;'Tabelas auxiliares'!$B$237),"FOLHA DE PESSOAL",IF(X680='Tabelas auxiliares'!$A$237,"CUSTEIO",IF(X680='Tabelas auxiliares'!$A$236,"INVESTIMENTO","ERRO - VERIFICAR"))))</f>
        <v/>
      </c>
      <c r="Z680" s="66"/>
    </row>
    <row r="681" spans="6:26" x14ac:dyDescent="0.25">
      <c r="F681" s="51" t="str">
        <f>IFERROR(VLOOKUP(D681,'Tabelas auxiliares'!$A$3:$B$61,2,FALSE),"")</f>
        <v/>
      </c>
      <c r="G681" s="51" t="str">
        <f>IFERROR(VLOOKUP($B681,'Tabelas auxiliares'!$A$65:$C$102,2,FALSE),"")</f>
        <v/>
      </c>
      <c r="H681" s="51" t="str">
        <f>IFERROR(VLOOKUP($B681,'Tabelas auxiliares'!$A$65:$C$102,3,FALSE),"")</f>
        <v/>
      </c>
      <c r="X681" s="51" t="str">
        <f t="shared" si="10"/>
        <v/>
      </c>
      <c r="Y681" s="51" t="str">
        <f>IF(T681="","",IF(AND(T681&lt;&gt;'Tabelas auxiliares'!$B$236,T681&lt;&gt;'Tabelas auxiliares'!$B$237),"FOLHA DE PESSOAL",IF(X681='Tabelas auxiliares'!$A$237,"CUSTEIO",IF(X681='Tabelas auxiliares'!$A$236,"INVESTIMENTO","ERRO - VERIFICAR"))))</f>
        <v/>
      </c>
      <c r="Z681" s="66"/>
    </row>
    <row r="682" spans="6:26" x14ac:dyDescent="0.25">
      <c r="F682" s="51" t="str">
        <f>IFERROR(VLOOKUP(D682,'Tabelas auxiliares'!$A$3:$B$61,2,FALSE),"")</f>
        <v/>
      </c>
      <c r="G682" s="51" t="str">
        <f>IFERROR(VLOOKUP($B682,'Tabelas auxiliares'!$A$65:$C$102,2,FALSE),"")</f>
        <v/>
      </c>
      <c r="H682" s="51" t="str">
        <f>IFERROR(VLOOKUP($B682,'Tabelas auxiliares'!$A$65:$C$102,3,FALSE),"")</f>
        <v/>
      </c>
      <c r="X682" s="51" t="str">
        <f t="shared" si="10"/>
        <v/>
      </c>
      <c r="Y682" s="51" t="str">
        <f>IF(T682="","",IF(AND(T682&lt;&gt;'Tabelas auxiliares'!$B$236,T682&lt;&gt;'Tabelas auxiliares'!$B$237),"FOLHA DE PESSOAL",IF(X682='Tabelas auxiliares'!$A$237,"CUSTEIO",IF(X682='Tabelas auxiliares'!$A$236,"INVESTIMENTO","ERRO - VERIFICAR"))))</f>
        <v/>
      </c>
      <c r="Z682" s="66"/>
    </row>
    <row r="683" spans="6:26" x14ac:dyDescent="0.25">
      <c r="F683" s="51" t="str">
        <f>IFERROR(VLOOKUP(D683,'Tabelas auxiliares'!$A$3:$B$61,2,FALSE),"")</f>
        <v/>
      </c>
      <c r="G683" s="51" t="str">
        <f>IFERROR(VLOOKUP($B683,'Tabelas auxiliares'!$A$65:$C$102,2,FALSE),"")</f>
        <v/>
      </c>
      <c r="H683" s="51" t="str">
        <f>IFERROR(VLOOKUP($B683,'Tabelas auxiliares'!$A$65:$C$102,3,FALSE),"")</f>
        <v/>
      </c>
      <c r="X683" s="51" t="str">
        <f t="shared" si="10"/>
        <v/>
      </c>
      <c r="Y683" s="51" t="str">
        <f>IF(T683="","",IF(AND(T683&lt;&gt;'Tabelas auxiliares'!$B$236,T683&lt;&gt;'Tabelas auxiliares'!$B$237),"FOLHA DE PESSOAL",IF(X683='Tabelas auxiliares'!$A$237,"CUSTEIO",IF(X683='Tabelas auxiliares'!$A$236,"INVESTIMENTO","ERRO - VERIFICAR"))))</f>
        <v/>
      </c>
      <c r="Z683" s="66"/>
    </row>
    <row r="684" spans="6:26" x14ac:dyDescent="0.25">
      <c r="F684" s="51" t="str">
        <f>IFERROR(VLOOKUP(D684,'Tabelas auxiliares'!$A$3:$B$61,2,FALSE),"")</f>
        <v/>
      </c>
      <c r="G684" s="51" t="str">
        <f>IFERROR(VLOOKUP($B684,'Tabelas auxiliares'!$A$65:$C$102,2,FALSE),"")</f>
        <v/>
      </c>
      <c r="H684" s="51" t="str">
        <f>IFERROR(VLOOKUP($B684,'Tabelas auxiliares'!$A$65:$C$102,3,FALSE),"")</f>
        <v/>
      </c>
      <c r="X684" s="51" t="str">
        <f t="shared" si="10"/>
        <v/>
      </c>
      <c r="Y684" s="51" t="str">
        <f>IF(T684="","",IF(AND(T684&lt;&gt;'Tabelas auxiliares'!$B$236,T684&lt;&gt;'Tabelas auxiliares'!$B$237),"FOLHA DE PESSOAL",IF(X684='Tabelas auxiliares'!$A$237,"CUSTEIO",IF(X684='Tabelas auxiliares'!$A$236,"INVESTIMENTO","ERRO - VERIFICAR"))))</f>
        <v/>
      </c>
      <c r="Z684" s="66"/>
    </row>
    <row r="685" spans="6:26" x14ac:dyDescent="0.25">
      <c r="F685" s="51" t="str">
        <f>IFERROR(VLOOKUP(D685,'Tabelas auxiliares'!$A$3:$B$61,2,FALSE),"")</f>
        <v/>
      </c>
      <c r="G685" s="51" t="str">
        <f>IFERROR(VLOOKUP($B685,'Tabelas auxiliares'!$A$65:$C$102,2,FALSE),"")</f>
        <v/>
      </c>
      <c r="H685" s="51" t="str">
        <f>IFERROR(VLOOKUP($B685,'Tabelas auxiliares'!$A$65:$C$102,3,FALSE),"")</f>
        <v/>
      </c>
      <c r="X685" s="51" t="str">
        <f t="shared" si="10"/>
        <v/>
      </c>
      <c r="Y685" s="51" t="str">
        <f>IF(T685="","",IF(AND(T685&lt;&gt;'Tabelas auxiliares'!$B$236,T685&lt;&gt;'Tabelas auxiliares'!$B$237),"FOLHA DE PESSOAL",IF(X685='Tabelas auxiliares'!$A$237,"CUSTEIO",IF(X685='Tabelas auxiliares'!$A$236,"INVESTIMENTO","ERRO - VERIFICAR"))))</f>
        <v/>
      </c>
      <c r="Z685" s="66"/>
    </row>
    <row r="686" spans="6:26" x14ac:dyDescent="0.25">
      <c r="F686" s="51" t="str">
        <f>IFERROR(VLOOKUP(D686,'Tabelas auxiliares'!$A$3:$B$61,2,FALSE),"")</f>
        <v/>
      </c>
      <c r="G686" s="51" t="str">
        <f>IFERROR(VLOOKUP($B686,'Tabelas auxiliares'!$A$65:$C$102,2,FALSE),"")</f>
        <v/>
      </c>
      <c r="H686" s="51" t="str">
        <f>IFERROR(VLOOKUP($B686,'Tabelas auxiliares'!$A$65:$C$102,3,FALSE),"")</f>
        <v/>
      </c>
      <c r="X686" s="51" t="str">
        <f t="shared" si="10"/>
        <v/>
      </c>
      <c r="Y686" s="51" t="str">
        <f>IF(T686="","",IF(AND(T686&lt;&gt;'Tabelas auxiliares'!$B$236,T686&lt;&gt;'Tabelas auxiliares'!$B$237),"FOLHA DE PESSOAL",IF(X686='Tabelas auxiliares'!$A$237,"CUSTEIO",IF(X686='Tabelas auxiliares'!$A$236,"INVESTIMENTO","ERRO - VERIFICAR"))))</f>
        <v/>
      </c>
      <c r="Z686" s="66"/>
    </row>
    <row r="687" spans="6:26" x14ac:dyDescent="0.25">
      <c r="F687" s="51" t="str">
        <f>IFERROR(VLOOKUP(D687,'Tabelas auxiliares'!$A$3:$B$61,2,FALSE),"")</f>
        <v/>
      </c>
      <c r="G687" s="51" t="str">
        <f>IFERROR(VLOOKUP($B687,'Tabelas auxiliares'!$A$65:$C$102,2,FALSE),"")</f>
        <v/>
      </c>
      <c r="H687" s="51" t="str">
        <f>IFERROR(VLOOKUP($B687,'Tabelas auxiliares'!$A$65:$C$102,3,FALSE),"")</f>
        <v/>
      </c>
      <c r="X687" s="51" t="str">
        <f t="shared" si="10"/>
        <v/>
      </c>
      <c r="Y687" s="51" t="str">
        <f>IF(T687="","",IF(AND(T687&lt;&gt;'Tabelas auxiliares'!$B$236,T687&lt;&gt;'Tabelas auxiliares'!$B$237),"FOLHA DE PESSOAL",IF(X687='Tabelas auxiliares'!$A$237,"CUSTEIO",IF(X687='Tabelas auxiliares'!$A$236,"INVESTIMENTO","ERRO - VERIFICAR"))))</f>
        <v/>
      </c>
      <c r="Z687" s="66"/>
    </row>
    <row r="688" spans="6:26" x14ac:dyDescent="0.25">
      <c r="F688" s="51" t="str">
        <f>IFERROR(VLOOKUP(D688,'Tabelas auxiliares'!$A$3:$B$61,2,FALSE),"")</f>
        <v/>
      </c>
      <c r="G688" s="51" t="str">
        <f>IFERROR(VLOOKUP($B688,'Tabelas auxiliares'!$A$65:$C$102,2,FALSE),"")</f>
        <v/>
      </c>
      <c r="H688" s="51" t="str">
        <f>IFERROR(VLOOKUP($B688,'Tabelas auxiliares'!$A$65:$C$102,3,FALSE),"")</f>
        <v/>
      </c>
      <c r="X688" s="51" t="str">
        <f t="shared" si="10"/>
        <v/>
      </c>
      <c r="Y688" s="51" t="str">
        <f>IF(T688="","",IF(AND(T688&lt;&gt;'Tabelas auxiliares'!$B$236,T688&lt;&gt;'Tabelas auxiliares'!$B$237),"FOLHA DE PESSOAL",IF(X688='Tabelas auxiliares'!$A$237,"CUSTEIO",IF(X688='Tabelas auxiliares'!$A$236,"INVESTIMENTO","ERRO - VERIFICAR"))))</f>
        <v/>
      </c>
      <c r="Z688" s="66"/>
    </row>
    <row r="689" spans="6:26" x14ac:dyDescent="0.25">
      <c r="F689" s="51" t="str">
        <f>IFERROR(VLOOKUP(D689,'Tabelas auxiliares'!$A$3:$B$61,2,FALSE),"")</f>
        <v/>
      </c>
      <c r="G689" s="51" t="str">
        <f>IFERROR(VLOOKUP($B689,'Tabelas auxiliares'!$A$65:$C$102,2,FALSE),"")</f>
        <v/>
      </c>
      <c r="H689" s="51" t="str">
        <f>IFERROR(VLOOKUP($B689,'Tabelas auxiliares'!$A$65:$C$102,3,FALSE),"")</f>
        <v/>
      </c>
      <c r="X689" s="51" t="str">
        <f t="shared" si="10"/>
        <v/>
      </c>
      <c r="Y689" s="51" t="str">
        <f>IF(T689="","",IF(AND(T689&lt;&gt;'Tabelas auxiliares'!$B$236,T689&lt;&gt;'Tabelas auxiliares'!$B$237),"FOLHA DE PESSOAL",IF(X689='Tabelas auxiliares'!$A$237,"CUSTEIO",IF(X689='Tabelas auxiliares'!$A$236,"INVESTIMENTO","ERRO - VERIFICAR"))))</f>
        <v/>
      </c>
      <c r="Z689" s="66"/>
    </row>
    <row r="690" spans="6:26" x14ac:dyDescent="0.25">
      <c r="F690" s="51" t="str">
        <f>IFERROR(VLOOKUP(D690,'Tabelas auxiliares'!$A$3:$B$61,2,FALSE),"")</f>
        <v/>
      </c>
      <c r="G690" s="51" t="str">
        <f>IFERROR(VLOOKUP($B690,'Tabelas auxiliares'!$A$65:$C$102,2,FALSE),"")</f>
        <v/>
      </c>
      <c r="H690" s="51" t="str">
        <f>IFERROR(VLOOKUP($B690,'Tabelas auxiliares'!$A$65:$C$102,3,FALSE),"")</f>
        <v/>
      </c>
      <c r="X690" s="51" t="str">
        <f t="shared" si="10"/>
        <v/>
      </c>
      <c r="Y690" s="51" t="str">
        <f>IF(T690="","",IF(AND(T690&lt;&gt;'Tabelas auxiliares'!$B$236,T690&lt;&gt;'Tabelas auxiliares'!$B$237),"FOLHA DE PESSOAL",IF(X690='Tabelas auxiliares'!$A$237,"CUSTEIO",IF(X690='Tabelas auxiliares'!$A$236,"INVESTIMENTO","ERRO - VERIFICAR"))))</f>
        <v/>
      </c>
      <c r="Z690" s="66"/>
    </row>
    <row r="691" spans="6:26" x14ac:dyDescent="0.25">
      <c r="F691" s="51" t="str">
        <f>IFERROR(VLOOKUP(D691,'Tabelas auxiliares'!$A$3:$B$61,2,FALSE),"")</f>
        <v/>
      </c>
      <c r="G691" s="51" t="str">
        <f>IFERROR(VLOOKUP($B691,'Tabelas auxiliares'!$A$65:$C$102,2,FALSE),"")</f>
        <v/>
      </c>
      <c r="H691" s="51" t="str">
        <f>IFERROR(VLOOKUP($B691,'Tabelas auxiliares'!$A$65:$C$102,3,FALSE),"")</f>
        <v/>
      </c>
      <c r="X691" s="51" t="str">
        <f t="shared" si="10"/>
        <v/>
      </c>
      <c r="Y691" s="51" t="str">
        <f>IF(T691="","",IF(AND(T691&lt;&gt;'Tabelas auxiliares'!$B$236,T691&lt;&gt;'Tabelas auxiliares'!$B$237),"FOLHA DE PESSOAL",IF(X691='Tabelas auxiliares'!$A$237,"CUSTEIO",IF(X691='Tabelas auxiliares'!$A$236,"INVESTIMENTO","ERRO - VERIFICAR"))))</f>
        <v/>
      </c>
      <c r="Z691" s="66"/>
    </row>
    <row r="692" spans="6:26" x14ac:dyDescent="0.25">
      <c r="F692" s="51" t="str">
        <f>IFERROR(VLOOKUP(D692,'Tabelas auxiliares'!$A$3:$B$61,2,FALSE),"")</f>
        <v/>
      </c>
      <c r="G692" s="51" t="str">
        <f>IFERROR(VLOOKUP($B692,'Tabelas auxiliares'!$A$65:$C$102,2,FALSE),"")</f>
        <v/>
      </c>
      <c r="H692" s="51" t="str">
        <f>IFERROR(VLOOKUP($B692,'Tabelas auxiliares'!$A$65:$C$102,3,FALSE),"")</f>
        <v/>
      </c>
      <c r="X692" s="51" t="str">
        <f t="shared" si="10"/>
        <v/>
      </c>
      <c r="Y692" s="51" t="str">
        <f>IF(T692="","",IF(AND(T692&lt;&gt;'Tabelas auxiliares'!$B$236,T692&lt;&gt;'Tabelas auxiliares'!$B$237),"FOLHA DE PESSOAL",IF(X692='Tabelas auxiliares'!$A$237,"CUSTEIO",IF(X692='Tabelas auxiliares'!$A$236,"INVESTIMENTO","ERRO - VERIFICAR"))))</f>
        <v/>
      </c>
      <c r="Z692" s="66"/>
    </row>
    <row r="693" spans="6:26" x14ac:dyDescent="0.25">
      <c r="F693" s="51" t="str">
        <f>IFERROR(VLOOKUP(D693,'Tabelas auxiliares'!$A$3:$B$61,2,FALSE),"")</f>
        <v/>
      </c>
      <c r="G693" s="51" t="str">
        <f>IFERROR(VLOOKUP($B693,'Tabelas auxiliares'!$A$65:$C$102,2,FALSE),"")</f>
        <v/>
      </c>
      <c r="H693" s="51" t="str">
        <f>IFERROR(VLOOKUP($B693,'Tabelas auxiliares'!$A$65:$C$102,3,FALSE),"")</f>
        <v/>
      </c>
      <c r="X693" s="51" t="str">
        <f t="shared" si="10"/>
        <v/>
      </c>
      <c r="Y693" s="51" t="str">
        <f>IF(T693="","",IF(AND(T693&lt;&gt;'Tabelas auxiliares'!$B$236,T693&lt;&gt;'Tabelas auxiliares'!$B$237),"FOLHA DE PESSOAL",IF(X693='Tabelas auxiliares'!$A$237,"CUSTEIO",IF(X693='Tabelas auxiliares'!$A$236,"INVESTIMENTO","ERRO - VERIFICAR"))))</f>
        <v/>
      </c>
      <c r="Z693" s="66"/>
    </row>
    <row r="694" spans="6:26" x14ac:dyDescent="0.25">
      <c r="F694" s="51" t="str">
        <f>IFERROR(VLOOKUP(D694,'Tabelas auxiliares'!$A$3:$B$61,2,FALSE),"")</f>
        <v/>
      </c>
      <c r="G694" s="51" t="str">
        <f>IFERROR(VLOOKUP($B694,'Tabelas auxiliares'!$A$65:$C$102,2,FALSE),"")</f>
        <v/>
      </c>
      <c r="H694" s="51" t="str">
        <f>IFERROR(VLOOKUP($B694,'Tabelas auxiliares'!$A$65:$C$102,3,FALSE),"")</f>
        <v/>
      </c>
      <c r="X694" s="51" t="str">
        <f t="shared" si="10"/>
        <v/>
      </c>
      <c r="Y694" s="51" t="str">
        <f>IF(T694="","",IF(AND(T694&lt;&gt;'Tabelas auxiliares'!$B$236,T694&lt;&gt;'Tabelas auxiliares'!$B$237),"FOLHA DE PESSOAL",IF(X694='Tabelas auxiliares'!$A$237,"CUSTEIO",IF(X694='Tabelas auxiliares'!$A$236,"INVESTIMENTO","ERRO - VERIFICAR"))))</f>
        <v/>
      </c>
      <c r="Z694" s="66"/>
    </row>
    <row r="695" spans="6:26" x14ac:dyDescent="0.25">
      <c r="F695" s="51" t="str">
        <f>IFERROR(VLOOKUP(D695,'Tabelas auxiliares'!$A$3:$B$61,2,FALSE),"")</f>
        <v/>
      </c>
      <c r="G695" s="51" t="str">
        <f>IFERROR(VLOOKUP($B695,'Tabelas auxiliares'!$A$65:$C$102,2,FALSE),"")</f>
        <v/>
      </c>
      <c r="H695" s="51" t="str">
        <f>IFERROR(VLOOKUP($B695,'Tabelas auxiliares'!$A$65:$C$102,3,FALSE),"")</f>
        <v/>
      </c>
      <c r="X695" s="51" t="str">
        <f t="shared" si="10"/>
        <v/>
      </c>
      <c r="Y695" s="51" t="str">
        <f>IF(T695="","",IF(AND(T695&lt;&gt;'Tabelas auxiliares'!$B$236,T695&lt;&gt;'Tabelas auxiliares'!$B$237),"FOLHA DE PESSOAL",IF(X695='Tabelas auxiliares'!$A$237,"CUSTEIO",IF(X695='Tabelas auxiliares'!$A$236,"INVESTIMENTO","ERRO - VERIFICAR"))))</f>
        <v/>
      </c>
      <c r="Z695" s="66"/>
    </row>
    <row r="696" spans="6:26" x14ac:dyDescent="0.25">
      <c r="F696" s="51" t="str">
        <f>IFERROR(VLOOKUP(D696,'Tabelas auxiliares'!$A$3:$B$61,2,FALSE),"")</f>
        <v/>
      </c>
      <c r="G696" s="51" t="str">
        <f>IFERROR(VLOOKUP($B696,'Tabelas auxiliares'!$A$65:$C$102,2,FALSE),"")</f>
        <v/>
      </c>
      <c r="H696" s="51" t="str">
        <f>IFERROR(VLOOKUP($B696,'Tabelas auxiliares'!$A$65:$C$102,3,FALSE),"")</f>
        <v/>
      </c>
      <c r="X696" s="51" t="str">
        <f t="shared" si="10"/>
        <v/>
      </c>
      <c r="Y696" s="51" t="str">
        <f>IF(T696="","",IF(AND(T696&lt;&gt;'Tabelas auxiliares'!$B$236,T696&lt;&gt;'Tabelas auxiliares'!$B$237),"FOLHA DE PESSOAL",IF(X696='Tabelas auxiliares'!$A$237,"CUSTEIO",IF(X696='Tabelas auxiliares'!$A$236,"INVESTIMENTO","ERRO - VERIFICAR"))))</f>
        <v/>
      </c>
      <c r="Z696" s="66"/>
    </row>
    <row r="697" spans="6:26" x14ac:dyDescent="0.25">
      <c r="F697" s="51" t="str">
        <f>IFERROR(VLOOKUP(D697,'Tabelas auxiliares'!$A$3:$B$61,2,FALSE),"")</f>
        <v/>
      </c>
      <c r="G697" s="51" t="str">
        <f>IFERROR(VLOOKUP($B697,'Tabelas auxiliares'!$A$65:$C$102,2,FALSE),"")</f>
        <v/>
      </c>
      <c r="H697" s="51" t="str">
        <f>IFERROR(VLOOKUP($B697,'Tabelas auxiliares'!$A$65:$C$102,3,FALSE),"")</f>
        <v/>
      </c>
      <c r="X697" s="51" t="str">
        <f t="shared" si="10"/>
        <v/>
      </c>
      <c r="Y697" s="51" t="str">
        <f>IF(T697="","",IF(AND(T697&lt;&gt;'Tabelas auxiliares'!$B$236,T697&lt;&gt;'Tabelas auxiliares'!$B$237),"FOLHA DE PESSOAL",IF(X697='Tabelas auxiliares'!$A$237,"CUSTEIO",IF(X697='Tabelas auxiliares'!$A$236,"INVESTIMENTO","ERRO - VERIFICAR"))))</f>
        <v/>
      </c>
      <c r="Z697" s="66"/>
    </row>
    <row r="698" spans="6:26" x14ac:dyDescent="0.25">
      <c r="F698" s="51" t="str">
        <f>IFERROR(VLOOKUP(D698,'Tabelas auxiliares'!$A$3:$B$61,2,FALSE),"")</f>
        <v/>
      </c>
      <c r="G698" s="51" t="str">
        <f>IFERROR(VLOOKUP($B698,'Tabelas auxiliares'!$A$65:$C$102,2,FALSE),"")</f>
        <v/>
      </c>
      <c r="H698" s="51" t="str">
        <f>IFERROR(VLOOKUP($B698,'Tabelas auxiliares'!$A$65:$C$102,3,FALSE),"")</f>
        <v/>
      </c>
      <c r="X698" s="51" t="str">
        <f t="shared" si="10"/>
        <v/>
      </c>
      <c r="Y698" s="51" t="str">
        <f>IF(T698="","",IF(AND(T698&lt;&gt;'Tabelas auxiliares'!$B$236,T698&lt;&gt;'Tabelas auxiliares'!$B$237),"FOLHA DE PESSOAL",IF(X698='Tabelas auxiliares'!$A$237,"CUSTEIO",IF(X698='Tabelas auxiliares'!$A$236,"INVESTIMENTO","ERRO - VERIFICAR"))))</f>
        <v/>
      </c>
      <c r="Z698" s="66"/>
    </row>
    <row r="699" spans="6:26" x14ac:dyDescent="0.25">
      <c r="F699" s="51" t="str">
        <f>IFERROR(VLOOKUP(D699,'Tabelas auxiliares'!$A$3:$B$61,2,FALSE),"")</f>
        <v/>
      </c>
      <c r="G699" s="51" t="str">
        <f>IFERROR(VLOOKUP($B699,'Tabelas auxiliares'!$A$65:$C$102,2,FALSE),"")</f>
        <v/>
      </c>
      <c r="H699" s="51" t="str">
        <f>IFERROR(VLOOKUP($B699,'Tabelas auxiliares'!$A$65:$C$102,3,FALSE),"")</f>
        <v/>
      </c>
      <c r="X699" s="51" t="str">
        <f t="shared" si="10"/>
        <v/>
      </c>
      <c r="Y699" s="51" t="str">
        <f>IF(T699="","",IF(AND(T699&lt;&gt;'Tabelas auxiliares'!$B$236,T699&lt;&gt;'Tabelas auxiliares'!$B$237),"FOLHA DE PESSOAL",IF(X699='Tabelas auxiliares'!$A$237,"CUSTEIO",IF(X699='Tabelas auxiliares'!$A$236,"INVESTIMENTO","ERRO - VERIFICAR"))))</f>
        <v/>
      </c>
      <c r="Z699" s="66"/>
    </row>
    <row r="700" spans="6:26" x14ac:dyDescent="0.25">
      <c r="F700" s="51" t="str">
        <f>IFERROR(VLOOKUP(D700,'Tabelas auxiliares'!$A$3:$B$61,2,FALSE),"")</f>
        <v/>
      </c>
      <c r="G700" s="51" t="str">
        <f>IFERROR(VLOOKUP($B700,'Tabelas auxiliares'!$A$65:$C$102,2,FALSE),"")</f>
        <v/>
      </c>
      <c r="H700" s="51" t="str">
        <f>IFERROR(VLOOKUP($B700,'Tabelas auxiliares'!$A$65:$C$102,3,FALSE),"")</f>
        <v/>
      </c>
      <c r="X700" s="51" t="str">
        <f t="shared" si="10"/>
        <v/>
      </c>
      <c r="Y700" s="51" t="str">
        <f>IF(T700="","",IF(AND(T700&lt;&gt;'Tabelas auxiliares'!$B$236,T700&lt;&gt;'Tabelas auxiliares'!$B$237),"FOLHA DE PESSOAL",IF(X700='Tabelas auxiliares'!$A$237,"CUSTEIO",IF(X700='Tabelas auxiliares'!$A$236,"INVESTIMENTO","ERRO - VERIFICAR"))))</f>
        <v/>
      </c>
      <c r="Z700" s="66"/>
    </row>
    <row r="701" spans="6:26" x14ac:dyDescent="0.25">
      <c r="F701" s="51" t="str">
        <f>IFERROR(VLOOKUP(D701,'Tabelas auxiliares'!$A$3:$B$61,2,FALSE),"")</f>
        <v/>
      </c>
      <c r="G701" s="51" t="str">
        <f>IFERROR(VLOOKUP($B701,'Tabelas auxiliares'!$A$65:$C$102,2,FALSE),"")</f>
        <v/>
      </c>
      <c r="H701" s="51" t="str">
        <f>IFERROR(VLOOKUP($B701,'Tabelas auxiliares'!$A$65:$C$102,3,FALSE),"")</f>
        <v/>
      </c>
      <c r="X701" s="51" t="str">
        <f t="shared" si="10"/>
        <v/>
      </c>
      <c r="Y701" s="51" t="str">
        <f>IF(T701="","",IF(AND(T701&lt;&gt;'Tabelas auxiliares'!$B$236,T701&lt;&gt;'Tabelas auxiliares'!$B$237),"FOLHA DE PESSOAL",IF(X701='Tabelas auxiliares'!$A$237,"CUSTEIO",IF(X701='Tabelas auxiliares'!$A$236,"INVESTIMENTO","ERRO - VERIFICAR"))))</f>
        <v/>
      </c>
      <c r="Z701" s="66"/>
    </row>
    <row r="702" spans="6:26" x14ac:dyDescent="0.25">
      <c r="F702" s="51" t="str">
        <f>IFERROR(VLOOKUP(D702,'Tabelas auxiliares'!$A$3:$B$61,2,FALSE),"")</f>
        <v/>
      </c>
      <c r="G702" s="51" t="str">
        <f>IFERROR(VLOOKUP($B702,'Tabelas auxiliares'!$A$65:$C$102,2,FALSE),"")</f>
        <v/>
      </c>
      <c r="H702" s="51" t="str">
        <f>IFERROR(VLOOKUP($B702,'Tabelas auxiliares'!$A$65:$C$102,3,FALSE),"")</f>
        <v/>
      </c>
      <c r="X702" s="51" t="str">
        <f t="shared" si="10"/>
        <v/>
      </c>
      <c r="Y702" s="51" t="str">
        <f>IF(T702="","",IF(AND(T702&lt;&gt;'Tabelas auxiliares'!$B$236,T702&lt;&gt;'Tabelas auxiliares'!$B$237),"FOLHA DE PESSOAL",IF(X702='Tabelas auxiliares'!$A$237,"CUSTEIO",IF(X702='Tabelas auxiliares'!$A$236,"INVESTIMENTO","ERRO - VERIFICAR"))))</f>
        <v/>
      </c>
      <c r="Z702" s="66"/>
    </row>
    <row r="703" spans="6:26" x14ac:dyDescent="0.25">
      <c r="F703" s="51" t="str">
        <f>IFERROR(VLOOKUP(D703,'Tabelas auxiliares'!$A$3:$B$61,2,FALSE),"")</f>
        <v/>
      </c>
      <c r="G703" s="51" t="str">
        <f>IFERROR(VLOOKUP($B703,'Tabelas auxiliares'!$A$65:$C$102,2,FALSE),"")</f>
        <v/>
      </c>
      <c r="H703" s="51" t="str">
        <f>IFERROR(VLOOKUP($B703,'Tabelas auxiliares'!$A$65:$C$102,3,FALSE),"")</f>
        <v/>
      </c>
      <c r="X703" s="51" t="str">
        <f t="shared" si="10"/>
        <v/>
      </c>
      <c r="Y703" s="51" t="str">
        <f>IF(T703="","",IF(AND(T703&lt;&gt;'Tabelas auxiliares'!$B$236,T703&lt;&gt;'Tabelas auxiliares'!$B$237),"FOLHA DE PESSOAL",IF(X703='Tabelas auxiliares'!$A$237,"CUSTEIO",IF(X703='Tabelas auxiliares'!$A$236,"INVESTIMENTO","ERRO - VERIFICAR"))))</f>
        <v/>
      </c>
      <c r="Z703" s="66"/>
    </row>
    <row r="704" spans="6:26" x14ac:dyDescent="0.25">
      <c r="F704" s="51" t="str">
        <f>IFERROR(VLOOKUP(D704,'Tabelas auxiliares'!$A$3:$B$61,2,FALSE),"")</f>
        <v/>
      </c>
      <c r="G704" s="51" t="str">
        <f>IFERROR(VLOOKUP($B704,'Tabelas auxiliares'!$A$65:$C$102,2,FALSE),"")</f>
        <v/>
      </c>
      <c r="H704" s="51" t="str">
        <f>IFERROR(VLOOKUP($B704,'Tabelas auxiliares'!$A$65:$C$102,3,FALSE),"")</f>
        <v/>
      </c>
      <c r="X704" s="51" t="str">
        <f t="shared" si="10"/>
        <v/>
      </c>
      <c r="Y704" s="51" t="str">
        <f>IF(T704="","",IF(AND(T704&lt;&gt;'Tabelas auxiliares'!$B$236,T704&lt;&gt;'Tabelas auxiliares'!$B$237),"FOLHA DE PESSOAL",IF(X704='Tabelas auxiliares'!$A$237,"CUSTEIO",IF(X704='Tabelas auxiliares'!$A$236,"INVESTIMENTO","ERRO - VERIFICAR"))))</f>
        <v/>
      </c>
      <c r="Z704" s="66"/>
    </row>
    <row r="705" spans="6:26" x14ac:dyDescent="0.25">
      <c r="F705" s="51" t="str">
        <f>IFERROR(VLOOKUP(D705,'Tabelas auxiliares'!$A$3:$B$61,2,FALSE),"")</f>
        <v/>
      </c>
      <c r="G705" s="51" t="str">
        <f>IFERROR(VLOOKUP($B705,'Tabelas auxiliares'!$A$65:$C$102,2,FALSE),"")</f>
        <v/>
      </c>
      <c r="H705" s="51" t="str">
        <f>IFERROR(VLOOKUP($B705,'Tabelas auxiliares'!$A$65:$C$102,3,FALSE),"")</f>
        <v/>
      </c>
      <c r="X705" s="51" t="str">
        <f t="shared" si="10"/>
        <v/>
      </c>
      <c r="Y705" s="51" t="str">
        <f>IF(T705="","",IF(AND(T705&lt;&gt;'Tabelas auxiliares'!$B$236,T705&lt;&gt;'Tabelas auxiliares'!$B$237),"FOLHA DE PESSOAL",IF(X705='Tabelas auxiliares'!$A$237,"CUSTEIO",IF(X705='Tabelas auxiliares'!$A$236,"INVESTIMENTO","ERRO - VERIFICAR"))))</f>
        <v/>
      </c>
      <c r="Z705" s="66"/>
    </row>
    <row r="706" spans="6:26" x14ac:dyDescent="0.25">
      <c r="F706" s="51" t="str">
        <f>IFERROR(VLOOKUP(D706,'Tabelas auxiliares'!$A$3:$B$61,2,FALSE),"")</f>
        <v/>
      </c>
      <c r="G706" s="51" t="str">
        <f>IFERROR(VLOOKUP($B706,'Tabelas auxiliares'!$A$65:$C$102,2,FALSE),"")</f>
        <v/>
      </c>
      <c r="H706" s="51" t="str">
        <f>IFERROR(VLOOKUP($B706,'Tabelas auxiliares'!$A$65:$C$102,3,FALSE),"")</f>
        <v/>
      </c>
      <c r="X706" s="51" t="str">
        <f t="shared" si="10"/>
        <v/>
      </c>
      <c r="Y706" s="51" t="str">
        <f>IF(T706="","",IF(AND(T706&lt;&gt;'Tabelas auxiliares'!$B$236,T706&lt;&gt;'Tabelas auxiliares'!$B$237),"FOLHA DE PESSOAL",IF(X706='Tabelas auxiliares'!$A$237,"CUSTEIO",IF(X706='Tabelas auxiliares'!$A$236,"INVESTIMENTO","ERRO - VERIFICAR"))))</f>
        <v/>
      </c>
      <c r="Z706" s="66"/>
    </row>
    <row r="707" spans="6:26" x14ac:dyDescent="0.25">
      <c r="F707" s="51" t="str">
        <f>IFERROR(VLOOKUP(D707,'Tabelas auxiliares'!$A$3:$B$61,2,FALSE),"")</f>
        <v/>
      </c>
      <c r="G707" s="51" t="str">
        <f>IFERROR(VLOOKUP($B707,'Tabelas auxiliares'!$A$65:$C$102,2,FALSE),"")</f>
        <v/>
      </c>
      <c r="H707" s="51" t="str">
        <f>IFERROR(VLOOKUP($B707,'Tabelas auxiliares'!$A$65:$C$102,3,FALSE),"")</f>
        <v/>
      </c>
      <c r="X707" s="51" t="str">
        <f t="shared" si="10"/>
        <v/>
      </c>
      <c r="Y707" s="51" t="str">
        <f>IF(T707="","",IF(AND(T707&lt;&gt;'Tabelas auxiliares'!$B$236,T707&lt;&gt;'Tabelas auxiliares'!$B$237),"FOLHA DE PESSOAL",IF(X707='Tabelas auxiliares'!$A$237,"CUSTEIO",IF(X707='Tabelas auxiliares'!$A$236,"INVESTIMENTO","ERRO - VERIFICAR"))))</f>
        <v/>
      </c>
      <c r="Z707" s="66"/>
    </row>
    <row r="708" spans="6:26" x14ac:dyDescent="0.25">
      <c r="F708" s="51" t="str">
        <f>IFERROR(VLOOKUP(D708,'Tabelas auxiliares'!$A$3:$B$61,2,FALSE),"")</f>
        <v/>
      </c>
      <c r="G708" s="51" t="str">
        <f>IFERROR(VLOOKUP($B708,'Tabelas auxiliares'!$A$65:$C$102,2,FALSE),"")</f>
        <v/>
      </c>
      <c r="H708" s="51" t="str">
        <f>IFERROR(VLOOKUP($B708,'Tabelas auxiliares'!$A$65:$C$102,3,FALSE),"")</f>
        <v/>
      </c>
      <c r="X708" s="51" t="str">
        <f t="shared" ref="X708:X771" si="11">LEFT(V708,1)</f>
        <v/>
      </c>
      <c r="Y708" s="51" t="str">
        <f>IF(T708="","",IF(AND(T708&lt;&gt;'Tabelas auxiliares'!$B$236,T708&lt;&gt;'Tabelas auxiliares'!$B$237),"FOLHA DE PESSOAL",IF(X708='Tabelas auxiliares'!$A$237,"CUSTEIO",IF(X708='Tabelas auxiliares'!$A$236,"INVESTIMENTO","ERRO - VERIFICAR"))))</f>
        <v/>
      </c>
      <c r="Z708" s="66"/>
    </row>
    <row r="709" spans="6:26" x14ac:dyDescent="0.25">
      <c r="F709" s="51" t="str">
        <f>IFERROR(VLOOKUP(D709,'Tabelas auxiliares'!$A$3:$B$61,2,FALSE),"")</f>
        <v/>
      </c>
      <c r="G709" s="51" t="str">
        <f>IFERROR(VLOOKUP($B709,'Tabelas auxiliares'!$A$65:$C$102,2,FALSE),"")</f>
        <v/>
      </c>
      <c r="H709" s="51" t="str">
        <f>IFERROR(VLOOKUP($B709,'Tabelas auxiliares'!$A$65:$C$102,3,FALSE),"")</f>
        <v/>
      </c>
      <c r="X709" s="51" t="str">
        <f t="shared" si="11"/>
        <v/>
      </c>
      <c r="Y709" s="51" t="str">
        <f>IF(T709="","",IF(AND(T709&lt;&gt;'Tabelas auxiliares'!$B$236,T709&lt;&gt;'Tabelas auxiliares'!$B$237),"FOLHA DE PESSOAL",IF(X709='Tabelas auxiliares'!$A$237,"CUSTEIO",IF(X709='Tabelas auxiliares'!$A$236,"INVESTIMENTO","ERRO - VERIFICAR"))))</f>
        <v/>
      </c>
      <c r="Z709" s="66"/>
    </row>
    <row r="710" spans="6:26" x14ac:dyDescent="0.25">
      <c r="F710" s="51" t="str">
        <f>IFERROR(VLOOKUP(D710,'Tabelas auxiliares'!$A$3:$B$61,2,FALSE),"")</f>
        <v/>
      </c>
      <c r="G710" s="51" t="str">
        <f>IFERROR(VLOOKUP($B710,'Tabelas auxiliares'!$A$65:$C$102,2,FALSE),"")</f>
        <v/>
      </c>
      <c r="H710" s="51" t="str">
        <f>IFERROR(VLOOKUP($B710,'Tabelas auxiliares'!$A$65:$C$102,3,FALSE),"")</f>
        <v/>
      </c>
      <c r="X710" s="51" t="str">
        <f t="shared" si="11"/>
        <v/>
      </c>
      <c r="Y710" s="51" t="str">
        <f>IF(T710="","",IF(AND(T710&lt;&gt;'Tabelas auxiliares'!$B$236,T710&lt;&gt;'Tabelas auxiliares'!$B$237),"FOLHA DE PESSOAL",IF(X710='Tabelas auxiliares'!$A$237,"CUSTEIO",IF(X710='Tabelas auxiliares'!$A$236,"INVESTIMENTO","ERRO - VERIFICAR"))))</f>
        <v/>
      </c>
      <c r="Z710" s="66"/>
    </row>
    <row r="711" spans="6:26" x14ac:dyDescent="0.25">
      <c r="F711" s="51" t="str">
        <f>IFERROR(VLOOKUP(D711,'Tabelas auxiliares'!$A$3:$B$61,2,FALSE),"")</f>
        <v/>
      </c>
      <c r="G711" s="51" t="str">
        <f>IFERROR(VLOOKUP($B711,'Tabelas auxiliares'!$A$65:$C$102,2,FALSE),"")</f>
        <v/>
      </c>
      <c r="H711" s="51" t="str">
        <f>IFERROR(VLOOKUP($B711,'Tabelas auxiliares'!$A$65:$C$102,3,FALSE),"")</f>
        <v/>
      </c>
      <c r="X711" s="51" t="str">
        <f t="shared" si="11"/>
        <v/>
      </c>
      <c r="Y711" s="51" t="str">
        <f>IF(T711="","",IF(AND(T711&lt;&gt;'Tabelas auxiliares'!$B$236,T711&lt;&gt;'Tabelas auxiliares'!$B$237),"FOLHA DE PESSOAL",IF(X711='Tabelas auxiliares'!$A$237,"CUSTEIO",IF(X711='Tabelas auxiliares'!$A$236,"INVESTIMENTO","ERRO - VERIFICAR"))))</f>
        <v/>
      </c>
      <c r="Z711" s="66"/>
    </row>
    <row r="712" spans="6:26" x14ac:dyDescent="0.25">
      <c r="F712" s="51" t="str">
        <f>IFERROR(VLOOKUP(D712,'Tabelas auxiliares'!$A$3:$B$61,2,FALSE),"")</f>
        <v/>
      </c>
      <c r="G712" s="51" t="str">
        <f>IFERROR(VLOOKUP($B712,'Tabelas auxiliares'!$A$65:$C$102,2,FALSE),"")</f>
        <v/>
      </c>
      <c r="H712" s="51" t="str">
        <f>IFERROR(VLOOKUP($B712,'Tabelas auxiliares'!$A$65:$C$102,3,FALSE),"")</f>
        <v/>
      </c>
      <c r="X712" s="51" t="str">
        <f t="shared" si="11"/>
        <v/>
      </c>
      <c r="Y712" s="51" t="str">
        <f>IF(T712="","",IF(AND(T712&lt;&gt;'Tabelas auxiliares'!$B$236,T712&lt;&gt;'Tabelas auxiliares'!$B$237),"FOLHA DE PESSOAL",IF(X712='Tabelas auxiliares'!$A$237,"CUSTEIO",IF(X712='Tabelas auxiliares'!$A$236,"INVESTIMENTO","ERRO - VERIFICAR"))))</f>
        <v/>
      </c>
      <c r="Z712" s="66"/>
    </row>
    <row r="713" spans="6:26" x14ac:dyDescent="0.25">
      <c r="F713" s="51" t="str">
        <f>IFERROR(VLOOKUP(D713,'Tabelas auxiliares'!$A$3:$B$61,2,FALSE),"")</f>
        <v/>
      </c>
      <c r="G713" s="51" t="str">
        <f>IFERROR(VLOOKUP($B713,'Tabelas auxiliares'!$A$65:$C$102,2,FALSE),"")</f>
        <v/>
      </c>
      <c r="H713" s="51" t="str">
        <f>IFERROR(VLOOKUP($B713,'Tabelas auxiliares'!$A$65:$C$102,3,FALSE),"")</f>
        <v/>
      </c>
      <c r="X713" s="51" t="str">
        <f t="shared" si="11"/>
        <v/>
      </c>
      <c r="Y713" s="51" t="str">
        <f>IF(T713="","",IF(AND(T713&lt;&gt;'Tabelas auxiliares'!$B$236,T713&lt;&gt;'Tabelas auxiliares'!$B$237),"FOLHA DE PESSOAL",IF(X713='Tabelas auxiliares'!$A$237,"CUSTEIO",IF(X713='Tabelas auxiliares'!$A$236,"INVESTIMENTO","ERRO - VERIFICAR"))))</f>
        <v/>
      </c>
      <c r="Z713" s="66"/>
    </row>
    <row r="714" spans="6:26" x14ac:dyDescent="0.25">
      <c r="F714" s="51" t="str">
        <f>IFERROR(VLOOKUP(D714,'Tabelas auxiliares'!$A$3:$B$61,2,FALSE),"")</f>
        <v/>
      </c>
      <c r="G714" s="51" t="str">
        <f>IFERROR(VLOOKUP($B714,'Tabelas auxiliares'!$A$65:$C$102,2,FALSE),"")</f>
        <v/>
      </c>
      <c r="H714" s="51" t="str">
        <f>IFERROR(VLOOKUP($B714,'Tabelas auxiliares'!$A$65:$C$102,3,FALSE),"")</f>
        <v/>
      </c>
      <c r="X714" s="51" t="str">
        <f t="shared" si="11"/>
        <v/>
      </c>
      <c r="Y714" s="51" t="str">
        <f>IF(T714="","",IF(AND(T714&lt;&gt;'Tabelas auxiliares'!$B$236,T714&lt;&gt;'Tabelas auxiliares'!$B$237),"FOLHA DE PESSOAL",IF(X714='Tabelas auxiliares'!$A$237,"CUSTEIO",IF(X714='Tabelas auxiliares'!$A$236,"INVESTIMENTO","ERRO - VERIFICAR"))))</f>
        <v/>
      </c>
      <c r="Z714" s="66"/>
    </row>
    <row r="715" spans="6:26" x14ac:dyDescent="0.25">
      <c r="F715" s="51" t="str">
        <f>IFERROR(VLOOKUP(D715,'Tabelas auxiliares'!$A$3:$B$61,2,FALSE),"")</f>
        <v/>
      </c>
      <c r="G715" s="51" t="str">
        <f>IFERROR(VLOOKUP($B715,'Tabelas auxiliares'!$A$65:$C$102,2,FALSE),"")</f>
        <v/>
      </c>
      <c r="H715" s="51" t="str">
        <f>IFERROR(VLOOKUP($B715,'Tabelas auxiliares'!$A$65:$C$102,3,FALSE),"")</f>
        <v/>
      </c>
      <c r="X715" s="51" t="str">
        <f t="shared" si="11"/>
        <v/>
      </c>
      <c r="Y715" s="51" t="str">
        <f>IF(T715="","",IF(AND(T715&lt;&gt;'Tabelas auxiliares'!$B$236,T715&lt;&gt;'Tabelas auxiliares'!$B$237),"FOLHA DE PESSOAL",IF(X715='Tabelas auxiliares'!$A$237,"CUSTEIO",IF(X715='Tabelas auxiliares'!$A$236,"INVESTIMENTO","ERRO - VERIFICAR"))))</f>
        <v/>
      </c>
      <c r="Z715" s="66"/>
    </row>
    <row r="716" spans="6:26" x14ac:dyDescent="0.25">
      <c r="F716" s="51" t="str">
        <f>IFERROR(VLOOKUP(D716,'Tabelas auxiliares'!$A$3:$B$61,2,FALSE),"")</f>
        <v/>
      </c>
      <c r="G716" s="51" t="str">
        <f>IFERROR(VLOOKUP($B716,'Tabelas auxiliares'!$A$65:$C$102,2,FALSE),"")</f>
        <v/>
      </c>
      <c r="H716" s="51" t="str">
        <f>IFERROR(VLOOKUP($B716,'Tabelas auxiliares'!$A$65:$C$102,3,FALSE),"")</f>
        <v/>
      </c>
      <c r="X716" s="51" t="str">
        <f t="shared" si="11"/>
        <v/>
      </c>
      <c r="Y716" s="51" t="str">
        <f>IF(T716="","",IF(AND(T716&lt;&gt;'Tabelas auxiliares'!$B$236,T716&lt;&gt;'Tabelas auxiliares'!$B$237),"FOLHA DE PESSOAL",IF(X716='Tabelas auxiliares'!$A$237,"CUSTEIO",IF(X716='Tabelas auxiliares'!$A$236,"INVESTIMENTO","ERRO - VERIFICAR"))))</f>
        <v/>
      </c>
      <c r="Z716" s="66"/>
    </row>
    <row r="717" spans="6:26" x14ac:dyDescent="0.25">
      <c r="F717" s="51" t="str">
        <f>IFERROR(VLOOKUP(D717,'Tabelas auxiliares'!$A$3:$B$61,2,FALSE),"")</f>
        <v/>
      </c>
      <c r="G717" s="51" t="str">
        <f>IFERROR(VLOOKUP($B717,'Tabelas auxiliares'!$A$65:$C$102,2,FALSE),"")</f>
        <v/>
      </c>
      <c r="H717" s="51" t="str">
        <f>IFERROR(VLOOKUP($B717,'Tabelas auxiliares'!$A$65:$C$102,3,FALSE),"")</f>
        <v/>
      </c>
      <c r="X717" s="51" t="str">
        <f t="shared" si="11"/>
        <v/>
      </c>
      <c r="Y717" s="51" t="str">
        <f>IF(T717="","",IF(AND(T717&lt;&gt;'Tabelas auxiliares'!$B$236,T717&lt;&gt;'Tabelas auxiliares'!$B$237),"FOLHA DE PESSOAL",IF(X717='Tabelas auxiliares'!$A$237,"CUSTEIO",IF(X717='Tabelas auxiliares'!$A$236,"INVESTIMENTO","ERRO - VERIFICAR"))))</f>
        <v/>
      </c>
      <c r="Z717" s="66"/>
    </row>
    <row r="718" spans="6:26" x14ac:dyDescent="0.25">
      <c r="F718" s="51" t="str">
        <f>IFERROR(VLOOKUP(D718,'Tabelas auxiliares'!$A$3:$B$61,2,FALSE),"")</f>
        <v/>
      </c>
      <c r="G718" s="51" t="str">
        <f>IFERROR(VLOOKUP($B718,'Tabelas auxiliares'!$A$65:$C$102,2,FALSE),"")</f>
        <v/>
      </c>
      <c r="H718" s="51" t="str">
        <f>IFERROR(VLOOKUP($B718,'Tabelas auxiliares'!$A$65:$C$102,3,FALSE),"")</f>
        <v/>
      </c>
      <c r="X718" s="51" t="str">
        <f t="shared" si="11"/>
        <v/>
      </c>
      <c r="Y718" s="51" t="str">
        <f>IF(T718="","",IF(AND(T718&lt;&gt;'Tabelas auxiliares'!$B$236,T718&lt;&gt;'Tabelas auxiliares'!$B$237),"FOLHA DE PESSOAL",IF(X718='Tabelas auxiliares'!$A$237,"CUSTEIO",IF(X718='Tabelas auxiliares'!$A$236,"INVESTIMENTO","ERRO - VERIFICAR"))))</f>
        <v/>
      </c>
      <c r="Z718" s="66"/>
    </row>
    <row r="719" spans="6:26" x14ac:dyDescent="0.25">
      <c r="F719" s="51" t="str">
        <f>IFERROR(VLOOKUP(D719,'Tabelas auxiliares'!$A$3:$B$61,2,FALSE),"")</f>
        <v/>
      </c>
      <c r="G719" s="51" t="str">
        <f>IFERROR(VLOOKUP($B719,'Tabelas auxiliares'!$A$65:$C$102,2,FALSE),"")</f>
        <v/>
      </c>
      <c r="H719" s="51" t="str">
        <f>IFERROR(VLOOKUP($B719,'Tabelas auxiliares'!$A$65:$C$102,3,FALSE),"")</f>
        <v/>
      </c>
      <c r="X719" s="51" t="str">
        <f t="shared" si="11"/>
        <v/>
      </c>
      <c r="Y719" s="51" t="str">
        <f>IF(T719="","",IF(AND(T719&lt;&gt;'Tabelas auxiliares'!$B$236,T719&lt;&gt;'Tabelas auxiliares'!$B$237),"FOLHA DE PESSOAL",IF(X719='Tabelas auxiliares'!$A$237,"CUSTEIO",IF(X719='Tabelas auxiliares'!$A$236,"INVESTIMENTO","ERRO - VERIFICAR"))))</f>
        <v/>
      </c>
      <c r="Z719" s="66"/>
    </row>
    <row r="720" spans="6:26" x14ac:dyDescent="0.25">
      <c r="F720" s="51" t="str">
        <f>IFERROR(VLOOKUP(D720,'Tabelas auxiliares'!$A$3:$B$61,2,FALSE),"")</f>
        <v/>
      </c>
      <c r="G720" s="51" t="str">
        <f>IFERROR(VLOOKUP($B720,'Tabelas auxiliares'!$A$65:$C$102,2,FALSE),"")</f>
        <v/>
      </c>
      <c r="H720" s="51" t="str">
        <f>IFERROR(VLOOKUP($B720,'Tabelas auxiliares'!$A$65:$C$102,3,FALSE),"")</f>
        <v/>
      </c>
      <c r="X720" s="51" t="str">
        <f t="shared" si="11"/>
        <v/>
      </c>
      <c r="Y720" s="51" t="str">
        <f>IF(T720="","",IF(AND(T720&lt;&gt;'Tabelas auxiliares'!$B$236,T720&lt;&gt;'Tabelas auxiliares'!$B$237),"FOLHA DE PESSOAL",IF(X720='Tabelas auxiliares'!$A$237,"CUSTEIO",IF(X720='Tabelas auxiliares'!$A$236,"INVESTIMENTO","ERRO - VERIFICAR"))))</f>
        <v/>
      </c>
      <c r="Z720" s="66"/>
    </row>
    <row r="721" spans="6:26" x14ac:dyDescent="0.25">
      <c r="F721" s="51" t="str">
        <f>IFERROR(VLOOKUP(D721,'Tabelas auxiliares'!$A$3:$B$61,2,FALSE),"")</f>
        <v/>
      </c>
      <c r="G721" s="51" t="str">
        <f>IFERROR(VLOOKUP($B721,'Tabelas auxiliares'!$A$65:$C$102,2,FALSE),"")</f>
        <v/>
      </c>
      <c r="H721" s="51" t="str">
        <f>IFERROR(VLOOKUP($B721,'Tabelas auxiliares'!$A$65:$C$102,3,FALSE),"")</f>
        <v/>
      </c>
      <c r="X721" s="51" t="str">
        <f t="shared" si="11"/>
        <v/>
      </c>
      <c r="Y721" s="51" t="str">
        <f>IF(T721="","",IF(AND(T721&lt;&gt;'Tabelas auxiliares'!$B$236,T721&lt;&gt;'Tabelas auxiliares'!$B$237),"FOLHA DE PESSOAL",IF(X721='Tabelas auxiliares'!$A$237,"CUSTEIO",IF(X721='Tabelas auxiliares'!$A$236,"INVESTIMENTO","ERRO - VERIFICAR"))))</f>
        <v/>
      </c>
      <c r="Z721" s="66"/>
    </row>
    <row r="722" spans="6:26" x14ac:dyDescent="0.25">
      <c r="F722" s="51" t="str">
        <f>IFERROR(VLOOKUP(D722,'Tabelas auxiliares'!$A$3:$B$61,2,FALSE),"")</f>
        <v/>
      </c>
      <c r="G722" s="51" t="str">
        <f>IFERROR(VLOOKUP($B722,'Tabelas auxiliares'!$A$65:$C$102,2,FALSE),"")</f>
        <v/>
      </c>
      <c r="H722" s="51" t="str">
        <f>IFERROR(VLOOKUP($B722,'Tabelas auxiliares'!$A$65:$C$102,3,FALSE),"")</f>
        <v/>
      </c>
      <c r="X722" s="51" t="str">
        <f t="shared" si="11"/>
        <v/>
      </c>
      <c r="Y722" s="51" t="str">
        <f>IF(T722="","",IF(AND(T722&lt;&gt;'Tabelas auxiliares'!$B$236,T722&lt;&gt;'Tabelas auxiliares'!$B$237),"FOLHA DE PESSOAL",IF(X722='Tabelas auxiliares'!$A$237,"CUSTEIO",IF(X722='Tabelas auxiliares'!$A$236,"INVESTIMENTO","ERRO - VERIFICAR"))))</f>
        <v/>
      </c>
      <c r="Z722" s="66"/>
    </row>
    <row r="723" spans="6:26" x14ac:dyDescent="0.25">
      <c r="F723" s="51" t="str">
        <f>IFERROR(VLOOKUP(D723,'Tabelas auxiliares'!$A$3:$B$61,2,FALSE),"")</f>
        <v/>
      </c>
      <c r="G723" s="51" t="str">
        <f>IFERROR(VLOOKUP($B723,'Tabelas auxiliares'!$A$65:$C$102,2,FALSE),"")</f>
        <v/>
      </c>
      <c r="H723" s="51" t="str">
        <f>IFERROR(VLOOKUP($B723,'Tabelas auxiliares'!$A$65:$C$102,3,FALSE),"")</f>
        <v/>
      </c>
      <c r="X723" s="51" t="str">
        <f t="shared" si="11"/>
        <v/>
      </c>
      <c r="Y723" s="51" t="str">
        <f>IF(T723="","",IF(AND(T723&lt;&gt;'Tabelas auxiliares'!$B$236,T723&lt;&gt;'Tabelas auxiliares'!$B$237),"FOLHA DE PESSOAL",IF(X723='Tabelas auxiliares'!$A$237,"CUSTEIO",IF(X723='Tabelas auxiliares'!$A$236,"INVESTIMENTO","ERRO - VERIFICAR"))))</f>
        <v/>
      </c>
      <c r="Z723" s="66"/>
    </row>
    <row r="724" spans="6:26" x14ac:dyDescent="0.25">
      <c r="F724" s="51" t="str">
        <f>IFERROR(VLOOKUP(D724,'Tabelas auxiliares'!$A$3:$B$61,2,FALSE),"")</f>
        <v/>
      </c>
      <c r="G724" s="51" t="str">
        <f>IFERROR(VLOOKUP($B724,'Tabelas auxiliares'!$A$65:$C$102,2,FALSE),"")</f>
        <v/>
      </c>
      <c r="H724" s="51" t="str">
        <f>IFERROR(VLOOKUP($B724,'Tabelas auxiliares'!$A$65:$C$102,3,FALSE),"")</f>
        <v/>
      </c>
      <c r="X724" s="51" t="str">
        <f t="shared" si="11"/>
        <v/>
      </c>
      <c r="Y724" s="51" t="str">
        <f>IF(T724="","",IF(AND(T724&lt;&gt;'Tabelas auxiliares'!$B$236,T724&lt;&gt;'Tabelas auxiliares'!$B$237),"FOLHA DE PESSOAL",IF(X724='Tabelas auxiliares'!$A$237,"CUSTEIO",IF(X724='Tabelas auxiliares'!$A$236,"INVESTIMENTO","ERRO - VERIFICAR"))))</f>
        <v/>
      </c>
      <c r="Z724" s="66"/>
    </row>
    <row r="725" spans="6:26" x14ac:dyDescent="0.25">
      <c r="F725" s="51" t="str">
        <f>IFERROR(VLOOKUP(D725,'Tabelas auxiliares'!$A$3:$B$61,2,FALSE),"")</f>
        <v/>
      </c>
      <c r="G725" s="51" t="str">
        <f>IFERROR(VLOOKUP($B725,'Tabelas auxiliares'!$A$65:$C$102,2,FALSE),"")</f>
        <v/>
      </c>
      <c r="H725" s="51" t="str">
        <f>IFERROR(VLOOKUP($B725,'Tabelas auxiliares'!$A$65:$C$102,3,FALSE),"")</f>
        <v/>
      </c>
      <c r="X725" s="51" t="str">
        <f t="shared" si="11"/>
        <v/>
      </c>
      <c r="Y725" s="51" t="str">
        <f>IF(T725="","",IF(AND(T725&lt;&gt;'Tabelas auxiliares'!$B$236,T725&lt;&gt;'Tabelas auxiliares'!$B$237),"FOLHA DE PESSOAL",IF(X725='Tabelas auxiliares'!$A$237,"CUSTEIO",IF(X725='Tabelas auxiliares'!$A$236,"INVESTIMENTO","ERRO - VERIFICAR"))))</f>
        <v/>
      </c>
      <c r="Z725" s="66"/>
    </row>
    <row r="726" spans="6:26" x14ac:dyDescent="0.25">
      <c r="F726" s="51" t="str">
        <f>IFERROR(VLOOKUP(D726,'Tabelas auxiliares'!$A$3:$B$61,2,FALSE),"")</f>
        <v/>
      </c>
      <c r="G726" s="51" t="str">
        <f>IFERROR(VLOOKUP($B726,'Tabelas auxiliares'!$A$65:$C$102,2,FALSE),"")</f>
        <v/>
      </c>
      <c r="H726" s="51" t="str">
        <f>IFERROR(VLOOKUP($B726,'Tabelas auxiliares'!$A$65:$C$102,3,FALSE),"")</f>
        <v/>
      </c>
      <c r="X726" s="51" t="str">
        <f t="shared" si="11"/>
        <v/>
      </c>
      <c r="Y726" s="51" t="str">
        <f>IF(T726="","",IF(AND(T726&lt;&gt;'Tabelas auxiliares'!$B$236,T726&lt;&gt;'Tabelas auxiliares'!$B$237),"FOLHA DE PESSOAL",IF(X726='Tabelas auxiliares'!$A$237,"CUSTEIO",IF(X726='Tabelas auxiliares'!$A$236,"INVESTIMENTO","ERRO - VERIFICAR"))))</f>
        <v/>
      </c>
      <c r="Z726" s="66"/>
    </row>
    <row r="727" spans="6:26" x14ac:dyDescent="0.25">
      <c r="F727" s="51" t="str">
        <f>IFERROR(VLOOKUP(D727,'Tabelas auxiliares'!$A$3:$B$61,2,FALSE),"")</f>
        <v/>
      </c>
      <c r="G727" s="51" t="str">
        <f>IFERROR(VLOOKUP($B727,'Tabelas auxiliares'!$A$65:$C$102,2,FALSE),"")</f>
        <v/>
      </c>
      <c r="H727" s="51" t="str">
        <f>IFERROR(VLOOKUP($B727,'Tabelas auxiliares'!$A$65:$C$102,3,FALSE),"")</f>
        <v/>
      </c>
      <c r="X727" s="51" t="str">
        <f t="shared" si="11"/>
        <v/>
      </c>
      <c r="Y727" s="51" t="str">
        <f>IF(T727="","",IF(AND(T727&lt;&gt;'Tabelas auxiliares'!$B$236,T727&lt;&gt;'Tabelas auxiliares'!$B$237),"FOLHA DE PESSOAL",IF(X727='Tabelas auxiliares'!$A$237,"CUSTEIO",IF(X727='Tabelas auxiliares'!$A$236,"INVESTIMENTO","ERRO - VERIFICAR"))))</f>
        <v/>
      </c>
      <c r="Z727" s="66"/>
    </row>
    <row r="728" spans="6:26" x14ac:dyDescent="0.25">
      <c r="F728" s="51" t="str">
        <f>IFERROR(VLOOKUP(D728,'Tabelas auxiliares'!$A$3:$B$61,2,FALSE),"")</f>
        <v/>
      </c>
      <c r="G728" s="51" t="str">
        <f>IFERROR(VLOOKUP($B728,'Tabelas auxiliares'!$A$65:$C$102,2,FALSE),"")</f>
        <v/>
      </c>
      <c r="H728" s="51" t="str">
        <f>IFERROR(VLOOKUP($B728,'Tabelas auxiliares'!$A$65:$C$102,3,FALSE),"")</f>
        <v/>
      </c>
      <c r="X728" s="51" t="str">
        <f t="shared" si="11"/>
        <v/>
      </c>
      <c r="Y728" s="51" t="str">
        <f>IF(T728="","",IF(AND(T728&lt;&gt;'Tabelas auxiliares'!$B$236,T728&lt;&gt;'Tabelas auxiliares'!$B$237),"FOLHA DE PESSOAL",IF(X728='Tabelas auxiliares'!$A$237,"CUSTEIO",IF(X728='Tabelas auxiliares'!$A$236,"INVESTIMENTO","ERRO - VERIFICAR"))))</f>
        <v/>
      </c>
      <c r="Z728" s="66"/>
    </row>
    <row r="729" spans="6:26" x14ac:dyDescent="0.25">
      <c r="F729" s="51" t="str">
        <f>IFERROR(VLOOKUP(D729,'Tabelas auxiliares'!$A$3:$B$61,2,FALSE),"")</f>
        <v/>
      </c>
      <c r="G729" s="51" t="str">
        <f>IFERROR(VLOOKUP($B729,'Tabelas auxiliares'!$A$65:$C$102,2,FALSE),"")</f>
        <v/>
      </c>
      <c r="H729" s="51" t="str">
        <f>IFERROR(VLOOKUP($B729,'Tabelas auxiliares'!$A$65:$C$102,3,FALSE),"")</f>
        <v/>
      </c>
      <c r="X729" s="51" t="str">
        <f t="shared" si="11"/>
        <v/>
      </c>
      <c r="Y729" s="51" t="str">
        <f>IF(T729="","",IF(AND(T729&lt;&gt;'Tabelas auxiliares'!$B$236,T729&lt;&gt;'Tabelas auxiliares'!$B$237),"FOLHA DE PESSOAL",IF(X729='Tabelas auxiliares'!$A$237,"CUSTEIO",IF(X729='Tabelas auxiliares'!$A$236,"INVESTIMENTO","ERRO - VERIFICAR"))))</f>
        <v/>
      </c>
      <c r="Z729" s="66"/>
    </row>
    <row r="730" spans="6:26" x14ac:dyDescent="0.25">
      <c r="F730" s="51" t="str">
        <f>IFERROR(VLOOKUP(D730,'Tabelas auxiliares'!$A$3:$B$61,2,FALSE),"")</f>
        <v/>
      </c>
      <c r="G730" s="51" t="str">
        <f>IFERROR(VLOOKUP($B730,'Tabelas auxiliares'!$A$65:$C$102,2,FALSE),"")</f>
        <v/>
      </c>
      <c r="H730" s="51" t="str">
        <f>IFERROR(VLOOKUP($B730,'Tabelas auxiliares'!$A$65:$C$102,3,FALSE),"")</f>
        <v/>
      </c>
      <c r="X730" s="51" t="str">
        <f t="shared" si="11"/>
        <v/>
      </c>
      <c r="Y730" s="51" t="str">
        <f>IF(T730="","",IF(AND(T730&lt;&gt;'Tabelas auxiliares'!$B$236,T730&lt;&gt;'Tabelas auxiliares'!$B$237),"FOLHA DE PESSOAL",IF(X730='Tabelas auxiliares'!$A$237,"CUSTEIO",IF(X730='Tabelas auxiliares'!$A$236,"INVESTIMENTO","ERRO - VERIFICAR"))))</f>
        <v/>
      </c>
      <c r="Z730" s="66"/>
    </row>
    <row r="731" spans="6:26" x14ac:dyDescent="0.25">
      <c r="F731" s="51" t="str">
        <f>IFERROR(VLOOKUP(D731,'Tabelas auxiliares'!$A$3:$B$61,2,FALSE),"")</f>
        <v/>
      </c>
      <c r="G731" s="51" t="str">
        <f>IFERROR(VLOOKUP($B731,'Tabelas auxiliares'!$A$65:$C$102,2,FALSE),"")</f>
        <v/>
      </c>
      <c r="H731" s="51" t="str">
        <f>IFERROR(VLOOKUP($B731,'Tabelas auxiliares'!$A$65:$C$102,3,FALSE),"")</f>
        <v/>
      </c>
      <c r="X731" s="51" t="str">
        <f t="shared" si="11"/>
        <v/>
      </c>
      <c r="Y731" s="51" t="str">
        <f>IF(T731="","",IF(AND(T731&lt;&gt;'Tabelas auxiliares'!$B$236,T731&lt;&gt;'Tabelas auxiliares'!$B$237),"FOLHA DE PESSOAL",IF(X731='Tabelas auxiliares'!$A$237,"CUSTEIO",IF(X731='Tabelas auxiliares'!$A$236,"INVESTIMENTO","ERRO - VERIFICAR"))))</f>
        <v/>
      </c>
      <c r="Z731" s="66"/>
    </row>
    <row r="732" spans="6:26" x14ac:dyDescent="0.25">
      <c r="F732" s="51" t="str">
        <f>IFERROR(VLOOKUP(D732,'Tabelas auxiliares'!$A$3:$B$61,2,FALSE),"")</f>
        <v/>
      </c>
      <c r="G732" s="51" t="str">
        <f>IFERROR(VLOOKUP($B732,'Tabelas auxiliares'!$A$65:$C$102,2,FALSE),"")</f>
        <v/>
      </c>
      <c r="H732" s="51" t="str">
        <f>IFERROR(VLOOKUP($B732,'Tabelas auxiliares'!$A$65:$C$102,3,FALSE),"")</f>
        <v/>
      </c>
      <c r="X732" s="51" t="str">
        <f t="shared" si="11"/>
        <v/>
      </c>
      <c r="Y732" s="51" t="str">
        <f>IF(T732="","",IF(AND(T732&lt;&gt;'Tabelas auxiliares'!$B$236,T732&lt;&gt;'Tabelas auxiliares'!$B$237),"FOLHA DE PESSOAL",IF(X732='Tabelas auxiliares'!$A$237,"CUSTEIO",IF(X732='Tabelas auxiliares'!$A$236,"INVESTIMENTO","ERRO - VERIFICAR"))))</f>
        <v/>
      </c>
      <c r="Z732" s="66"/>
    </row>
    <row r="733" spans="6:26" x14ac:dyDescent="0.25">
      <c r="F733" s="51" t="str">
        <f>IFERROR(VLOOKUP(D733,'Tabelas auxiliares'!$A$3:$B$61,2,FALSE),"")</f>
        <v/>
      </c>
      <c r="G733" s="51" t="str">
        <f>IFERROR(VLOOKUP($B733,'Tabelas auxiliares'!$A$65:$C$102,2,FALSE),"")</f>
        <v/>
      </c>
      <c r="H733" s="51" t="str">
        <f>IFERROR(VLOOKUP($B733,'Tabelas auxiliares'!$A$65:$C$102,3,FALSE),"")</f>
        <v/>
      </c>
      <c r="X733" s="51" t="str">
        <f t="shared" si="11"/>
        <v/>
      </c>
      <c r="Y733" s="51" t="str">
        <f>IF(T733="","",IF(AND(T733&lt;&gt;'Tabelas auxiliares'!$B$236,T733&lt;&gt;'Tabelas auxiliares'!$B$237),"FOLHA DE PESSOAL",IF(X733='Tabelas auxiliares'!$A$237,"CUSTEIO",IF(X733='Tabelas auxiliares'!$A$236,"INVESTIMENTO","ERRO - VERIFICAR"))))</f>
        <v/>
      </c>
      <c r="Z733" s="66"/>
    </row>
    <row r="734" spans="6:26" x14ac:dyDescent="0.25">
      <c r="F734" s="51" t="str">
        <f>IFERROR(VLOOKUP(D734,'Tabelas auxiliares'!$A$3:$B$61,2,FALSE),"")</f>
        <v/>
      </c>
      <c r="G734" s="51" t="str">
        <f>IFERROR(VLOOKUP($B734,'Tabelas auxiliares'!$A$65:$C$102,2,FALSE),"")</f>
        <v/>
      </c>
      <c r="H734" s="51" t="str">
        <f>IFERROR(VLOOKUP($B734,'Tabelas auxiliares'!$A$65:$C$102,3,FALSE),"")</f>
        <v/>
      </c>
      <c r="X734" s="51" t="str">
        <f t="shared" si="11"/>
        <v/>
      </c>
      <c r="Y734" s="51" t="str">
        <f>IF(T734="","",IF(AND(T734&lt;&gt;'Tabelas auxiliares'!$B$236,T734&lt;&gt;'Tabelas auxiliares'!$B$237),"FOLHA DE PESSOAL",IF(X734='Tabelas auxiliares'!$A$237,"CUSTEIO",IF(X734='Tabelas auxiliares'!$A$236,"INVESTIMENTO","ERRO - VERIFICAR"))))</f>
        <v/>
      </c>
      <c r="Z734" s="66"/>
    </row>
    <row r="735" spans="6:26" x14ac:dyDescent="0.25">
      <c r="F735" s="51" t="str">
        <f>IFERROR(VLOOKUP(D735,'Tabelas auxiliares'!$A$3:$B$61,2,FALSE),"")</f>
        <v/>
      </c>
      <c r="G735" s="51" t="str">
        <f>IFERROR(VLOOKUP($B735,'Tabelas auxiliares'!$A$65:$C$102,2,FALSE),"")</f>
        <v/>
      </c>
      <c r="H735" s="51" t="str">
        <f>IFERROR(VLOOKUP($B735,'Tabelas auxiliares'!$A$65:$C$102,3,FALSE),"")</f>
        <v/>
      </c>
      <c r="X735" s="51" t="str">
        <f t="shared" si="11"/>
        <v/>
      </c>
      <c r="Y735" s="51" t="str">
        <f>IF(T735="","",IF(AND(T735&lt;&gt;'Tabelas auxiliares'!$B$236,T735&lt;&gt;'Tabelas auxiliares'!$B$237),"FOLHA DE PESSOAL",IF(X735='Tabelas auxiliares'!$A$237,"CUSTEIO",IF(X735='Tabelas auxiliares'!$A$236,"INVESTIMENTO","ERRO - VERIFICAR"))))</f>
        <v/>
      </c>
      <c r="Z735" s="66"/>
    </row>
    <row r="736" spans="6:26" x14ac:dyDescent="0.25">
      <c r="F736" s="51" t="str">
        <f>IFERROR(VLOOKUP(D736,'Tabelas auxiliares'!$A$3:$B$61,2,FALSE),"")</f>
        <v/>
      </c>
      <c r="G736" s="51" t="str">
        <f>IFERROR(VLOOKUP($B736,'Tabelas auxiliares'!$A$65:$C$102,2,FALSE),"")</f>
        <v/>
      </c>
      <c r="H736" s="51" t="str">
        <f>IFERROR(VLOOKUP($B736,'Tabelas auxiliares'!$A$65:$C$102,3,FALSE),"")</f>
        <v/>
      </c>
      <c r="X736" s="51" t="str">
        <f t="shared" si="11"/>
        <v/>
      </c>
      <c r="Y736" s="51" t="str">
        <f>IF(T736="","",IF(AND(T736&lt;&gt;'Tabelas auxiliares'!$B$236,T736&lt;&gt;'Tabelas auxiliares'!$B$237),"FOLHA DE PESSOAL",IF(X736='Tabelas auxiliares'!$A$237,"CUSTEIO",IF(X736='Tabelas auxiliares'!$A$236,"INVESTIMENTO","ERRO - VERIFICAR"))))</f>
        <v/>
      </c>
      <c r="Z736" s="66"/>
    </row>
    <row r="737" spans="6:26" x14ac:dyDescent="0.25">
      <c r="F737" s="51" t="str">
        <f>IFERROR(VLOOKUP(D737,'Tabelas auxiliares'!$A$3:$B$61,2,FALSE),"")</f>
        <v/>
      </c>
      <c r="G737" s="51" t="str">
        <f>IFERROR(VLOOKUP($B737,'Tabelas auxiliares'!$A$65:$C$102,2,FALSE),"")</f>
        <v/>
      </c>
      <c r="H737" s="51" t="str">
        <f>IFERROR(VLOOKUP($B737,'Tabelas auxiliares'!$A$65:$C$102,3,FALSE),"")</f>
        <v/>
      </c>
      <c r="X737" s="51" t="str">
        <f t="shared" si="11"/>
        <v/>
      </c>
      <c r="Y737" s="51" t="str">
        <f>IF(T737="","",IF(AND(T737&lt;&gt;'Tabelas auxiliares'!$B$236,T737&lt;&gt;'Tabelas auxiliares'!$B$237),"FOLHA DE PESSOAL",IF(X737='Tabelas auxiliares'!$A$237,"CUSTEIO",IF(X737='Tabelas auxiliares'!$A$236,"INVESTIMENTO","ERRO - VERIFICAR"))))</f>
        <v/>
      </c>
      <c r="Z737" s="66"/>
    </row>
    <row r="738" spans="6:26" x14ac:dyDescent="0.25">
      <c r="F738" s="51" t="str">
        <f>IFERROR(VLOOKUP(D738,'Tabelas auxiliares'!$A$3:$B$61,2,FALSE),"")</f>
        <v/>
      </c>
      <c r="G738" s="51" t="str">
        <f>IFERROR(VLOOKUP($B738,'Tabelas auxiliares'!$A$65:$C$102,2,FALSE),"")</f>
        <v/>
      </c>
      <c r="H738" s="51" t="str">
        <f>IFERROR(VLOOKUP($B738,'Tabelas auxiliares'!$A$65:$C$102,3,FALSE),"")</f>
        <v/>
      </c>
      <c r="X738" s="51" t="str">
        <f t="shared" si="11"/>
        <v/>
      </c>
      <c r="Y738" s="51" t="str">
        <f>IF(T738="","",IF(AND(T738&lt;&gt;'Tabelas auxiliares'!$B$236,T738&lt;&gt;'Tabelas auxiliares'!$B$237),"FOLHA DE PESSOAL",IF(X738='Tabelas auxiliares'!$A$237,"CUSTEIO",IF(X738='Tabelas auxiliares'!$A$236,"INVESTIMENTO","ERRO - VERIFICAR"))))</f>
        <v/>
      </c>
      <c r="Z738" s="66"/>
    </row>
    <row r="739" spans="6:26" x14ac:dyDescent="0.25">
      <c r="F739" s="51" t="str">
        <f>IFERROR(VLOOKUP(D739,'Tabelas auxiliares'!$A$3:$B$61,2,FALSE),"")</f>
        <v/>
      </c>
      <c r="G739" s="51" t="str">
        <f>IFERROR(VLOOKUP($B739,'Tabelas auxiliares'!$A$65:$C$102,2,FALSE),"")</f>
        <v/>
      </c>
      <c r="H739" s="51" t="str">
        <f>IFERROR(VLOOKUP($B739,'Tabelas auxiliares'!$A$65:$C$102,3,FALSE),"")</f>
        <v/>
      </c>
      <c r="X739" s="51" t="str">
        <f t="shared" si="11"/>
        <v/>
      </c>
      <c r="Y739" s="51" t="str">
        <f>IF(T739="","",IF(AND(T739&lt;&gt;'Tabelas auxiliares'!$B$236,T739&lt;&gt;'Tabelas auxiliares'!$B$237),"FOLHA DE PESSOAL",IF(X739='Tabelas auxiliares'!$A$237,"CUSTEIO",IF(X739='Tabelas auxiliares'!$A$236,"INVESTIMENTO","ERRO - VERIFICAR"))))</f>
        <v/>
      </c>
      <c r="Z739" s="66"/>
    </row>
    <row r="740" spans="6:26" x14ac:dyDescent="0.25">
      <c r="F740" s="51" t="str">
        <f>IFERROR(VLOOKUP(D740,'Tabelas auxiliares'!$A$3:$B$61,2,FALSE),"")</f>
        <v/>
      </c>
      <c r="G740" s="51" t="str">
        <f>IFERROR(VLOOKUP($B740,'Tabelas auxiliares'!$A$65:$C$102,2,FALSE),"")</f>
        <v/>
      </c>
      <c r="H740" s="51" t="str">
        <f>IFERROR(VLOOKUP($B740,'Tabelas auxiliares'!$A$65:$C$102,3,FALSE),"")</f>
        <v/>
      </c>
      <c r="X740" s="51" t="str">
        <f t="shared" si="11"/>
        <v/>
      </c>
      <c r="Y740" s="51" t="str">
        <f>IF(T740="","",IF(AND(T740&lt;&gt;'Tabelas auxiliares'!$B$236,T740&lt;&gt;'Tabelas auxiliares'!$B$237),"FOLHA DE PESSOAL",IF(X740='Tabelas auxiliares'!$A$237,"CUSTEIO",IF(X740='Tabelas auxiliares'!$A$236,"INVESTIMENTO","ERRO - VERIFICAR"))))</f>
        <v/>
      </c>
      <c r="Z740" s="66"/>
    </row>
    <row r="741" spans="6:26" x14ac:dyDescent="0.25">
      <c r="F741" s="51" t="str">
        <f>IFERROR(VLOOKUP(D741,'Tabelas auxiliares'!$A$3:$B$61,2,FALSE),"")</f>
        <v/>
      </c>
      <c r="G741" s="51" t="str">
        <f>IFERROR(VLOOKUP($B741,'Tabelas auxiliares'!$A$65:$C$102,2,FALSE),"")</f>
        <v/>
      </c>
      <c r="H741" s="51" t="str">
        <f>IFERROR(VLOOKUP($B741,'Tabelas auxiliares'!$A$65:$C$102,3,FALSE),"")</f>
        <v/>
      </c>
      <c r="X741" s="51" t="str">
        <f t="shared" si="11"/>
        <v/>
      </c>
      <c r="Y741" s="51" t="str">
        <f>IF(T741="","",IF(AND(T741&lt;&gt;'Tabelas auxiliares'!$B$236,T741&lt;&gt;'Tabelas auxiliares'!$B$237),"FOLHA DE PESSOAL",IF(X741='Tabelas auxiliares'!$A$237,"CUSTEIO",IF(X741='Tabelas auxiliares'!$A$236,"INVESTIMENTO","ERRO - VERIFICAR"))))</f>
        <v/>
      </c>
      <c r="Z741" s="66"/>
    </row>
    <row r="742" spans="6:26" x14ac:dyDescent="0.25">
      <c r="F742" s="51" t="str">
        <f>IFERROR(VLOOKUP(D742,'Tabelas auxiliares'!$A$3:$B$61,2,FALSE),"")</f>
        <v/>
      </c>
      <c r="G742" s="51" t="str">
        <f>IFERROR(VLOOKUP($B742,'Tabelas auxiliares'!$A$65:$C$102,2,FALSE),"")</f>
        <v/>
      </c>
      <c r="H742" s="51" t="str">
        <f>IFERROR(VLOOKUP($B742,'Tabelas auxiliares'!$A$65:$C$102,3,FALSE),"")</f>
        <v/>
      </c>
      <c r="X742" s="51" t="str">
        <f t="shared" si="11"/>
        <v/>
      </c>
      <c r="Y742" s="51" t="str">
        <f>IF(T742="","",IF(AND(T742&lt;&gt;'Tabelas auxiliares'!$B$236,T742&lt;&gt;'Tabelas auxiliares'!$B$237),"FOLHA DE PESSOAL",IF(X742='Tabelas auxiliares'!$A$237,"CUSTEIO",IF(X742='Tabelas auxiliares'!$A$236,"INVESTIMENTO","ERRO - VERIFICAR"))))</f>
        <v/>
      </c>
      <c r="Z742" s="66"/>
    </row>
    <row r="743" spans="6:26" x14ac:dyDescent="0.25">
      <c r="F743" s="51" t="str">
        <f>IFERROR(VLOOKUP(D743,'Tabelas auxiliares'!$A$3:$B$61,2,FALSE),"")</f>
        <v/>
      </c>
      <c r="G743" s="51" t="str">
        <f>IFERROR(VLOOKUP($B743,'Tabelas auxiliares'!$A$65:$C$102,2,FALSE),"")</f>
        <v/>
      </c>
      <c r="H743" s="51" t="str">
        <f>IFERROR(VLOOKUP($B743,'Tabelas auxiliares'!$A$65:$C$102,3,FALSE),"")</f>
        <v/>
      </c>
      <c r="X743" s="51" t="str">
        <f t="shared" si="11"/>
        <v/>
      </c>
      <c r="Y743" s="51" t="str">
        <f>IF(T743="","",IF(AND(T743&lt;&gt;'Tabelas auxiliares'!$B$236,T743&lt;&gt;'Tabelas auxiliares'!$B$237),"FOLHA DE PESSOAL",IF(X743='Tabelas auxiliares'!$A$237,"CUSTEIO",IF(X743='Tabelas auxiliares'!$A$236,"INVESTIMENTO","ERRO - VERIFICAR"))))</f>
        <v/>
      </c>
      <c r="Z743" s="66"/>
    </row>
    <row r="744" spans="6:26" x14ac:dyDescent="0.25">
      <c r="F744" s="51" t="str">
        <f>IFERROR(VLOOKUP(D744,'Tabelas auxiliares'!$A$3:$B$61,2,FALSE),"")</f>
        <v/>
      </c>
      <c r="G744" s="51" t="str">
        <f>IFERROR(VLOOKUP($B744,'Tabelas auxiliares'!$A$65:$C$102,2,FALSE),"")</f>
        <v/>
      </c>
      <c r="H744" s="51" t="str">
        <f>IFERROR(VLOOKUP($B744,'Tabelas auxiliares'!$A$65:$C$102,3,FALSE),"")</f>
        <v/>
      </c>
      <c r="X744" s="51" t="str">
        <f t="shared" si="11"/>
        <v/>
      </c>
      <c r="Y744" s="51" t="str">
        <f>IF(T744="","",IF(AND(T744&lt;&gt;'Tabelas auxiliares'!$B$236,T744&lt;&gt;'Tabelas auxiliares'!$B$237),"FOLHA DE PESSOAL",IF(X744='Tabelas auxiliares'!$A$237,"CUSTEIO",IF(X744='Tabelas auxiliares'!$A$236,"INVESTIMENTO","ERRO - VERIFICAR"))))</f>
        <v/>
      </c>
      <c r="Z744" s="66"/>
    </row>
    <row r="745" spans="6:26" x14ac:dyDescent="0.25">
      <c r="F745" s="51" t="str">
        <f>IFERROR(VLOOKUP(D745,'Tabelas auxiliares'!$A$3:$B$61,2,FALSE),"")</f>
        <v/>
      </c>
      <c r="G745" s="51" t="str">
        <f>IFERROR(VLOOKUP($B745,'Tabelas auxiliares'!$A$65:$C$102,2,FALSE),"")</f>
        <v/>
      </c>
      <c r="H745" s="51" t="str">
        <f>IFERROR(VLOOKUP($B745,'Tabelas auxiliares'!$A$65:$C$102,3,FALSE),"")</f>
        <v/>
      </c>
      <c r="X745" s="51" t="str">
        <f t="shared" si="11"/>
        <v/>
      </c>
      <c r="Y745" s="51" t="str">
        <f>IF(T745="","",IF(AND(T745&lt;&gt;'Tabelas auxiliares'!$B$236,T745&lt;&gt;'Tabelas auxiliares'!$B$237),"FOLHA DE PESSOAL",IF(X745='Tabelas auxiliares'!$A$237,"CUSTEIO",IF(X745='Tabelas auxiliares'!$A$236,"INVESTIMENTO","ERRO - VERIFICAR"))))</f>
        <v/>
      </c>
      <c r="Z745" s="66"/>
    </row>
    <row r="746" spans="6:26" x14ac:dyDescent="0.25">
      <c r="F746" s="51" t="str">
        <f>IFERROR(VLOOKUP(D746,'Tabelas auxiliares'!$A$3:$B$61,2,FALSE),"")</f>
        <v/>
      </c>
      <c r="G746" s="51" t="str">
        <f>IFERROR(VLOOKUP($B746,'Tabelas auxiliares'!$A$65:$C$102,2,FALSE),"")</f>
        <v/>
      </c>
      <c r="H746" s="51" t="str">
        <f>IFERROR(VLOOKUP($B746,'Tabelas auxiliares'!$A$65:$C$102,3,FALSE),"")</f>
        <v/>
      </c>
      <c r="X746" s="51" t="str">
        <f t="shared" si="11"/>
        <v/>
      </c>
      <c r="Y746" s="51" t="str">
        <f>IF(T746="","",IF(AND(T746&lt;&gt;'Tabelas auxiliares'!$B$236,T746&lt;&gt;'Tabelas auxiliares'!$B$237),"FOLHA DE PESSOAL",IF(X746='Tabelas auxiliares'!$A$237,"CUSTEIO",IF(X746='Tabelas auxiliares'!$A$236,"INVESTIMENTO","ERRO - VERIFICAR"))))</f>
        <v/>
      </c>
      <c r="Z746" s="66"/>
    </row>
    <row r="747" spans="6:26" x14ac:dyDescent="0.25">
      <c r="F747" s="51" t="str">
        <f>IFERROR(VLOOKUP(D747,'Tabelas auxiliares'!$A$3:$B$61,2,FALSE),"")</f>
        <v/>
      </c>
      <c r="G747" s="51" t="str">
        <f>IFERROR(VLOOKUP($B747,'Tabelas auxiliares'!$A$65:$C$102,2,FALSE),"")</f>
        <v/>
      </c>
      <c r="H747" s="51" t="str">
        <f>IFERROR(VLOOKUP($B747,'Tabelas auxiliares'!$A$65:$C$102,3,FALSE),"")</f>
        <v/>
      </c>
      <c r="X747" s="51" t="str">
        <f t="shared" si="11"/>
        <v/>
      </c>
      <c r="Y747" s="51" t="str">
        <f>IF(T747="","",IF(AND(T747&lt;&gt;'Tabelas auxiliares'!$B$236,T747&lt;&gt;'Tabelas auxiliares'!$B$237),"FOLHA DE PESSOAL",IF(X747='Tabelas auxiliares'!$A$237,"CUSTEIO",IF(X747='Tabelas auxiliares'!$A$236,"INVESTIMENTO","ERRO - VERIFICAR"))))</f>
        <v/>
      </c>
      <c r="Z747" s="66"/>
    </row>
    <row r="748" spans="6:26" x14ac:dyDescent="0.25">
      <c r="F748" s="51" t="str">
        <f>IFERROR(VLOOKUP(D748,'Tabelas auxiliares'!$A$3:$B$61,2,FALSE),"")</f>
        <v/>
      </c>
      <c r="G748" s="51" t="str">
        <f>IFERROR(VLOOKUP($B748,'Tabelas auxiliares'!$A$65:$C$102,2,FALSE),"")</f>
        <v/>
      </c>
      <c r="H748" s="51" t="str">
        <f>IFERROR(VLOOKUP($B748,'Tabelas auxiliares'!$A$65:$C$102,3,FALSE),"")</f>
        <v/>
      </c>
      <c r="X748" s="51" t="str">
        <f t="shared" si="11"/>
        <v/>
      </c>
      <c r="Y748" s="51" t="str">
        <f>IF(T748="","",IF(AND(T748&lt;&gt;'Tabelas auxiliares'!$B$236,T748&lt;&gt;'Tabelas auxiliares'!$B$237),"FOLHA DE PESSOAL",IF(X748='Tabelas auxiliares'!$A$237,"CUSTEIO",IF(X748='Tabelas auxiliares'!$A$236,"INVESTIMENTO","ERRO - VERIFICAR"))))</f>
        <v/>
      </c>
      <c r="Z748" s="66"/>
    </row>
    <row r="749" spans="6:26" x14ac:dyDescent="0.25">
      <c r="F749" s="51" t="str">
        <f>IFERROR(VLOOKUP(D749,'Tabelas auxiliares'!$A$3:$B$61,2,FALSE),"")</f>
        <v/>
      </c>
      <c r="G749" s="51" t="str">
        <f>IFERROR(VLOOKUP($B749,'Tabelas auxiliares'!$A$65:$C$102,2,FALSE),"")</f>
        <v/>
      </c>
      <c r="H749" s="51" t="str">
        <f>IFERROR(VLOOKUP($B749,'Tabelas auxiliares'!$A$65:$C$102,3,FALSE),"")</f>
        <v/>
      </c>
      <c r="X749" s="51" t="str">
        <f t="shared" si="11"/>
        <v/>
      </c>
      <c r="Y749" s="51" t="str">
        <f>IF(T749="","",IF(AND(T749&lt;&gt;'Tabelas auxiliares'!$B$236,T749&lt;&gt;'Tabelas auxiliares'!$B$237),"FOLHA DE PESSOAL",IF(X749='Tabelas auxiliares'!$A$237,"CUSTEIO",IF(X749='Tabelas auxiliares'!$A$236,"INVESTIMENTO","ERRO - VERIFICAR"))))</f>
        <v/>
      </c>
      <c r="Z749" s="66"/>
    </row>
    <row r="750" spans="6:26" x14ac:dyDescent="0.25">
      <c r="F750" s="51" t="str">
        <f>IFERROR(VLOOKUP(D750,'Tabelas auxiliares'!$A$3:$B$61,2,FALSE),"")</f>
        <v/>
      </c>
      <c r="G750" s="51" t="str">
        <f>IFERROR(VLOOKUP($B750,'Tabelas auxiliares'!$A$65:$C$102,2,FALSE),"")</f>
        <v/>
      </c>
      <c r="H750" s="51" t="str">
        <f>IFERROR(VLOOKUP($B750,'Tabelas auxiliares'!$A$65:$C$102,3,FALSE),"")</f>
        <v/>
      </c>
      <c r="X750" s="51" t="str">
        <f t="shared" si="11"/>
        <v/>
      </c>
      <c r="Y750" s="51" t="str">
        <f>IF(T750="","",IF(AND(T750&lt;&gt;'Tabelas auxiliares'!$B$236,T750&lt;&gt;'Tabelas auxiliares'!$B$237),"FOLHA DE PESSOAL",IF(X750='Tabelas auxiliares'!$A$237,"CUSTEIO",IF(X750='Tabelas auxiliares'!$A$236,"INVESTIMENTO","ERRO - VERIFICAR"))))</f>
        <v/>
      </c>
      <c r="Z750" s="66"/>
    </row>
    <row r="751" spans="6:26" x14ac:dyDescent="0.25">
      <c r="F751" s="51" t="str">
        <f>IFERROR(VLOOKUP(D751,'Tabelas auxiliares'!$A$3:$B$61,2,FALSE),"")</f>
        <v/>
      </c>
      <c r="G751" s="51" t="str">
        <f>IFERROR(VLOOKUP($B751,'Tabelas auxiliares'!$A$65:$C$102,2,FALSE),"")</f>
        <v/>
      </c>
      <c r="H751" s="51" t="str">
        <f>IFERROR(VLOOKUP($B751,'Tabelas auxiliares'!$A$65:$C$102,3,FALSE),"")</f>
        <v/>
      </c>
      <c r="X751" s="51" t="str">
        <f t="shared" si="11"/>
        <v/>
      </c>
      <c r="Y751" s="51" t="str">
        <f>IF(T751="","",IF(AND(T751&lt;&gt;'Tabelas auxiliares'!$B$236,T751&lt;&gt;'Tabelas auxiliares'!$B$237),"FOLHA DE PESSOAL",IF(X751='Tabelas auxiliares'!$A$237,"CUSTEIO",IF(X751='Tabelas auxiliares'!$A$236,"INVESTIMENTO","ERRO - VERIFICAR"))))</f>
        <v/>
      </c>
      <c r="Z751" s="66"/>
    </row>
    <row r="752" spans="6:26" x14ac:dyDescent="0.25">
      <c r="F752" s="51" t="str">
        <f>IFERROR(VLOOKUP(D752,'Tabelas auxiliares'!$A$3:$B$61,2,FALSE),"")</f>
        <v/>
      </c>
      <c r="G752" s="51" t="str">
        <f>IFERROR(VLOOKUP($B752,'Tabelas auxiliares'!$A$65:$C$102,2,FALSE),"")</f>
        <v/>
      </c>
      <c r="H752" s="51" t="str">
        <f>IFERROR(VLOOKUP($B752,'Tabelas auxiliares'!$A$65:$C$102,3,FALSE),"")</f>
        <v/>
      </c>
      <c r="X752" s="51" t="str">
        <f t="shared" si="11"/>
        <v/>
      </c>
      <c r="Y752" s="51" t="str">
        <f>IF(T752="","",IF(AND(T752&lt;&gt;'Tabelas auxiliares'!$B$236,T752&lt;&gt;'Tabelas auxiliares'!$B$237),"FOLHA DE PESSOAL",IF(X752='Tabelas auxiliares'!$A$237,"CUSTEIO",IF(X752='Tabelas auxiliares'!$A$236,"INVESTIMENTO","ERRO - VERIFICAR"))))</f>
        <v/>
      </c>
      <c r="Z752" s="66"/>
    </row>
    <row r="753" spans="6:26" x14ac:dyDescent="0.25">
      <c r="F753" s="51" t="str">
        <f>IFERROR(VLOOKUP(D753,'Tabelas auxiliares'!$A$3:$B$61,2,FALSE),"")</f>
        <v/>
      </c>
      <c r="G753" s="51" t="str">
        <f>IFERROR(VLOOKUP($B753,'Tabelas auxiliares'!$A$65:$C$102,2,FALSE),"")</f>
        <v/>
      </c>
      <c r="H753" s="51" t="str">
        <f>IFERROR(VLOOKUP($B753,'Tabelas auxiliares'!$A$65:$C$102,3,FALSE),"")</f>
        <v/>
      </c>
      <c r="X753" s="51" t="str">
        <f t="shared" si="11"/>
        <v/>
      </c>
      <c r="Y753" s="51" t="str">
        <f>IF(T753="","",IF(AND(T753&lt;&gt;'Tabelas auxiliares'!$B$236,T753&lt;&gt;'Tabelas auxiliares'!$B$237),"FOLHA DE PESSOAL",IF(X753='Tabelas auxiliares'!$A$237,"CUSTEIO",IF(X753='Tabelas auxiliares'!$A$236,"INVESTIMENTO","ERRO - VERIFICAR"))))</f>
        <v/>
      </c>
      <c r="Z753" s="66"/>
    </row>
    <row r="754" spans="6:26" x14ac:dyDescent="0.25">
      <c r="F754" s="51" t="str">
        <f>IFERROR(VLOOKUP(D754,'Tabelas auxiliares'!$A$3:$B$61,2,FALSE),"")</f>
        <v/>
      </c>
      <c r="G754" s="51" t="str">
        <f>IFERROR(VLOOKUP($B754,'Tabelas auxiliares'!$A$65:$C$102,2,FALSE),"")</f>
        <v/>
      </c>
      <c r="H754" s="51" t="str">
        <f>IFERROR(VLOOKUP($B754,'Tabelas auxiliares'!$A$65:$C$102,3,FALSE),"")</f>
        <v/>
      </c>
      <c r="X754" s="51" t="str">
        <f t="shared" si="11"/>
        <v/>
      </c>
      <c r="Y754" s="51" t="str">
        <f>IF(T754="","",IF(AND(T754&lt;&gt;'Tabelas auxiliares'!$B$236,T754&lt;&gt;'Tabelas auxiliares'!$B$237),"FOLHA DE PESSOAL",IF(X754='Tabelas auxiliares'!$A$237,"CUSTEIO",IF(X754='Tabelas auxiliares'!$A$236,"INVESTIMENTO","ERRO - VERIFICAR"))))</f>
        <v/>
      </c>
      <c r="Z754" s="66"/>
    </row>
    <row r="755" spans="6:26" x14ac:dyDescent="0.25">
      <c r="F755" s="51" t="str">
        <f>IFERROR(VLOOKUP(D755,'Tabelas auxiliares'!$A$3:$B$61,2,FALSE),"")</f>
        <v/>
      </c>
      <c r="G755" s="51" t="str">
        <f>IFERROR(VLOOKUP($B755,'Tabelas auxiliares'!$A$65:$C$102,2,FALSE),"")</f>
        <v/>
      </c>
      <c r="H755" s="51" t="str">
        <f>IFERROR(VLOOKUP($B755,'Tabelas auxiliares'!$A$65:$C$102,3,FALSE),"")</f>
        <v/>
      </c>
      <c r="X755" s="51" t="str">
        <f t="shared" si="11"/>
        <v/>
      </c>
      <c r="Y755" s="51" t="str">
        <f>IF(T755="","",IF(AND(T755&lt;&gt;'Tabelas auxiliares'!$B$236,T755&lt;&gt;'Tabelas auxiliares'!$B$237),"FOLHA DE PESSOAL",IF(X755='Tabelas auxiliares'!$A$237,"CUSTEIO",IF(X755='Tabelas auxiliares'!$A$236,"INVESTIMENTO","ERRO - VERIFICAR"))))</f>
        <v/>
      </c>
      <c r="Z755" s="66"/>
    </row>
    <row r="756" spans="6:26" x14ac:dyDescent="0.25">
      <c r="F756" s="51" t="str">
        <f>IFERROR(VLOOKUP(D756,'Tabelas auxiliares'!$A$3:$B$61,2,FALSE),"")</f>
        <v/>
      </c>
      <c r="G756" s="51" t="str">
        <f>IFERROR(VLOOKUP($B756,'Tabelas auxiliares'!$A$65:$C$102,2,FALSE),"")</f>
        <v/>
      </c>
      <c r="H756" s="51" t="str">
        <f>IFERROR(VLOOKUP($B756,'Tabelas auxiliares'!$A$65:$C$102,3,FALSE),"")</f>
        <v/>
      </c>
      <c r="X756" s="51" t="str">
        <f t="shared" si="11"/>
        <v/>
      </c>
      <c r="Y756" s="51" t="str">
        <f>IF(T756="","",IF(AND(T756&lt;&gt;'Tabelas auxiliares'!$B$236,T756&lt;&gt;'Tabelas auxiliares'!$B$237),"FOLHA DE PESSOAL",IF(X756='Tabelas auxiliares'!$A$237,"CUSTEIO",IF(X756='Tabelas auxiliares'!$A$236,"INVESTIMENTO","ERRO - VERIFICAR"))))</f>
        <v/>
      </c>
      <c r="Z756" s="66"/>
    </row>
    <row r="757" spans="6:26" x14ac:dyDescent="0.25">
      <c r="F757" s="51" t="str">
        <f>IFERROR(VLOOKUP(D757,'Tabelas auxiliares'!$A$3:$B$61,2,FALSE),"")</f>
        <v/>
      </c>
      <c r="G757" s="51" t="str">
        <f>IFERROR(VLOOKUP($B757,'Tabelas auxiliares'!$A$65:$C$102,2,FALSE),"")</f>
        <v/>
      </c>
      <c r="H757" s="51" t="str">
        <f>IFERROR(VLOOKUP($B757,'Tabelas auxiliares'!$A$65:$C$102,3,FALSE),"")</f>
        <v/>
      </c>
      <c r="X757" s="51" t="str">
        <f t="shared" si="11"/>
        <v/>
      </c>
      <c r="Y757" s="51" t="str">
        <f>IF(T757="","",IF(AND(T757&lt;&gt;'Tabelas auxiliares'!$B$236,T757&lt;&gt;'Tabelas auxiliares'!$B$237),"FOLHA DE PESSOAL",IF(X757='Tabelas auxiliares'!$A$237,"CUSTEIO",IF(X757='Tabelas auxiliares'!$A$236,"INVESTIMENTO","ERRO - VERIFICAR"))))</f>
        <v/>
      </c>
      <c r="Z757" s="66"/>
    </row>
    <row r="758" spans="6:26" x14ac:dyDescent="0.25">
      <c r="F758" s="51" t="str">
        <f>IFERROR(VLOOKUP(D758,'Tabelas auxiliares'!$A$3:$B$61,2,FALSE),"")</f>
        <v/>
      </c>
      <c r="G758" s="51" t="str">
        <f>IFERROR(VLOOKUP($B758,'Tabelas auxiliares'!$A$65:$C$102,2,FALSE),"")</f>
        <v/>
      </c>
      <c r="H758" s="51" t="str">
        <f>IFERROR(VLOOKUP($B758,'Tabelas auxiliares'!$A$65:$C$102,3,FALSE),"")</f>
        <v/>
      </c>
      <c r="X758" s="51" t="str">
        <f t="shared" si="11"/>
        <v/>
      </c>
      <c r="Y758" s="51" t="str">
        <f>IF(T758="","",IF(AND(T758&lt;&gt;'Tabelas auxiliares'!$B$236,T758&lt;&gt;'Tabelas auxiliares'!$B$237),"FOLHA DE PESSOAL",IF(X758='Tabelas auxiliares'!$A$237,"CUSTEIO",IF(X758='Tabelas auxiliares'!$A$236,"INVESTIMENTO","ERRO - VERIFICAR"))))</f>
        <v/>
      </c>
      <c r="Z758" s="66"/>
    </row>
    <row r="759" spans="6:26" x14ac:dyDescent="0.25">
      <c r="F759" s="51" t="str">
        <f>IFERROR(VLOOKUP(D759,'Tabelas auxiliares'!$A$3:$B$61,2,FALSE),"")</f>
        <v/>
      </c>
      <c r="G759" s="51" t="str">
        <f>IFERROR(VLOOKUP($B759,'Tabelas auxiliares'!$A$65:$C$102,2,FALSE),"")</f>
        <v/>
      </c>
      <c r="H759" s="51" t="str">
        <f>IFERROR(VLOOKUP($B759,'Tabelas auxiliares'!$A$65:$C$102,3,FALSE),"")</f>
        <v/>
      </c>
      <c r="X759" s="51" t="str">
        <f t="shared" si="11"/>
        <v/>
      </c>
      <c r="Y759" s="51" t="str">
        <f>IF(T759="","",IF(AND(T759&lt;&gt;'Tabelas auxiliares'!$B$236,T759&lt;&gt;'Tabelas auxiliares'!$B$237),"FOLHA DE PESSOAL",IF(X759='Tabelas auxiliares'!$A$237,"CUSTEIO",IF(X759='Tabelas auxiliares'!$A$236,"INVESTIMENTO","ERRO - VERIFICAR"))))</f>
        <v/>
      </c>
      <c r="Z759" s="66"/>
    </row>
    <row r="760" spans="6:26" x14ac:dyDescent="0.25">
      <c r="F760" s="51" t="str">
        <f>IFERROR(VLOOKUP(D760,'Tabelas auxiliares'!$A$3:$B$61,2,FALSE),"")</f>
        <v/>
      </c>
      <c r="G760" s="51" t="str">
        <f>IFERROR(VLOOKUP($B760,'Tabelas auxiliares'!$A$65:$C$102,2,FALSE),"")</f>
        <v/>
      </c>
      <c r="H760" s="51" t="str">
        <f>IFERROR(VLOOKUP($B760,'Tabelas auxiliares'!$A$65:$C$102,3,FALSE),"")</f>
        <v/>
      </c>
      <c r="X760" s="51" t="str">
        <f t="shared" si="11"/>
        <v/>
      </c>
      <c r="Y760" s="51" t="str">
        <f>IF(T760="","",IF(AND(T760&lt;&gt;'Tabelas auxiliares'!$B$236,T760&lt;&gt;'Tabelas auxiliares'!$B$237),"FOLHA DE PESSOAL",IF(X760='Tabelas auxiliares'!$A$237,"CUSTEIO",IF(X760='Tabelas auxiliares'!$A$236,"INVESTIMENTO","ERRO - VERIFICAR"))))</f>
        <v/>
      </c>
      <c r="Z760" s="66"/>
    </row>
    <row r="761" spans="6:26" x14ac:dyDescent="0.25">
      <c r="F761" s="51" t="str">
        <f>IFERROR(VLOOKUP(D761,'Tabelas auxiliares'!$A$3:$B$61,2,FALSE),"")</f>
        <v/>
      </c>
      <c r="G761" s="51" t="str">
        <f>IFERROR(VLOOKUP($B761,'Tabelas auxiliares'!$A$65:$C$102,2,FALSE),"")</f>
        <v/>
      </c>
      <c r="H761" s="51" t="str">
        <f>IFERROR(VLOOKUP($B761,'Tabelas auxiliares'!$A$65:$C$102,3,FALSE),"")</f>
        <v/>
      </c>
      <c r="X761" s="51" t="str">
        <f t="shared" si="11"/>
        <v/>
      </c>
      <c r="Y761" s="51" t="str">
        <f>IF(T761="","",IF(AND(T761&lt;&gt;'Tabelas auxiliares'!$B$236,T761&lt;&gt;'Tabelas auxiliares'!$B$237),"FOLHA DE PESSOAL",IF(X761='Tabelas auxiliares'!$A$237,"CUSTEIO",IF(X761='Tabelas auxiliares'!$A$236,"INVESTIMENTO","ERRO - VERIFICAR"))))</f>
        <v/>
      </c>
      <c r="Z761" s="66"/>
    </row>
    <row r="762" spans="6:26" x14ac:dyDescent="0.25">
      <c r="F762" s="51" t="str">
        <f>IFERROR(VLOOKUP(D762,'Tabelas auxiliares'!$A$3:$B$61,2,FALSE),"")</f>
        <v/>
      </c>
      <c r="G762" s="51" t="str">
        <f>IFERROR(VLOOKUP($B762,'Tabelas auxiliares'!$A$65:$C$102,2,FALSE),"")</f>
        <v/>
      </c>
      <c r="H762" s="51" t="str">
        <f>IFERROR(VLOOKUP($B762,'Tabelas auxiliares'!$A$65:$C$102,3,FALSE),"")</f>
        <v/>
      </c>
      <c r="X762" s="51" t="str">
        <f t="shared" si="11"/>
        <v/>
      </c>
      <c r="Y762" s="51" t="str">
        <f>IF(T762="","",IF(AND(T762&lt;&gt;'Tabelas auxiliares'!$B$236,T762&lt;&gt;'Tabelas auxiliares'!$B$237),"FOLHA DE PESSOAL",IF(X762='Tabelas auxiliares'!$A$237,"CUSTEIO",IF(X762='Tabelas auxiliares'!$A$236,"INVESTIMENTO","ERRO - VERIFICAR"))))</f>
        <v/>
      </c>
      <c r="Z762" s="66"/>
    </row>
    <row r="763" spans="6:26" x14ac:dyDescent="0.25">
      <c r="F763" s="51" t="str">
        <f>IFERROR(VLOOKUP(D763,'Tabelas auxiliares'!$A$3:$B$61,2,FALSE),"")</f>
        <v/>
      </c>
      <c r="G763" s="51" t="str">
        <f>IFERROR(VLOOKUP($B763,'Tabelas auxiliares'!$A$65:$C$102,2,FALSE),"")</f>
        <v/>
      </c>
      <c r="H763" s="51" t="str">
        <f>IFERROR(VLOOKUP($B763,'Tabelas auxiliares'!$A$65:$C$102,3,FALSE),"")</f>
        <v/>
      </c>
      <c r="X763" s="51" t="str">
        <f t="shared" si="11"/>
        <v/>
      </c>
      <c r="Y763" s="51" t="str">
        <f>IF(T763="","",IF(AND(T763&lt;&gt;'Tabelas auxiliares'!$B$236,T763&lt;&gt;'Tabelas auxiliares'!$B$237),"FOLHA DE PESSOAL",IF(X763='Tabelas auxiliares'!$A$237,"CUSTEIO",IF(X763='Tabelas auxiliares'!$A$236,"INVESTIMENTO","ERRO - VERIFICAR"))))</f>
        <v/>
      </c>
      <c r="Z763" s="66"/>
    </row>
    <row r="764" spans="6:26" x14ac:dyDescent="0.25">
      <c r="F764" s="51" t="str">
        <f>IFERROR(VLOOKUP(D764,'Tabelas auxiliares'!$A$3:$B$61,2,FALSE),"")</f>
        <v/>
      </c>
      <c r="G764" s="51" t="str">
        <f>IFERROR(VLOOKUP($B764,'Tabelas auxiliares'!$A$65:$C$102,2,FALSE),"")</f>
        <v/>
      </c>
      <c r="H764" s="51" t="str">
        <f>IFERROR(VLOOKUP($B764,'Tabelas auxiliares'!$A$65:$C$102,3,FALSE),"")</f>
        <v/>
      </c>
      <c r="X764" s="51" t="str">
        <f t="shared" si="11"/>
        <v/>
      </c>
      <c r="Y764" s="51" t="str">
        <f>IF(T764="","",IF(AND(T764&lt;&gt;'Tabelas auxiliares'!$B$236,T764&lt;&gt;'Tabelas auxiliares'!$B$237),"FOLHA DE PESSOAL",IF(X764='Tabelas auxiliares'!$A$237,"CUSTEIO",IF(X764='Tabelas auxiliares'!$A$236,"INVESTIMENTO","ERRO - VERIFICAR"))))</f>
        <v/>
      </c>
      <c r="Z764" s="66"/>
    </row>
    <row r="765" spans="6:26" x14ac:dyDescent="0.25">
      <c r="F765" s="51" t="str">
        <f>IFERROR(VLOOKUP(D765,'Tabelas auxiliares'!$A$3:$B$61,2,FALSE),"")</f>
        <v/>
      </c>
      <c r="G765" s="51" t="str">
        <f>IFERROR(VLOOKUP($B765,'Tabelas auxiliares'!$A$65:$C$102,2,FALSE),"")</f>
        <v/>
      </c>
      <c r="H765" s="51" t="str">
        <f>IFERROR(VLOOKUP($B765,'Tabelas auxiliares'!$A$65:$C$102,3,FALSE),"")</f>
        <v/>
      </c>
      <c r="X765" s="51" t="str">
        <f t="shared" si="11"/>
        <v/>
      </c>
      <c r="Y765" s="51" t="str">
        <f>IF(T765="","",IF(AND(T765&lt;&gt;'Tabelas auxiliares'!$B$236,T765&lt;&gt;'Tabelas auxiliares'!$B$237),"FOLHA DE PESSOAL",IF(X765='Tabelas auxiliares'!$A$237,"CUSTEIO",IF(X765='Tabelas auxiliares'!$A$236,"INVESTIMENTO","ERRO - VERIFICAR"))))</f>
        <v/>
      </c>
      <c r="Z765" s="66"/>
    </row>
    <row r="766" spans="6:26" x14ac:dyDescent="0.25">
      <c r="F766" s="51" t="str">
        <f>IFERROR(VLOOKUP(D766,'Tabelas auxiliares'!$A$3:$B$61,2,FALSE),"")</f>
        <v/>
      </c>
      <c r="G766" s="51" t="str">
        <f>IFERROR(VLOOKUP($B766,'Tabelas auxiliares'!$A$65:$C$102,2,FALSE),"")</f>
        <v/>
      </c>
      <c r="H766" s="51" t="str">
        <f>IFERROR(VLOOKUP($B766,'Tabelas auxiliares'!$A$65:$C$102,3,FALSE),"")</f>
        <v/>
      </c>
      <c r="X766" s="51" t="str">
        <f t="shared" si="11"/>
        <v/>
      </c>
      <c r="Y766" s="51" t="str">
        <f>IF(T766="","",IF(AND(T766&lt;&gt;'Tabelas auxiliares'!$B$236,T766&lt;&gt;'Tabelas auxiliares'!$B$237),"FOLHA DE PESSOAL",IF(X766='Tabelas auxiliares'!$A$237,"CUSTEIO",IF(X766='Tabelas auxiliares'!$A$236,"INVESTIMENTO","ERRO - VERIFICAR"))))</f>
        <v/>
      </c>
      <c r="Z766" s="66"/>
    </row>
    <row r="767" spans="6:26" x14ac:dyDescent="0.25">
      <c r="F767" s="51" t="str">
        <f>IFERROR(VLOOKUP(D767,'Tabelas auxiliares'!$A$3:$B$61,2,FALSE),"")</f>
        <v/>
      </c>
      <c r="G767" s="51" t="str">
        <f>IFERROR(VLOOKUP($B767,'Tabelas auxiliares'!$A$65:$C$102,2,FALSE),"")</f>
        <v/>
      </c>
      <c r="H767" s="51" t="str">
        <f>IFERROR(VLOOKUP($B767,'Tabelas auxiliares'!$A$65:$C$102,3,FALSE),"")</f>
        <v/>
      </c>
      <c r="X767" s="51" t="str">
        <f t="shared" si="11"/>
        <v/>
      </c>
      <c r="Y767" s="51" t="str">
        <f>IF(T767="","",IF(AND(T767&lt;&gt;'Tabelas auxiliares'!$B$236,T767&lt;&gt;'Tabelas auxiliares'!$B$237),"FOLHA DE PESSOAL",IF(X767='Tabelas auxiliares'!$A$237,"CUSTEIO",IF(X767='Tabelas auxiliares'!$A$236,"INVESTIMENTO","ERRO - VERIFICAR"))))</f>
        <v/>
      </c>
      <c r="Z767" s="66"/>
    </row>
    <row r="768" spans="6:26" x14ac:dyDescent="0.25">
      <c r="F768" s="51" t="str">
        <f>IFERROR(VLOOKUP(D768,'Tabelas auxiliares'!$A$3:$B$61,2,FALSE),"")</f>
        <v/>
      </c>
      <c r="G768" s="51" t="str">
        <f>IFERROR(VLOOKUP($B768,'Tabelas auxiliares'!$A$65:$C$102,2,FALSE),"")</f>
        <v/>
      </c>
      <c r="H768" s="51" t="str">
        <f>IFERROR(VLOOKUP($B768,'Tabelas auxiliares'!$A$65:$C$102,3,FALSE),"")</f>
        <v/>
      </c>
      <c r="X768" s="51" t="str">
        <f t="shared" si="11"/>
        <v/>
      </c>
      <c r="Y768" s="51" t="str">
        <f>IF(T768="","",IF(AND(T768&lt;&gt;'Tabelas auxiliares'!$B$236,T768&lt;&gt;'Tabelas auxiliares'!$B$237),"FOLHA DE PESSOAL",IF(X768='Tabelas auxiliares'!$A$237,"CUSTEIO",IF(X768='Tabelas auxiliares'!$A$236,"INVESTIMENTO","ERRO - VERIFICAR"))))</f>
        <v/>
      </c>
      <c r="Z768" s="66"/>
    </row>
    <row r="769" spans="6:26" x14ac:dyDescent="0.25">
      <c r="F769" s="51" t="str">
        <f>IFERROR(VLOOKUP(D769,'Tabelas auxiliares'!$A$3:$B$61,2,FALSE),"")</f>
        <v/>
      </c>
      <c r="G769" s="51" t="str">
        <f>IFERROR(VLOOKUP($B769,'Tabelas auxiliares'!$A$65:$C$102,2,FALSE),"")</f>
        <v/>
      </c>
      <c r="H769" s="51" t="str">
        <f>IFERROR(VLOOKUP($B769,'Tabelas auxiliares'!$A$65:$C$102,3,FALSE),"")</f>
        <v/>
      </c>
      <c r="X769" s="51" t="str">
        <f t="shared" si="11"/>
        <v/>
      </c>
      <c r="Y769" s="51" t="str">
        <f>IF(T769="","",IF(AND(T769&lt;&gt;'Tabelas auxiliares'!$B$236,T769&lt;&gt;'Tabelas auxiliares'!$B$237),"FOLHA DE PESSOAL",IF(X769='Tabelas auxiliares'!$A$237,"CUSTEIO",IF(X769='Tabelas auxiliares'!$A$236,"INVESTIMENTO","ERRO - VERIFICAR"))))</f>
        <v/>
      </c>
      <c r="Z769" s="66"/>
    </row>
    <row r="770" spans="6:26" x14ac:dyDescent="0.25">
      <c r="F770" s="51" t="str">
        <f>IFERROR(VLOOKUP(D770,'Tabelas auxiliares'!$A$3:$B$61,2,FALSE),"")</f>
        <v/>
      </c>
      <c r="G770" s="51" t="str">
        <f>IFERROR(VLOOKUP($B770,'Tabelas auxiliares'!$A$65:$C$102,2,FALSE),"")</f>
        <v/>
      </c>
      <c r="H770" s="51" t="str">
        <f>IFERROR(VLOOKUP($B770,'Tabelas auxiliares'!$A$65:$C$102,3,FALSE),"")</f>
        <v/>
      </c>
      <c r="X770" s="51" t="str">
        <f t="shared" si="11"/>
        <v/>
      </c>
      <c r="Y770" s="51" t="str">
        <f>IF(T770="","",IF(AND(T770&lt;&gt;'Tabelas auxiliares'!$B$236,T770&lt;&gt;'Tabelas auxiliares'!$B$237),"FOLHA DE PESSOAL",IF(X770='Tabelas auxiliares'!$A$237,"CUSTEIO",IF(X770='Tabelas auxiliares'!$A$236,"INVESTIMENTO","ERRO - VERIFICAR"))))</f>
        <v/>
      </c>
      <c r="Z770" s="66"/>
    </row>
    <row r="771" spans="6:26" x14ac:dyDescent="0.25">
      <c r="F771" s="51" t="str">
        <f>IFERROR(VLOOKUP(D771,'Tabelas auxiliares'!$A$3:$B$61,2,FALSE),"")</f>
        <v/>
      </c>
      <c r="G771" s="51" t="str">
        <f>IFERROR(VLOOKUP($B771,'Tabelas auxiliares'!$A$65:$C$102,2,FALSE),"")</f>
        <v/>
      </c>
      <c r="H771" s="51" t="str">
        <f>IFERROR(VLOOKUP($B771,'Tabelas auxiliares'!$A$65:$C$102,3,FALSE),"")</f>
        <v/>
      </c>
      <c r="X771" s="51" t="str">
        <f t="shared" si="11"/>
        <v/>
      </c>
      <c r="Y771" s="51" t="str">
        <f>IF(T771="","",IF(AND(T771&lt;&gt;'Tabelas auxiliares'!$B$236,T771&lt;&gt;'Tabelas auxiliares'!$B$237),"FOLHA DE PESSOAL",IF(X771='Tabelas auxiliares'!$A$237,"CUSTEIO",IF(X771='Tabelas auxiliares'!$A$236,"INVESTIMENTO","ERRO - VERIFICAR"))))</f>
        <v/>
      </c>
      <c r="Z771" s="66"/>
    </row>
    <row r="772" spans="6:26" x14ac:dyDescent="0.25">
      <c r="F772" s="51" t="str">
        <f>IFERROR(VLOOKUP(D772,'Tabelas auxiliares'!$A$3:$B$61,2,FALSE),"")</f>
        <v/>
      </c>
      <c r="G772" s="51" t="str">
        <f>IFERROR(VLOOKUP($B772,'Tabelas auxiliares'!$A$65:$C$102,2,FALSE),"")</f>
        <v/>
      </c>
      <c r="H772" s="51" t="str">
        <f>IFERROR(VLOOKUP($B772,'Tabelas auxiliares'!$A$65:$C$102,3,FALSE),"")</f>
        <v/>
      </c>
      <c r="X772" s="51" t="str">
        <f t="shared" ref="X772:X835" si="12">LEFT(V772,1)</f>
        <v/>
      </c>
      <c r="Y772" s="51" t="str">
        <f>IF(T772="","",IF(AND(T772&lt;&gt;'Tabelas auxiliares'!$B$236,T772&lt;&gt;'Tabelas auxiliares'!$B$237),"FOLHA DE PESSOAL",IF(X772='Tabelas auxiliares'!$A$237,"CUSTEIO",IF(X772='Tabelas auxiliares'!$A$236,"INVESTIMENTO","ERRO - VERIFICAR"))))</f>
        <v/>
      </c>
      <c r="Z772" s="66"/>
    </row>
    <row r="773" spans="6:26" x14ac:dyDescent="0.25">
      <c r="F773" s="51" t="str">
        <f>IFERROR(VLOOKUP(D773,'Tabelas auxiliares'!$A$3:$B$61,2,FALSE),"")</f>
        <v/>
      </c>
      <c r="G773" s="51" t="str">
        <f>IFERROR(VLOOKUP($B773,'Tabelas auxiliares'!$A$65:$C$102,2,FALSE),"")</f>
        <v/>
      </c>
      <c r="H773" s="51" t="str">
        <f>IFERROR(VLOOKUP($B773,'Tabelas auxiliares'!$A$65:$C$102,3,FALSE),"")</f>
        <v/>
      </c>
      <c r="X773" s="51" t="str">
        <f t="shared" si="12"/>
        <v/>
      </c>
      <c r="Y773" s="51" t="str">
        <f>IF(T773="","",IF(AND(T773&lt;&gt;'Tabelas auxiliares'!$B$236,T773&lt;&gt;'Tabelas auxiliares'!$B$237),"FOLHA DE PESSOAL",IF(X773='Tabelas auxiliares'!$A$237,"CUSTEIO",IF(X773='Tabelas auxiliares'!$A$236,"INVESTIMENTO","ERRO - VERIFICAR"))))</f>
        <v/>
      </c>
      <c r="Z773" s="66"/>
    </row>
    <row r="774" spans="6:26" x14ac:dyDescent="0.25">
      <c r="F774" s="51" t="str">
        <f>IFERROR(VLOOKUP(D774,'Tabelas auxiliares'!$A$3:$B$61,2,FALSE),"")</f>
        <v/>
      </c>
      <c r="G774" s="51" t="str">
        <f>IFERROR(VLOOKUP($B774,'Tabelas auxiliares'!$A$65:$C$102,2,FALSE),"")</f>
        <v/>
      </c>
      <c r="H774" s="51" t="str">
        <f>IFERROR(VLOOKUP($B774,'Tabelas auxiliares'!$A$65:$C$102,3,FALSE),"")</f>
        <v/>
      </c>
      <c r="X774" s="51" t="str">
        <f t="shared" si="12"/>
        <v/>
      </c>
      <c r="Y774" s="51" t="str">
        <f>IF(T774="","",IF(AND(T774&lt;&gt;'Tabelas auxiliares'!$B$236,T774&lt;&gt;'Tabelas auxiliares'!$B$237),"FOLHA DE PESSOAL",IF(X774='Tabelas auxiliares'!$A$237,"CUSTEIO",IF(X774='Tabelas auxiliares'!$A$236,"INVESTIMENTO","ERRO - VERIFICAR"))))</f>
        <v/>
      </c>
      <c r="Z774" s="66"/>
    </row>
    <row r="775" spans="6:26" x14ac:dyDescent="0.25">
      <c r="F775" s="51" t="str">
        <f>IFERROR(VLOOKUP(D775,'Tabelas auxiliares'!$A$3:$B$61,2,FALSE),"")</f>
        <v/>
      </c>
      <c r="G775" s="51" t="str">
        <f>IFERROR(VLOOKUP($B775,'Tabelas auxiliares'!$A$65:$C$102,2,FALSE),"")</f>
        <v/>
      </c>
      <c r="H775" s="51" t="str">
        <f>IFERROR(VLOOKUP($B775,'Tabelas auxiliares'!$A$65:$C$102,3,FALSE),"")</f>
        <v/>
      </c>
      <c r="X775" s="51" t="str">
        <f t="shared" si="12"/>
        <v/>
      </c>
      <c r="Y775" s="51" t="str">
        <f>IF(T775="","",IF(AND(T775&lt;&gt;'Tabelas auxiliares'!$B$236,T775&lt;&gt;'Tabelas auxiliares'!$B$237),"FOLHA DE PESSOAL",IF(X775='Tabelas auxiliares'!$A$237,"CUSTEIO",IF(X775='Tabelas auxiliares'!$A$236,"INVESTIMENTO","ERRO - VERIFICAR"))))</f>
        <v/>
      </c>
      <c r="Z775" s="66"/>
    </row>
    <row r="776" spans="6:26" x14ac:dyDescent="0.25">
      <c r="F776" s="51" t="str">
        <f>IFERROR(VLOOKUP(D776,'Tabelas auxiliares'!$A$3:$B$61,2,FALSE),"")</f>
        <v/>
      </c>
      <c r="G776" s="51" t="str">
        <f>IFERROR(VLOOKUP($B776,'Tabelas auxiliares'!$A$65:$C$102,2,FALSE),"")</f>
        <v/>
      </c>
      <c r="H776" s="51" t="str">
        <f>IFERROR(VLOOKUP($B776,'Tabelas auxiliares'!$A$65:$C$102,3,FALSE),"")</f>
        <v/>
      </c>
      <c r="X776" s="51" t="str">
        <f t="shared" si="12"/>
        <v/>
      </c>
      <c r="Y776" s="51" t="str">
        <f>IF(T776="","",IF(AND(T776&lt;&gt;'Tabelas auxiliares'!$B$236,T776&lt;&gt;'Tabelas auxiliares'!$B$237),"FOLHA DE PESSOAL",IF(X776='Tabelas auxiliares'!$A$237,"CUSTEIO",IF(X776='Tabelas auxiliares'!$A$236,"INVESTIMENTO","ERRO - VERIFICAR"))))</f>
        <v/>
      </c>
      <c r="Z776" s="66"/>
    </row>
    <row r="777" spans="6:26" x14ac:dyDescent="0.25">
      <c r="F777" s="51" t="str">
        <f>IFERROR(VLOOKUP(D777,'Tabelas auxiliares'!$A$3:$B$61,2,FALSE),"")</f>
        <v/>
      </c>
      <c r="G777" s="51" t="str">
        <f>IFERROR(VLOOKUP($B777,'Tabelas auxiliares'!$A$65:$C$102,2,FALSE),"")</f>
        <v/>
      </c>
      <c r="H777" s="51" t="str">
        <f>IFERROR(VLOOKUP($B777,'Tabelas auxiliares'!$A$65:$C$102,3,FALSE),"")</f>
        <v/>
      </c>
      <c r="X777" s="51" t="str">
        <f t="shared" si="12"/>
        <v/>
      </c>
      <c r="Y777" s="51" t="str">
        <f>IF(T777="","",IF(AND(T777&lt;&gt;'Tabelas auxiliares'!$B$236,T777&lt;&gt;'Tabelas auxiliares'!$B$237),"FOLHA DE PESSOAL",IF(X777='Tabelas auxiliares'!$A$237,"CUSTEIO",IF(X777='Tabelas auxiliares'!$A$236,"INVESTIMENTO","ERRO - VERIFICAR"))))</f>
        <v/>
      </c>
      <c r="Z777" s="66"/>
    </row>
    <row r="778" spans="6:26" x14ac:dyDescent="0.25">
      <c r="F778" s="51" t="str">
        <f>IFERROR(VLOOKUP(D778,'Tabelas auxiliares'!$A$3:$B$61,2,FALSE),"")</f>
        <v/>
      </c>
      <c r="G778" s="51" t="str">
        <f>IFERROR(VLOOKUP($B778,'Tabelas auxiliares'!$A$65:$C$102,2,FALSE),"")</f>
        <v/>
      </c>
      <c r="H778" s="51" t="str">
        <f>IFERROR(VLOOKUP($B778,'Tabelas auxiliares'!$A$65:$C$102,3,FALSE),"")</f>
        <v/>
      </c>
      <c r="X778" s="51" t="str">
        <f t="shared" si="12"/>
        <v/>
      </c>
      <c r="Y778" s="51" t="str">
        <f>IF(T778="","",IF(AND(T778&lt;&gt;'Tabelas auxiliares'!$B$236,T778&lt;&gt;'Tabelas auxiliares'!$B$237),"FOLHA DE PESSOAL",IF(X778='Tabelas auxiliares'!$A$237,"CUSTEIO",IF(X778='Tabelas auxiliares'!$A$236,"INVESTIMENTO","ERRO - VERIFICAR"))))</f>
        <v/>
      </c>
      <c r="Z778" s="66"/>
    </row>
    <row r="779" spans="6:26" x14ac:dyDescent="0.25">
      <c r="F779" s="51" t="str">
        <f>IFERROR(VLOOKUP(D779,'Tabelas auxiliares'!$A$3:$B$61,2,FALSE),"")</f>
        <v/>
      </c>
      <c r="G779" s="51" t="str">
        <f>IFERROR(VLOOKUP($B779,'Tabelas auxiliares'!$A$65:$C$102,2,FALSE),"")</f>
        <v/>
      </c>
      <c r="H779" s="51" t="str">
        <f>IFERROR(VLOOKUP($B779,'Tabelas auxiliares'!$A$65:$C$102,3,FALSE),"")</f>
        <v/>
      </c>
      <c r="X779" s="51" t="str">
        <f t="shared" si="12"/>
        <v/>
      </c>
      <c r="Y779" s="51" t="str">
        <f>IF(T779="","",IF(AND(T779&lt;&gt;'Tabelas auxiliares'!$B$236,T779&lt;&gt;'Tabelas auxiliares'!$B$237),"FOLHA DE PESSOAL",IF(X779='Tabelas auxiliares'!$A$237,"CUSTEIO",IF(X779='Tabelas auxiliares'!$A$236,"INVESTIMENTO","ERRO - VERIFICAR"))))</f>
        <v/>
      </c>
      <c r="Z779" s="66"/>
    </row>
    <row r="780" spans="6:26" x14ac:dyDescent="0.25">
      <c r="F780" s="51" t="str">
        <f>IFERROR(VLOOKUP(D780,'Tabelas auxiliares'!$A$3:$B$61,2,FALSE),"")</f>
        <v/>
      </c>
      <c r="G780" s="51" t="str">
        <f>IFERROR(VLOOKUP($B780,'Tabelas auxiliares'!$A$65:$C$102,2,FALSE),"")</f>
        <v/>
      </c>
      <c r="H780" s="51" t="str">
        <f>IFERROR(VLOOKUP($B780,'Tabelas auxiliares'!$A$65:$C$102,3,FALSE),"")</f>
        <v/>
      </c>
      <c r="X780" s="51" t="str">
        <f t="shared" si="12"/>
        <v/>
      </c>
      <c r="Y780" s="51" t="str">
        <f>IF(T780="","",IF(AND(T780&lt;&gt;'Tabelas auxiliares'!$B$236,T780&lt;&gt;'Tabelas auxiliares'!$B$237),"FOLHA DE PESSOAL",IF(X780='Tabelas auxiliares'!$A$237,"CUSTEIO",IF(X780='Tabelas auxiliares'!$A$236,"INVESTIMENTO","ERRO - VERIFICAR"))))</f>
        <v/>
      </c>
      <c r="Z780" s="66"/>
    </row>
    <row r="781" spans="6:26" x14ac:dyDescent="0.25">
      <c r="F781" s="51" t="str">
        <f>IFERROR(VLOOKUP(D781,'Tabelas auxiliares'!$A$3:$B$61,2,FALSE),"")</f>
        <v/>
      </c>
      <c r="G781" s="51" t="str">
        <f>IFERROR(VLOOKUP($B781,'Tabelas auxiliares'!$A$65:$C$102,2,FALSE),"")</f>
        <v/>
      </c>
      <c r="H781" s="51" t="str">
        <f>IFERROR(VLOOKUP($B781,'Tabelas auxiliares'!$A$65:$C$102,3,FALSE),"")</f>
        <v/>
      </c>
      <c r="X781" s="51" t="str">
        <f t="shared" si="12"/>
        <v/>
      </c>
      <c r="Y781" s="51" t="str">
        <f>IF(T781="","",IF(AND(T781&lt;&gt;'Tabelas auxiliares'!$B$236,T781&lt;&gt;'Tabelas auxiliares'!$B$237),"FOLHA DE PESSOAL",IF(X781='Tabelas auxiliares'!$A$237,"CUSTEIO",IF(X781='Tabelas auxiliares'!$A$236,"INVESTIMENTO","ERRO - VERIFICAR"))))</f>
        <v/>
      </c>
      <c r="Z781" s="66"/>
    </row>
    <row r="782" spans="6:26" x14ac:dyDescent="0.25">
      <c r="F782" s="51" t="str">
        <f>IFERROR(VLOOKUP(D782,'Tabelas auxiliares'!$A$3:$B$61,2,FALSE),"")</f>
        <v/>
      </c>
      <c r="G782" s="51" t="str">
        <f>IFERROR(VLOOKUP($B782,'Tabelas auxiliares'!$A$65:$C$102,2,FALSE),"")</f>
        <v/>
      </c>
      <c r="H782" s="51" t="str">
        <f>IFERROR(VLOOKUP($B782,'Tabelas auxiliares'!$A$65:$C$102,3,FALSE),"")</f>
        <v/>
      </c>
      <c r="X782" s="51" t="str">
        <f t="shared" si="12"/>
        <v/>
      </c>
      <c r="Y782" s="51" t="str">
        <f>IF(T782="","",IF(AND(T782&lt;&gt;'Tabelas auxiliares'!$B$236,T782&lt;&gt;'Tabelas auxiliares'!$B$237),"FOLHA DE PESSOAL",IF(X782='Tabelas auxiliares'!$A$237,"CUSTEIO",IF(X782='Tabelas auxiliares'!$A$236,"INVESTIMENTO","ERRO - VERIFICAR"))))</f>
        <v/>
      </c>
      <c r="Z782" s="66"/>
    </row>
    <row r="783" spans="6:26" x14ac:dyDescent="0.25">
      <c r="F783" s="51" t="str">
        <f>IFERROR(VLOOKUP(D783,'Tabelas auxiliares'!$A$3:$B$61,2,FALSE),"")</f>
        <v/>
      </c>
      <c r="G783" s="51" t="str">
        <f>IFERROR(VLOOKUP($B783,'Tabelas auxiliares'!$A$65:$C$102,2,FALSE),"")</f>
        <v/>
      </c>
      <c r="H783" s="51" t="str">
        <f>IFERROR(VLOOKUP($B783,'Tabelas auxiliares'!$A$65:$C$102,3,FALSE),"")</f>
        <v/>
      </c>
      <c r="X783" s="51" t="str">
        <f t="shared" si="12"/>
        <v/>
      </c>
      <c r="Y783" s="51" t="str">
        <f>IF(T783="","",IF(AND(T783&lt;&gt;'Tabelas auxiliares'!$B$236,T783&lt;&gt;'Tabelas auxiliares'!$B$237),"FOLHA DE PESSOAL",IF(X783='Tabelas auxiliares'!$A$237,"CUSTEIO",IF(X783='Tabelas auxiliares'!$A$236,"INVESTIMENTO","ERRO - VERIFICAR"))))</f>
        <v/>
      </c>
      <c r="Z783" s="66"/>
    </row>
    <row r="784" spans="6:26" x14ac:dyDescent="0.25">
      <c r="F784" s="51" t="str">
        <f>IFERROR(VLOOKUP(D784,'Tabelas auxiliares'!$A$3:$B$61,2,FALSE),"")</f>
        <v/>
      </c>
      <c r="G784" s="51" t="str">
        <f>IFERROR(VLOOKUP($B784,'Tabelas auxiliares'!$A$65:$C$102,2,FALSE),"")</f>
        <v/>
      </c>
      <c r="H784" s="51" t="str">
        <f>IFERROR(VLOOKUP($B784,'Tabelas auxiliares'!$A$65:$C$102,3,FALSE),"")</f>
        <v/>
      </c>
      <c r="X784" s="51" t="str">
        <f t="shared" si="12"/>
        <v/>
      </c>
      <c r="Y784" s="51" t="str">
        <f>IF(T784="","",IF(AND(T784&lt;&gt;'Tabelas auxiliares'!$B$236,T784&lt;&gt;'Tabelas auxiliares'!$B$237),"FOLHA DE PESSOAL",IF(X784='Tabelas auxiliares'!$A$237,"CUSTEIO",IF(X784='Tabelas auxiliares'!$A$236,"INVESTIMENTO","ERRO - VERIFICAR"))))</f>
        <v/>
      </c>
      <c r="Z784" s="66"/>
    </row>
    <row r="785" spans="6:26" x14ac:dyDescent="0.25">
      <c r="F785" s="51" t="str">
        <f>IFERROR(VLOOKUP(D785,'Tabelas auxiliares'!$A$3:$B$61,2,FALSE),"")</f>
        <v/>
      </c>
      <c r="G785" s="51" t="str">
        <f>IFERROR(VLOOKUP($B785,'Tabelas auxiliares'!$A$65:$C$102,2,FALSE),"")</f>
        <v/>
      </c>
      <c r="H785" s="51" t="str">
        <f>IFERROR(VLOOKUP($B785,'Tabelas auxiliares'!$A$65:$C$102,3,FALSE),"")</f>
        <v/>
      </c>
      <c r="X785" s="51" t="str">
        <f t="shared" si="12"/>
        <v/>
      </c>
      <c r="Y785" s="51" t="str">
        <f>IF(T785="","",IF(AND(T785&lt;&gt;'Tabelas auxiliares'!$B$236,T785&lt;&gt;'Tabelas auxiliares'!$B$237),"FOLHA DE PESSOAL",IF(X785='Tabelas auxiliares'!$A$237,"CUSTEIO",IF(X785='Tabelas auxiliares'!$A$236,"INVESTIMENTO","ERRO - VERIFICAR"))))</f>
        <v/>
      </c>
      <c r="Z785" s="66"/>
    </row>
    <row r="786" spans="6:26" x14ac:dyDescent="0.25">
      <c r="F786" s="51" t="str">
        <f>IFERROR(VLOOKUP(D786,'Tabelas auxiliares'!$A$3:$B$61,2,FALSE),"")</f>
        <v/>
      </c>
      <c r="G786" s="51" t="str">
        <f>IFERROR(VLOOKUP($B786,'Tabelas auxiliares'!$A$65:$C$102,2,FALSE),"")</f>
        <v/>
      </c>
      <c r="H786" s="51" t="str">
        <f>IFERROR(VLOOKUP($B786,'Tabelas auxiliares'!$A$65:$C$102,3,FALSE),"")</f>
        <v/>
      </c>
      <c r="X786" s="51" t="str">
        <f t="shared" si="12"/>
        <v/>
      </c>
      <c r="Y786" s="51" t="str">
        <f>IF(T786="","",IF(AND(T786&lt;&gt;'Tabelas auxiliares'!$B$236,T786&lt;&gt;'Tabelas auxiliares'!$B$237),"FOLHA DE PESSOAL",IF(X786='Tabelas auxiliares'!$A$237,"CUSTEIO",IF(X786='Tabelas auxiliares'!$A$236,"INVESTIMENTO","ERRO - VERIFICAR"))))</f>
        <v/>
      </c>
      <c r="Z786" s="66"/>
    </row>
    <row r="787" spans="6:26" x14ac:dyDescent="0.25">
      <c r="F787" s="51" t="str">
        <f>IFERROR(VLOOKUP(D787,'Tabelas auxiliares'!$A$3:$B$61,2,FALSE),"")</f>
        <v/>
      </c>
      <c r="G787" s="51" t="str">
        <f>IFERROR(VLOOKUP($B787,'Tabelas auxiliares'!$A$65:$C$102,2,FALSE),"")</f>
        <v/>
      </c>
      <c r="H787" s="51" t="str">
        <f>IFERROR(VLOOKUP($B787,'Tabelas auxiliares'!$A$65:$C$102,3,FALSE),"")</f>
        <v/>
      </c>
      <c r="X787" s="51" t="str">
        <f t="shared" si="12"/>
        <v/>
      </c>
      <c r="Y787" s="51" t="str">
        <f>IF(T787="","",IF(AND(T787&lt;&gt;'Tabelas auxiliares'!$B$236,T787&lt;&gt;'Tabelas auxiliares'!$B$237),"FOLHA DE PESSOAL",IF(X787='Tabelas auxiliares'!$A$237,"CUSTEIO",IF(X787='Tabelas auxiliares'!$A$236,"INVESTIMENTO","ERRO - VERIFICAR"))))</f>
        <v/>
      </c>
      <c r="Z787" s="66"/>
    </row>
    <row r="788" spans="6:26" x14ac:dyDescent="0.25">
      <c r="F788" s="51" t="str">
        <f>IFERROR(VLOOKUP(D788,'Tabelas auxiliares'!$A$3:$B$61,2,FALSE),"")</f>
        <v/>
      </c>
      <c r="G788" s="51" t="str">
        <f>IFERROR(VLOOKUP($B788,'Tabelas auxiliares'!$A$65:$C$102,2,FALSE),"")</f>
        <v/>
      </c>
      <c r="H788" s="51" t="str">
        <f>IFERROR(VLOOKUP($B788,'Tabelas auxiliares'!$A$65:$C$102,3,FALSE),"")</f>
        <v/>
      </c>
      <c r="X788" s="51" t="str">
        <f t="shared" si="12"/>
        <v/>
      </c>
      <c r="Y788" s="51" t="str">
        <f>IF(T788="","",IF(AND(T788&lt;&gt;'Tabelas auxiliares'!$B$236,T788&lt;&gt;'Tabelas auxiliares'!$B$237),"FOLHA DE PESSOAL",IF(X788='Tabelas auxiliares'!$A$237,"CUSTEIO",IF(X788='Tabelas auxiliares'!$A$236,"INVESTIMENTO","ERRO - VERIFICAR"))))</f>
        <v/>
      </c>
      <c r="Z788" s="66"/>
    </row>
    <row r="789" spans="6:26" x14ac:dyDescent="0.25">
      <c r="F789" s="51" t="str">
        <f>IFERROR(VLOOKUP(D789,'Tabelas auxiliares'!$A$3:$B$61,2,FALSE),"")</f>
        <v/>
      </c>
      <c r="G789" s="51" t="str">
        <f>IFERROR(VLOOKUP($B789,'Tabelas auxiliares'!$A$65:$C$102,2,FALSE),"")</f>
        <v/>
      </c>
      <c r="H789" s="51" t="str">
        <f>IFERROR(VLOOKUP($B789,'Tabelas auxiliares'!$A$65:$C$102,3,FALSE),"")</f>
        <v/>
      </c>
      <c r="X789" s="51" t="str">
        <f t="shared" si="12"/>
        <v/>
      </c>
      <c r="Y789" s="51" t="str">
        <f>IF(T789="","",IF(AND(T789&lt;&gt;'Tabelas auxiliares'!$B$236,T789&lt;&gt;'Tabelas auxiliares'!$B$237),"FOLHA DE PESSOAL",IF(X789='Tabelas auxiliares'!$A$237,"CUSTEIO",IF(X789='Tabelas auxiliares'!$A$236,"INVESTIMENTO","ERRO - VERIFICAR"))))</f>
        <v/>
      </c>
      <c r="Z789" s="66"/>
    </row>
    <row r="790" spans="6:26" x14ac:dyDescent="0.25">
      <c r="F790" s="51" t="str">
        <f>IFERROR(VLOOKUP(D790,'Tabelas auxiliares'!$A$3:$B$61,2,FALSE),"")</f>
        <v/>
      </c>
      <c r="G790" s="51" t="str">
        <f>IFERROR(VLOOKUP($B790,'Tabelas auxiliares'!$A$65:$C$102,2,FALSE),"")</f>
        <v/>
      </c>
      <c r="H790" s="51" t="str">
        <f>IFERROR(VLOOKUP($B790,'Tabelas auxiliares'!$A$65:$C$102,3,FALSE),"")</f>
        <v/>
      </c>
      <c r="X790" s="51" t="str">
        <f t="shared" si="12"/>
        <v/>
      </c>
      <c r="Y790" s="51" t="str">
        <f>IF(T790="","",IF(AND(T790&lt;&gt;'Tabelas auxiliares'!$B$236,T790&lt;&gt;'Tabelas auxiliares'!$B$237),"FOLHA DE PESSOAL",IF(X790='Tabelas auxiliares'!$A$237,"CUSTEIO",IF(X790='Tabelas auxiliares'!$A$236,"INVESTIMENTO","ERRO - VERIFICAR"))))</f>
        <v/>
      </c>
      <c r="Z790" s="66"/>
    </row>
    <row r="791" spans="6:26" x14ac:dyDescent="0.25">
      <c r="F791" s="51" t="str">
        <f>IFERROR(VLOOKUP(D791,'Tabelas auxiliares'!$A$3:$B$61,2,FALSE),"")</f>
        <v/>
      </c>
      <c r="G791" s="51" t="str">
        <f>IFERROR(VLOOKUP($B791,'Tabelas auxiliares'!$A$65:$C$102,2,FALSE),"")</f>
        <v/>
      </c>
      <c r="H791" s="51" t="str">
        <f>IFERROR(VLOOKUP($B791,'Tabelas auxiliares'!$A$65:$C$102,3,FALSE),"")</f>
        <v/>
      </c>
      <c r="X791" s="51" t="str">
        <f t="shared" si="12"/>
        <v/>
      </c>
      <c r="Y791" s="51" t="str">
        <f>IF(T791="","",IF(AND(T791&lt;&gt;'Tabelas auxiliares'!$B$236,T791&lt;&gt;'Tabelas auxiliares'!$B$237),"FOLHA DE PESSOAL",IF(X791='Tabelas auxiliares'!$A$237,"CUSTEIO",IF(X791='Tabelas auxiliares'!$A$236,"INVESTIMENTO","ERRO - VERIFICAR"))))</f>
        <v/>
      </c>
      <c r="Z791" s="66"/>
    </row>
    <row r="792" spans="6:26" x14ac:dyDescent="0.25">
      <c r="F792" s="51" t="str">
        <f>IFERROR(VLOOKUP(D792,'Tabelas auxiliares'!$A$3:$B$61,2,FALSE),"")</f>
        <v/>
      </c>
      <c r="G792" s="51" t="str">
        <f>IFERROR(VLOOKUP($B792,'Tabelas auxiliares'!$A$65:$C$102,2,FALSE),"")</f>
        <v/>
      </c>
      <c r="H792" s="51" t="str">
        <f>IFERROR(VLOOKUP($B792,'Tabelas auxiliares'!$A$65:$C$102,3,FALSE),"")</f>
        <v/>
      </c>
      <c r="X792" s="51" t="str">
        <f t="shared" si="12"/>
        <v/>
      </c>
      <c r="Y792" s="51" t="str">
        <f>IF(T792="","",IF(AND(T792&lt;&gt;'Tabelas auxiliares'!$B$236,T792&lt;&gt;'Tabelas auxiliares'!$B$237),"FOLHA DE PESSOAL",IF(X792='Tabelas auxiliares'!$A$237,"CUSTEIO",IF(X792='Tabelas auxiliares'!$A$236,"INVESTIMENTO","ERRO - VERIFICAR"))))</f>
        <v/>
      </c>
      <c r="Z792" s="66"/>
    </row>
    <row r="793" spans="6:26" x14ac:dyDescent="0.25">
      <c r="F793" s="51" t="str">
        <f>IFERROR(VLOOKUP(D793,'Tabelas auxiliares'!$A$3:$B$61,2,FALSE),"")</f>
        <v/>
      </c>
      <c r="G793" s="51" t="str">
        <f>IFERROR(VLOOKUP($B793,'Tabelas auxiliares'!$A$65:$C$102,2,FALSE),"")</f>
        <v/>
      </c>
      <c r="H793" s="51" t="str">
        <f>IFERROR(VLOOKUP($B793,'Tabelas auxiliares'!$A$65:$C$102,3,FALSE),"")</f>
        <v/>
      </c>
      <c r="X793" s="51" t="str">
        <f t="shared" si="12"/>
        <v/>
      </c>
      <c r="Y793" s="51" t="str">
        <f>IF(T793="","",IF(AND(T793&lt;&gt;'Tabelas auxiliares'!$B$236,T793&lt;&gt;'Tabelas auxiliares'!$B$237),"FOLHA DE PESSOAL",IF(X793='Tabelas auxiliares'!$A$237,"CUSTEIO",IF(X793='Tabelas auxiliares'!$A$236,"INVESTIMENTO","ERRO - VERIFICAR"))))</f>
        <v/>
      </c>
      <c r="Z793" s="66"/>
    </row>
    <row r="794" spans="6:26" x14ac:dyDescent="0.25">
      <c r="F794" s="51" t="str">
        <f>IFERROR(VLOOKUP(D794,'Tabelas auxiliares'!$A$3:$B$61,2,FALSE),"")</f>
        <v/>
      </c>
      <c r="G794" s="51" t="str">
        <f>IFERROR(VLOOKUP($B794,'Tabelas auxiliares'!$A$65:$C$102,2,FALSE),"")</f>
        <v/>
      </c>
      <c r="H794" s="51" t="str">
        <f>IFERROR(VLOOKUP($B794,'Tabelas auxiliares'!$A$65:$C$102,3,FALSE),"")</f>
        <v/>
      </c>
      <c r="X794" s="51" t="str">
        <f t="shared" si="12"/>
        <v/>
      </c>
      <c r="Y794" s="51" t="str">
        <f>IF(T794="","",IF(AND(T794&lt;&gt;'Tabelas auxiliares'!$B$236,T794&lt;&gt;'Tabelas auxiliares'!$B$237),"FOLHA DE PESSOAL",IF(X794='Tabelas auxiliares'!$A$237,"CUSTEIO",IF(X794='Tabelas auxiliares'!$A$236,"INVESTIMENTO","ERRO - VERIFICAR"))))</f>
        <v/>
      </c>
      <c r="Z794" s="66"/>
    </row>
    <row r="795" spans="6:26" x14ac:dyDescent="0.25">
      <c r="F795" s="51" t="str">
        <f>IFERROR(VLOOKUP(D795,'Tabelas auxiliares'!$A$3:$B$61,2,FALSE),"")</f>
        <v/>
      </c>
      <c r="G795" s="51" t="str">
        <f>IFERROR(VLOOKUP($B795,'Tabelas auxiliares'!$A$65:$C$102,2,FALSE),"")</f>
        <v/>
      </c>
      <c r="H795" s="51" t="str">
        <f>IFERROR(VLOOKUP($B795,'Tabelas auxiliares'!$A$65:$C$102,3,FALSE),"")</f>
        <v/>
      </c>
      <c r="X795" s="51" t="str">
        <f t="shared" si="12"/>
        <v/>
      </c>
      <c r="Y795" s="51" t="str">
        <f>IF(T795="","",IF(AND(T795&lt;&gt;'Tabelas auxiliares'!$B$236,T795&lt;&gt;'Tabelas auxiliares'!$B$237),"FOLHA DE PESSOAL",IF(X795='Tabelas auxiliares'!$A$237,"CUSTEIO",IF(X795='Tabelas auxiliares'!$A$236,"INVESTIMENTO","ERRO - VERIFICAR"))))</f>
        <v/>
      </c>
      <c r="Z795" s="66"/>
    </row>
    <row r="796" spans="6:26" x14ac:dyDescent="0.25">
      <c r="F796" s="51" t="str">
        <f>IFERROR(VLOOKUP(D796,'Tabelas auxiliares'!$A$3:$B$61,2,FALSE),"")</f>
        <v/>
      </c>
      <c r="G796" s="51" t="str">
        <f>IFERROR(VLOOKUP($B796,'Tabelas auxiliares'!$A$65:$C$102,2,FALSE),"")</f>
        <v/>
      </c>
      <c r="H796" s="51" t="str">
        <f>IFERROR(VLOOKUP($B796,'Tabelas auxiliares'!$A$65:$C$102,3,FALSE),"")</f>
        <v/>
      </c>
      <c r="X796" s="51" t="str">
        <f t="shared" si="12"/>
        <v/>
      </c>
      <c r="Y796" s="51" t="str">
        <f>IF(T796="","",IF(AND(T796&lt;&gt;'Tabelas auxiliares'!$B$236,T796&lt;&gt;'Tabelas auxiliares'!$B$237),"FOLHA DE PESSOAL",IF(X796='Tabelas auxiliares'!$A$237,"CUSTEIO",IF(X796='Tabelas auxiliares'!$A$236,"INVESTIMENTO","ERRO - VERIFICAR"))))</f>
        <v/>
      </c>
      <c r="Z796" s="66"/>
    </row>
    <row r="797" spans="6:26" x14ac:dyDescent="0.25">
      <c r="F797" s="51" t="str">
        <f>IFERROR(VLOOKUP(D797,'Tabelas auxiliares'!$A$3:$B$61,2,FALSE),"")</f>
        <v/>
      </c>
      <c r="G797" s="51" t="str">
        <f>IFERROR(VLOOKUP($B797,'Tabelas auxiliares'!$A$65:$C$102,2,FALSE),"")</f>
        <v/>
      </c>
      <c r="H797" s="51" t="str">
        <f>IFERROR(VLOOKUP($B797,'Tabelas auxiliares'!$A$65:$C$102,3,FALSE),"")</f>
        <v/>
      </c>
      <c r="X797" s="51" t="str">
        <f t="shared" si="12"/>
        <v/>
      </c>
      <c r="Y797" s="51" t="str">
        <f>IF(T797="","",IF(AND(T797&lt;&gt;'Tabelas auxiliares'!$B$236,T797&lt;&gt;'Tabelas auxiliares'!$B$237),"FOLHA DE PESSOAL",IF(X797='Tabelas auxiliares'!$A$237,"CUSTEIO",IF(X797='Tabelas auxiliares'!$A$236,"INVESTIMENTO","ERRO - VERIFICAR"))))</f>
        <v/>
      </c>
      <c r="Z797" s="66"/>
    </row>
    <row r="798" spans="6:26" x14ac:dyDescent="0.25">
      <c r="F798" s="51" t="str">
        <f>IFERROR(VLOOKUP(D798,'Tabelas auxiliares'!$A$3:$B$61,2,FALSE),"")</f>
        <v/>
      </c>
      <c r="G798" s="51" t="str">
        <f>IFERROR(VLOOKUP($B798,'Tabelas auxiliares'!$A$65:$C$102,2,FALSE),"")</f>
        <v/>
      </c>
      <c r="H798" s="51" t="str">
        <f>IFERROR(VLOOKUP($B798,'Tabelas auxiliares'!$A$65:$C$102,3,FALSE),"")</f>
        <v/>
      </c>
      <c r="X798" s="51" t="str">
        <f t="shared" si="12"/>
        <v/>
      </c>
      <c r="Y798" s="51" t="str">
        <f>IF(T798="","",IF(AND(T798&lt;&gt;'Tabelas auxiliares'!$B$236,T798&lt;&gt;'Tabelas auxiliares'!$B$237),"FOLHA DE PESSOAL",IF(X798='Tabelas auxiliares'!$A$237,"CUSTEIO",IF(X798='Tabelas auxiliares'!$A$236,"INVESTIMENTO","ERRO - VERIFICAR"))))</f>
        <v/>
      </c>
      <c r="Z798" s="66"/>
    </row>
    <row r="799" spans="6:26" x14ac:dyDescent="0.25">
      <c r="F799" s="51" t="str">
        <f>IFERROR(VLOOKUP(D799,'Tabelas auxiliares'!$A$3:$B$61,2,FALSE),"")</f>
        <v/>
      </c>
      <c r="G799" s="51" t="str">
        <f>IFERROR(VLOOKUP($B799,'Tabelas auxiliares'!$A$65:$C$102,2,FALSE),"")</f>
        <v/>
      </c>
      <c r="H799" s="51" t="str">
        <f>IFERROR(VLOOKUP($B799,'Tabelas auxiliares'!$A$65:$C$102,3,FALSE),"")</f>
        <v/>
      </c>
      <c r="X799" s="51" t="str">
        <f t="shared" si="12"/>
        <v/>
      </c>
      <c r="Y799" s="51" t="str">
        <f>IF(T799="","",IF(AND(T799&lt;&gt;'Tabelas auxiliares'!$B$236,T799&lt;&gt;'Tabelas auxiliares'!$B$237),"FOLHA DE PESSOAL",IF(X799='Tabelas auxiliares'!$A$237,"CUSTEIO",IF(X799='Tabelas auxiliares'!$A$236,"INVESTIMENTO","ERRO - VERIFICAR"))))</f>
        <v/>
      </c>
      <c r="Z799" s="66"/>
    </row>
    <row r="800" spans="6:26" x14ac:dyDescent="0.25">
      <c r="F800" s="51" t="str">
        <f>IFERROR(VLOOKUP(D800,'Tabelas auxiliares'!$A$3:$B$61,2,FALSE),"")</f>
        <v/>
      </c>
      <c r="G800" s="51" t="str">
        <f>IFERROR(VLOOKUP($B800,'Tabelas auxiliares'!$A$65:$C$102,2,FALSE),"")</f>
        <v/>
      </c>
      <c r="H800" s="51" t="str">
        <f>IFERROR(VLOOKUP($B800,'Tabelas auxiliares'!$A$65:$C$102,3,FALSE),"")</f>
        <v/>
      </c>
      <c r="X800" s="51" t="str">
        <f t="shared" si="12"/>
        <v/>
      </c>
      <c r="Y800" s="51" t="str">
        <f>IF(T800="","",IF(AND(T800&lt;&gt;'Tabelas auxiliares'!$B$236,T800&lt;&gt;'Tabelas auxiliares'!$B$237),"FOLHA DE PESSOAL",IF(X800='Tabelas auxiliares'!$A$237,"CUSTEIO",IF(X800='Tabelas auxiliares'!$A$236,"INVESTIMENTO","ERRO - VERIFICAR"))))</f>
        <v/>
      </c>
      <c r="Z800" s="66"/>
    </row>
    <row r="801" spans="6:26" x14ac:dyDescent="0.25">
      <c r="F801" s="51" t="str">
        <f>IFERROR(VLOOKUP(D801,'Tabelas auxiliares'!$A$3:$B$61,2,FALSE),"")</f>
        <v/>
      </c>
      <c r="G801" s="51" t="str">
        <f>IFERROR(VLOOKUP($B801,'Tabelas auxiliares'!$A$65:$C$102,2,FALSE),"")</f>
        <v/>
      </c>
      <c r="H801" s="51" t="str">
        <f>IFERROR(VLOOKUP($B801,'Tabelas auxiliares'!$A$65:$C$102,3,FALSE),"")</f>
        <v/>
      </c>
      <c r="X801" s="51" t="str">
        <f t="shared" si="12"/>
        <v/>
      </c>
      <c r="Y801" s="51" t="str">
        <f>IF(T801="","",IF(AND(T801&lt;&gt;'Tabelas auxiliares'!$B$236,T801&lt;&gt;'Tabelas auxiliares'!$B$237),"FOLHA DE PESSOAL",IF(X801='Tabelas auxiliares'!$A$237,"CUSTEIO",IF(X801='Tabelas auxiliares'!$A$236,"INVESTIMENTO","ERRO - VERIFICAR"))))</f>
        <v/>
      </c>
      <c r="Z801" s="66"/>
    </row>
    <row r="802" spans="6:26" x14ac:dyDescent="0.25">
      <c r="F802" s="51" t="str">
        <f>IFERROR(VLOOKUP(D802,'Tabelas auxiliares'!$A$3:$B$61,2,FALSE),"")</f>
        <v/>
      </c>
      <c r="G802" s="51" t="str">
        <f>IFERROR(VLOOKUP($B802,'Tabelas auxiliares'!$A$65:$C$102,2,FALSE),"")</f>
        <v/>
      </c>
      <c r="H802" s="51" t="str">
        <f>IFERROR(VLOOKUP($B802,'Tabelas auxiliares'!$A$65:$C$102,3,FALSE),"")</f>
        <v/>
      </c>
      <c r="X802" s="51" t="str">
        <f t="shared" si="12"/>
        <v/>
      </c>
      <c r="Y802" s="51" t="str">
        <f>IF(T802="","",IF(AND(T802&lt;&gt;'Tabelas auxiliares'!$B$236,T802&lt;&gt;'Tabelas auxiliares'!$B$237),"FOLHA DE PESSOAL",IF(X802='Tabelas auxiliares'!$A$237,"CUSTEIO",IF(X802='Tabelas auxiliares'!$A$236,"INVESTIMENTO","ERRO - VERIFICAR"))))</f>
        <v/>
      </c>
      <c r="Z802" s="66"/>
    </row>
    <row r="803" spans="6:26" x14ac:dyDescent="0.25">
      <c r="F803" s="51" t="str">
        <f>IFERROR(VLOOKUP(D803,'Tabelas auxiliares'!$A$3:$B$61,2,FALSE),"")</f>
        <v/>
      </c>
      <c r="G803" s="51" t="str">
        <f>IFERROR(VLOOKUP($B803,'Tabelas auxiliares'!$A$65:$C$102,2,FALSE),"")</f>
        <v/>
      </c>
      <c r="H803" s="51" t="str">
        <f>IFERROR(VLOOKUP($B803,'Tabelas auxiliares'!$A$65:$C$102,3,FALSE),"")</f>
        <v/>
      </c>
      <c r="X803" s="51" t="str">
        <f t="shared" si="12"/>
        <v/>
      </c>
      <c r="Y803" s="51" t="str">
        <f>IF(T803="","",IF(AND(T803&lt;&gt;'Tabelas auxiliares'!$B$236,T803&lt;&gt;'Tabelas auxiliares'!$B$237),"FOLHA DE PESSOAL",IF(X803='Tabelas auxiliares'!$A$237,"CUSTEIO",IF(X803='Tabelas auxiliares'!$A$236,"INVESTIMENTO","ERRO - VERIFICAR"))))</f>
        <v/>
      </c>
      <c r="Z803" s="66"/>
    </row>
    <row r="804" spans="6:26" x14ac:dyDescent="0.25">
      <c r="F804" s="51" t="str">
        <f>IFERROR(VLOOKUP(D804,'Tabelas auxiliares'!$A$3:$B$61,2,FALSE),"")</f>
        <v/>
      </c>
      <c r="G804" s="51" t="str">
        <f>IFERROR(VLOOKUP($B804,'Tabelas auxiliares'!$A$65:$C$102,2,FALSE),"")</f>
        <v/>
      </c>
      <c r="H804" s="51" t="str">
        <f>IFERROR(VLOOKUP($B804,'Tabelas auxiliares'!$A$65:$C$102,3,FALSE),"")</f>
        <v/>
      </c>
      <c r="X804" s="51" t="str">
        <f t="shared" si="12"/>
        <v/>
      </c>
      <c r="Y804" s="51" t="str">
        <f>IF(T804="","",IF(AND(T804&lt;&gt;'Tabelas auxiliares'!$B$236,T804&lt;&gt;'Tabelas auxiliares'!$B$237),"FOLHA DE PESSOAL",IF(X804='Tabelas auxiliares'!$A$237,"CUSTEIO",IF(X804='Tabelas auxiliares'!$A$236,"INVESTIMENTO","ERRO - VERIFICAR"))))</f>
        <v/>
      </c>
      <c r="Z804" s="66"/>
    </row>
    <row r="805" spans="6:26" x14ac:dyDescent="0.25">
      <c r="F805" s="51" t="str">
        <f>IFERROR(VLOOKUP(D805,'Tabelas auxiliares'!$A$3:$B$61,2,FALSE),"")</f>
        <v/>
      </c>
      <c r="G805" s="51" t="str">
        <f>IFERROR(VLOOKUP($B805,'Tabelas auxiliares'!$A$65:$C$102,2,FALSE),"")</f>
        <v/>
      </c>
      <c r="H805" s="51" t="str">
        <f>IFERROR(VLOOKUP($B805,'Tabelas auxiliares'!$A$65:$C$102,3,FALSE),"")</f>
        <v/>
      </c>
      <c r="X805" s="51" t="str">
        <f t="shared" si="12"/>
        <v/>
      </c>
      <c r="Y805" s="51" t="str">
        <f>IF(T805="","",IF(AND(T805&lt;&gt;'Tabelas auxiliares'!$B$236,T805&lt;&gt;'Tabelas auxiliares'!$B$237),"FOLHA DE PESSOAL",IF(X805='Tabelas auxiliares'!$A$237,"CUSTEIO",IF(X805='Tabelas auxiliares'!$A$236,"INVESTIMENTO","ERRO - VERIFICAR"))))</f>
        <v/>
      </c>
      <c r="Z805" s="66"/>
    </row>
    <row r="806" spans="6:26" x14ac:dyDescent="0.25">
      <c r="F806" s="51" t="str">
        <f>IFERROR(VLOOKUP(D806,'Tabelas auxiliares'!$A$3:$B$61,2,FALSE),"")</f>
        <v/>
      </c>
      <c r="G806" s="51" t="str">
        <f>IFERROR(VLOOKUP($B806,'Tabelas auxiliares'!$A$65:$C$102,2,FALSE),"")</f>
        <v/>
      </c>
      <c r="H806" s="51" t="str">
        <f>IFERROR(VLOOKUP($B806,'Tabelas auxiliares'!$A$65:$C$102,3,FALSE),"")</f>
        <v/>
      </c>
      <c r="X806" s="51" t="str">
        <f t="shared" si="12"/>
        <v/>
      </c>
      <c r="Y806" s="51" t="str">
        <f>IF(T806="","",IF(AND(T806&lt;&gt;'Tabelas auxiliares'!$B$236,T806&lt;&gt;'Tabelas auxiliares'!$B$237),"FOLHA DE PESSOAL",IF(X806='Tabelas auxiliares'!$A$237,"CUSTEIO",IF(X806='Tabelas auxiliares'!$A$236,"INVESTIMENTO","ERRO - VERIFICAR"))))</f>
        <v/>
      </c>
      <c r="Z806" s="66"/>
    </row>
    <row r="807" spans="6:26" x14ac:dyDescent="0.25">
      <c r="F807" s="51" t="str">
        <f>IFERROR(VLOOKUP(D807,'Tabelas auxiliares'!$A$3:$B$61,2,FALSE),"")</f>
        <v/>
      </c>
      <c r="G807" s="51" t="str">
        <f>IFERROR(VLOOKUP($B807,'Tabelas auxiliares'!$A$65:$C$102,2,FALSE),"")</f>
        <v/>
      </c>
      <c r="H807" s="51" t="str">
        <f>IFERROR(VLOOKUP($B807,'Tabelas auxiliares'!$A$65:$C$102,3,FALSE),"")</f>
        <v/>
      </c>
      <c r="X807" s="51" t="str">
        <f t="shared" si="12"/>
        <v/>
      </c>
      <c r="Y807" s="51" t="str">
        <f>IF(T807="","",IF(AND(T807&lt;&gt;'Tabelas auxiliares'!$B$236,T807&lt;&gt;'Tabelas auxiliares'!$B$237),"FOLHA DE PESSOAL",IF(X807='Tabelas auxiliares'!$A$237,"CUSTEIO",IF(X807='Tabelas auxiliares'!$A$236,"INVESTIMENTO","ERRO - VERIFICAR"))))</f>
        <v/>
      </c>
      <c r="Z807" s="66"/>
    </row>
    <row r="808" spans="6:26" x14ac:dyDescent="0.25">
      <c r="F808" s="51" t="str">
        <f>IFERROR(VLOOKUP(D808,'Tabelas auxiliares'!$A$3:$B$61,2,FALSE),"")</f>
        <v/>
      </c>
      <c r="G808" s="51" t="str">
        <f>IFERROR(VLOOKUP($B808,'Tabelas auxiliares'!$A$65:$C$102,2,FALSE),"")</f>
        <v/>
      </c>
      <c r="H808" s="51" t="str">
        <f>IFERROR(VLOOKUP($B808,'Tabelas auxiliares'!$A$65:$C$102,3,FALSE),"")</f>
        <v/>
      </c>
      <c r="X808" s="51" t="str">
        <f t="shared" si="12"/>
        <v/>
      </c>
      <c r="Y808" s="51" t="str">
        <f>IF(T808="","",IF(AND(T808&lt;&gt;'Tabelas auxiliares'!$B$236,T808&lt;&gt;'Tabelas auxiliares'!$B$237),"FOLHA DE PESSOAL",IF(X808='Tabelas auxiliares'!$A$237,"CUSTEIO",IF(X808='Tabelas auxiliares'!$A$236,"INVESTIMENTO","ERRO - VERIFICAR"))))</f>
        <v/>
      </c>
      <c r="Z808" s="66"/>
    </row>
    <row r="809" spans="6:26" x14ac:dyDescent="0.25">
      <c r="F809" s="51" t="str">
        <f>IFERROR(VLOOKUP(D809,'Tabelas auxiliares'!$A$3:$B$61,2,FALSE),"")</f>
        <v/>
      </c>
      <c r="G809" s="51" t="str">
        <f>IFERROR(VLOOKUP($B809,'Tabelas auxiliares'!$A$65:$C$102,2,FALSE),"")</f>
        <v/>
      </c>
      <c r="H809" s="51" t="str">
        <f>IFERROR(VLOOKUP($B809,'Tabelas auxiliares'!$A$65:$C$102,3,FALSE),"")</f>
        <v/>
      </c>
      <c r="X809" s="51" t="str">
        <f t="shared" si="12"/>
        <v/>
      </c>
      <c r="Y809" s="51" t="str">
        <f>IF(T809="","",IF(AND(T809&lt;&gt;'Tabelas auxiliares'!$B$236,T809&lt;&gt;'Tabelas auxiliares'!$B$237),"FOLHA DE PESSOAL",IF(X809='Tabelas auxiliares'!$A$237,"CUSTEIO",IF(X809='Tabelas auxiliares'!$A$236,"INVESTIMENTO","ERRO - VERIFICAR"))))</f>
        <v/>
      </c>
      <c r="Z809" s="66"/>
    </row>
    <row r="810" spans="6:26" x14ac:dyDescent="0.25">
      <c r="F810" s="51" t="str">
        <f>IFERROR(VLOOKUP(D810,'Tabelas auxiliares'!$A$3:$B$61,2,FALSE),"")</f>
        <v/>
      </c>
      <c r="G810" s="51" t="str">
        <f>IFERROR(VLOOKUP($B810,'Tabelas auxiliares'!$A$65:$C$102,2,FALSE),"")</f>
        <v/>
      </c>
      <c r="H810" s="51" t="str">
        <f>IFERROR(VLOOKUP($B810,'Tabelas auxiliares'!$A$65:$C$102,3,FALSE),"")</f>
        <v/>
      </c>
      <c r="X810" s="51" t="str">
        <f t="shared" si="12"/>
        <v/>
      </c>
      <c r="Y810" s="51" t="str">
        <f>IF(T810="","",IF(AND(T810&lt;&gt;'Tabelas auxiliares'!$B$236,T810&lt;&gt;'Tabelas auxiliares'!$B$237),"FOLHA DE PESSOAL",IF(X810='Tabelas auxiliares'!$A$237,"CUSTEIO",IF(X810='Tabelas auxiliares'!$A$236,"INVESTIMENTO","ERRO - VERIFICAR"))))</f>
        <v/>
      </c>
      <c r="Z810" s="66"/>
    </row>
    <row r="811" spans="6:26" x14ac:dyDescent="0.25">
      <c r="F811" s="51" t="str">
        <f>IFERROR(VLOOKUP(D811,'Tabelas auxiliares'!$A$3:$B$61,2,FALSE),"")</f>
        <v/>
      </c>
      <c r="G811" s="51" t="str">
        <f>IFERROR(VLOOKUP($B811,'Tabelas auxiliares'!$A$65:$C$102,2,FALSE),"")</f>
        <v/>
      </c>
      <c r="H811" s="51" t="str">
        <f>IFERROR(VLOOKUP($B811,'Tabelas auxiliares'!$A$65:$C$102,3,FALSE),"")</f>
        <v/>
      </c>
      <c r="X811" s="51" t="str">
        <f t="shared" si="12"/>
        <v/>
      </c>
      <c r="Y811" s="51" t="str">
        <f>IF(T811="","",IF(AND(T811&lt;&gt;'Tabelas auxiliares'!$B$236,T811&lt;&gt;'Tabelas auxiliares'!$B$237),"FOLHA DE PESSOAL",IF(X811='Tabelas auxiliares'!$A$237,"CUSTEIO",IF(X811='Tabelas auxiliares'!$A$236,"INVESTIMENTO","ERRO - VERIFICAR"))))</f>
        <v/>
      </c>
      <c r="Z811" s="66"/>
    </row>
    <row r="812" spans="6:26" x14ac:dyDescent="0.25">
      <c r="F812" s="51" t="str">
        <f>IFERROR(VLOOKUP(D812,'Tabelas auxiliares'!$A$3:$B$61,2,FALSE),"")</f>
        <v/>
      </c>
      <c r="G812" s="51" t="str">
        <f>IFERROR(VLOOKUP($B812,'Tabelas auxiliares'!$A$65:$C$102,2,FALSE),"")</f>
        <v/>
      </c>
      <c r="H812" s="51" t="str">
        <f>IFERROR(VLOOKUP($B812,'Tabelas auxiliares'!$A$65:$C$102,3,FALSE),"")</f>
        <v/>
      </c>
      <c r="X812" s="51" t="str">
        <f t="shared" si="12"/>
        <v/>
      </c>
      <c r="Y812" s="51" t="str">
        <f>IF(T812="","",IF(AND(T812&lt;&gt;'Tabelas auxiliares'!$B$236,T812&lt;&gt;'Tabelas auxiliares'!$B$237),"FOLHA DE PESSOAL",IF(X812='Tabelas auxiliares'!$A$237,"CUSTEIO",IF(X812='Tabelas auxiliares'!$A$236,"INVESTIMENTO","ERRO - VERIFICAR"))))</f>
        <v/>
      </c>
      <c r="Z812" s="66"/>
    </row>
    <row r="813" spans="6:26" x14ac:dyDescent="0.25">
      <c r="F813" s="51" t="str">
        <f>IFERROR(VLOOKUP(D813,'Tabelas auxiliares'!$A$3:$B$61,2,FALSE),"")</f>
        <v/>
      </c>
      <c r="G813" s="51" t="str">
        <f>IFERROR(VLOOKUP($B813,'Tabelas auxiliares'!$A$65:$C$102,2,FALSE),"")</f>
        <v/>
      </c>
      <c r="H813" s="51" t="str">
        <f>IFERROR(VLOOKUP($B813,'Tabelas auxiliares'!$A$65:$C$102,3,FALSE),"")</f>
        <v/>
      </c>
      <c r="X813" s="51" t="str">
        <f t="shared" si="12"/>
        <v/>
      </c>
      <c r="Y813" s="51" t="str">
        <f>IF(T813="","",IF(AND(T813&lt;&gt;'Tabelas auxiliares'!$B$236,T813&lt;&gt;'Tabelas auxiliares'!$B$237),"FOLHA DE PESSOAL",IF(X813='Tabelas auxiliares'!$A$237,"CUSTEIO",IF(X813='Tabelas auxiliares'!$A$236,"INVESTIMENTO","ERRO - VERIFICAR"))))</f>
        <v/>
      </c>
      <c r="Z813" s="66"/>
    </row>
    <row r="814" spans="6:26" x14ac:dyDescent="0.25">
      <c r="F814" s="51" t="str">
        <f>IFERROR(VLOOKUP(D814,'Tabelas auxiliares'!$A$3:$B$61,2,FALSE),"")</f>
        <v/>
      </c>
      <c r="G814" s="51" t="str">
        <f>IFERROR(VLOOKUP($B814,'Tabelas auxiliares'!$A$65:$C$102,2,FALSE),"")</f>
        <v/>
      </c>
      <c r="H814" s="51" t="str">
        <f>IFERROR(VLOOKUP($B814,'Tabelas auxiliares'!$A$65:$C$102,3,FALSE),"")</f>
        <v/>
      </c>
      <c r="X814" s="51" t="str">
        <f t="shared" si="12"/>
        <v/>
      </c>
      <c r="Y814" s="51" t="str">
        <f>IF(T814="","",IF(AND(T814&lt;&gt;'Tabelas auxiliares'!$B$236,T814&lt;&gt;'Tabelas auxiliares'!$B$237),"FOLHA DE PESSOAL",IF(X814='Tabelas auxiliares'!$A$237,"CUSTEIO",IF(X814='Tabelas auxiliares'!$A$236,"INVESTIMENTO","ERRO - VERIFICAR"))))</f>
        <v/>
      </c>
      <c r="Z814" s="66"/>
    </row>
    <row r="815" spans="6:26" x14ac:dyDescent="0.25">
      <c r="F815" s="51" t="str">
        <f>IFERROR(VLOOKUP(D815,'Tabelas auxiliares'!$A$3:$B$61,2,FALSE),"")</f>
        <v/>
      </c>
      <c r="G815" s="51" t="str">
        <f>IFERROR(VLOOKUP($B815,'Tabelas auxiliares'!$A$65:$C$102,2,FALSE),"")</f>
        <v/>
      </c>
      <c r="H815" s="51" t="str">
        <f>IFERROR(VLOOKUP($B815,'Tabelas auxiliares'!$A$65:$C$102,3,FALSE),"")</f>
        <v/>
      </c>
      <c r="X815" s="51" t="str">
        <f t="shared" si="12"/>
        <v/>
      </c>
      <c r="Y815" s="51" t="str">
        <f>IF(T815="","",IF(AND(T815&lt;&gt;'Tabelas auxiliares'!$B$236,T815&lt;&gt;'Tabelas auxiliares'!$B$237),"FOLHA DE PESSOAL",IF(X815='Tabelas auxiliares'!$A$237,"CUSTEIO",IF(X815='Tabelas auxiliares'!$A$236,"INVESTIMENTO","ERRO - VERIFICAR"))))</f>
        <v/>
      </c>
      <c r="Z815" s="66"/>
    </row>
    <row r="816" spans="6:26" x14ac:dyDescent="0.25">
      <c r="F816" s="51" t="str">
        <f>IFERROR(VLOOKUP(D816,'Tabelas auxiliares'!$A$3:$B$61,2,FALSE),"")</f>
        <v/>
      </c>
      <c r="G816" s="51" t="str">
        <f>IFERROR(VLOOKUP($B816,'Tabelas auxiliares'!$A$65:$C$102,2,FALSE),"")</f>
        <v/>
      </c>
      <c r="H816" s="51" t="str">
        <f>IFERROR(VLOOKUP($B816,'Tabelas auxiliares'!$A$65:$C$102,3,FALSE),"")</f>
        <v/>
      </c>
      <c r="X816" s="51" t="str">
        <f t="shared" si="12"/>
        <v/>
      </c>
      <c r="Y816" s="51" t="str">
        <f>IF(T816="","",IF(AND(T816&lt;&gt;'Tabelas auxiliares'!$B$236,T816&lt;&gt;'Tabelas auxiliares'!$B$237),"FOLHA DE PESSOAL",IF(X816='Tabelas auxiliares'!$A$237,"CUSTEIO",IF(X816='Tabelas auxiliares'!$A$236,"INVESTIMENTO","ERRO - VERIFICAR"))))</f>
        <v/>
      </c>
      <c r="Z816" s="66"/>
    </row>
    <row r="817" spans="6:26" x14ac:dyDescent="0.25">
      <c r="F817" s="51" t="str">
        <f>IFERROR(VLOOKUP(D817,'Tabelas auxiliares'!$A$3:$B$61,2,FALSE),"")</f>
        <v/>
      </c>
      <c r="G817" s="51" t="str">
        <f>IFERROR(VLOOKUP($B817,'Tabelas auxiliares'!$A$65:$C$102,2,FALSE),"")</f>
        <v/>
      </c>
      <c r="H817" s="51" t="str">
        <f>IFERROR(VLOOKUP($B817,'Tabelas auxiliares'!$A$65:$C$102,3,FALSE),"")</f>
        <v/>
      </c>
      <c r="X817" s="51" t="str">
        <f t="shared" si="12"/>
        <v/>
      </c>
      <c r="Y817" s="51" t="str">
        <f>IF(T817="","",IF(AND(T817&lt;&gt;'Tabelas auxiliares'!$B$236,T817&lt;&gt;'Tabelas auxiliares'!$B$237),"FOLHA DE PESSOAL",IF(X817='Tabelas auxiliares'!$A$237,"CUSTEIO",IF(X817='Tabelas auxiliares'!$A$236,"INVESTIMENTO","ERRO - VERIFICAR"))))</f>
        <v/>
      </c>
      <c r="Z817" s="66"/>
    </row>
    <row r="818" spans="6:26" x14ac:dyDescent="0.25">
      <c r="F818" s="51" t="str">
        <f>IFERROR(VLOOKUP(D818,'Tabelas auxiliares'!$A$3:$B$61,2,FALSE),"")</f>
        <v/>
      </c>
      <c r="G818" s="51" t="str">
        <f>IFERROR(VLOOKUP($B818,'Tabelas auxiliares'!$A$65:$C$102,2,FALSE),"")</f>
        <v/>
      </c>
      <c r="H818" s="51" t="str">
        <f>IFERROR(VLOOKUP($B818,'Tabelas auxiliares'!$A$65:$C$102,3,FALSE),"")</f>
        <v/>
      </c>
      <c r="X818" s="51" t="str">
        <f t="shared" si="12"/>
        <v/>
      </c>
      <c r="Y818" s="51" t="str">
        <f>IF(T818="","",IF(AND(T818&lt;&gt;'Tabelas auxiliares'!$B$236,T818&lt;&gt;'Tabelas auxiliares'!$B$237),"FOLHA DE PESSOAL",IF(X818='Tabelas auxiliares'!$A$237,"CUSTEIO",IF(X818='Tabelas auxiliares'!$A$236,"INVESTIMENTO","ERRO - VERIFICAR"))))</f>
        <v/>
      </c>
      <c r="Z818" s="66"/>
    </row>
    <row r="819" spans="6:26" x14ac:dyDescent="0.25">
      <c r="F819" s="51" t="str">
        <f>IFERROR(VLOOKUP(D819,'Tabelas auxiliares'!$A$3:$B$61,2,FALSE),"")</f>
        <v/>
      </c>
      <c r="G819" s="51" t="str">
        <f>IFERROR(VLOOKUP($B819,'Tabelas auxiliares'!$A$65:$C$102,2,FALSE),"")</f>
        <v/>
      </c>
      <c r="H819" s="51" t="str">
        <f>IFERROR(VLOOKUP($B819,'Tabelas auxiliares'!$A$65:$C$102,3,FALSE),"")</f>
        <v/>
      </c>
      <c r="X819" s="51" t="str">
        <f t="shared" si="12"/>
        <v/>
      </c>
      <c r="Y819" s="51" t="str">
        <f>IF(T819="","",IF(AND(T819&lt;&gt;'Tabelas auxiliares'!$B$236,T819&lt;&gt;'Tabelas auxiliares'!$B$237),"FOLHA DE PESSOAL",IF(X819='Tabelas auxiliares'!$A$237,"CUSTEIO",IF(X819='Tabelas auxiliares'!$A$236,"INVESTIMENTO","ERRO - VERIFICAR"))))</f>
        <v/>
      </c>
      <c r="Z819" s="66"/>
    </row>
    <row r="820" spans="6:26" x14ac:dyDescent="0.25">
      <c r="F820" s="51" t="str">
        <f>IFERROR(VLOOKUP(D820,'Tabelas auxiliares'!$A$3:$B$61,2,FALSE),"")</f>
        <v/>
      </c>
      <c r="G820" s="51" t="str">
        <f>IFERROR(VLOOKUP($B820,'Tabelas auxiliares'!$A$65:$C$102,2,FALSE),"")</f>
        <v/>
      </c>
      <c r="H820" s="51" t="str">
        <f>IFERROR(VLOOKUP($B820,'Tabelas auxiliares'!$A$65:$C$102,3,FALSE),"")</f>
        <v/>
      </c>
      <c r="X820" s="51" t="str">
        <f t="shared" si="12"/>
        <v/>
      </c>
      <c r="Y820" s="51" t="str">
        <f>IF(T820="","",IF(AND(T820&lt;&gt;'Tabelas auxiliares'!$B$236,T820&lt;&gt;'Tabelas auxiliares'!$B$237),"FOLHA DE PESSOAL",IF(X820='Tabelas auxiliares'!$A$237,"CUSTEIO",IF(X820='Tabelas auxiliares'!$A$236,"INVESTIMENTO","ERRO - VERIFICAR"))))</f>
        <v/>
      </c>
      <c r="Z820" s="66"/>
    </row>
    <row r="821" spans="6:26" x14ac:dyDescent="0.25">
      <c r="F821" s="51" t="str">
        <f>IFERROR(VLOOKUP(D821,'Tabelas auxiliares'!$A$3:$B$61,2,FALSE),"")</f>
        <v/>
      </c>
      <c r="G821" s="51" t="str">
        <f>IFERROR(VLOOKUP($B821,'Tabelas auxiliares'!$A$65:$C$102,2,FALSE),"")</f>
        <v/>
      </c>
      <c r="H821" s="51" t="str">
        <f>IFERROR(VLOOKUP($B821,'Tabelas auxiliares'!$A$65:$C$102,3,FALSE),"")</f>
        <v/>
      </c>
      <c r="X821" s="51" t="str">
        <f t="shared" si="12"/>
        <v/>
      </c>
      <c r="Y821" s="51" t="str">
        <f>IF(T821="","",IF(AND(T821&lt;&gt;'Tabelas auxiliares'!$B$236,T821&lt;&gt;'Tabelas auxiliares'!$B$237),"FOLHA DE PESSOAL",IF(X821='Tabelas auxiliares'!$A$237,"CUSTEIO",IF(X821='Tabelas auxiliares'!$A$236,"INVESTIMENTO","ERRO - VERIFICAR"))))</f>
        <v/>
      </c>
      <c r="Z821" s="66"/>
    </row>
    <row r="822" spans="6:26" x14ac:dyDescent="0.25">
      <c r="F822" s="51" t="str">
        <f>IFERROR(VLOOKUP(D822,'Tabelas auxiliares'!$A$3:$B$61,2,FALSE),"")</f>
        <v/>
      </c>
      <c r="G822" s="51" t="str">
        <f>IFERROR(VLOOKUP($B822,'Tabelas auxiliares'!$A$65:$C$102,2,FALSE),"")</f>
        <v/>
      </c>
      <c r="H822" s="51" t="str">
        <f>IFERROR(VLOOKUP($B822,'Tabelas auxiliares'!$A$65:$C$102,3,FALSE),"")</f>
        <v/>
      </c>
      <c r="X822" s="51" t="str">
        <f t="shared" si="12"/>
        <v/>
      </c>
      <c r="Y822" s="51" t="str">
        <f>IF(T822="","",IF(AND(T822&lt;&gt;'Tabelas auxiliares'!$B$236,T822&lt;&gt;'Tabelas auxiliares'!$B$237),"FOLHA DE PESSOAL",IF(X822='Tabelas auxiliares'!$A$237,"CUSTEIO",IF(X822='Tabelas auxiliares'!$A$236,"INVESTIMENTO","ERRO - VERIFICAR"))))</f>
        <v/>
      </c>
      <c r="Z822" s="66"/>
    </row>
    <row r="823" spans="6:26" x14ac:dyDescent="0.25">
      <c r="F823" s="51" t="str">
        <f>IFERROR(VLOOKUP(D823,'Tabelas auxiliares'!$A$3:$B$61,2,FALSE),"")</f>
        <v/>
      </c>
      <c r="G823" s="51" t="str">
        <f>IFERROR(VLOOKUP($B823,'Tabelas auxiliares'!$A$65:$C$102,2,FALSE),"")</f>
        <v/>
      </c>
      <c r="H823" s="51" t="str">
        <f>IFERROR(VLOOKUP($B823,'Tabelas auxiliares'!$A$65:$C$102,3,FALSE),"")</f>
        <v/>
      </c>
      <c r="X823" s="51" t="str">
        <f t="shared" si="12"/>
        <v/>
      </c>
      <c r="Y823" s="51" t="str">
        <f>IF(T823="","",IF(AND(T823&lt;&gt;'Tabelas auxiliares'!$B$236,T823&lt;&gt;'Tabelas auxiliares'!$B$237),"FOLHA DE PESSOAL",IF(X823='Tabelas auxiliares'!$A$237,"CUSTEIO",IF(X823='Tabelas auxiliares'!$A$236,"INVESTIMENTO","ERRO - VERIFICAR"))))</f>
        <v/>
      </c>
      <c r="Z823" s="66"/>
    </row>
    <row r="824" spans="6:26" x14ac:dyDescent="0.25">
      <c r="F824" s="51" t="str">
        <f>IFERROR(VLOOKUP(D824,'Tabelas auxiliares'!$A$3:$B$61,2,FALSE),"")</f>
        <v/>
      </c>
      <c r="G824" s="51" t="str">
        <f>IFERROR(VLOOKUP($B824,'Tabelas auxiliares'!$A$65:$C$102,2,FALSE),"")</f>
        <v/>
      </c>
      <c r="H824" s="51" t="str">
        <f>IFERROR(VLOOKUP($B824,'Tabelas auxiliares'!$A$65:$C$102,3,FALSE),"")</f>
        <v/>
      </c>
      <c r="X824" s="51" t="str">
        <f t="shared" si="12"/>
        <v/>
      </c>
      <c r="Y824" s="51" t="str">
        <f>IF(T824="","",IF(AND(T824&lt;&gt;'Tabelas auxiliares'!$B$236,T824&lt;&gt;'Tabelas auxiliares'!$B$237),"FOLHA DE PESSOAL",IF(X824='Tabelas auxiliares'!$A$237,"CUSTEIO",IF(X824='Tabelas auxiliares'!$A$236,"INVESTIMENTO","ERRO - VERIFICAR"))))</f>
        <v/>
      </c>
      <c r="Z824" s="66"/>
    </row>
    <row r="825" spans="6:26" x14ac:dyDescent="0.25">
      <c r="F825" s="51" t="str">
        <f>IFERROR(VLOOKUP(D825,'Tabelas auxiliares'!$A$3:$B$61,2,FALSE),"")</f>
        <v/>
      </c>
      <c r="G825" s="51" t="str">
        <f>IFERROR(VLOOKUP($B825,'Tabelas auxiliares'!$A$65:$C$102,2,FALSE),"")</f>
        <v/>
      </c>
      <c r="H825" s="51" t="str">
        <f>IFERROR(VLOOKUP($B825,'Tabelas auxiliares'!$A$65:$C$102,3,FALSE),"")</f>
        <v/>
      </c>
      <c r="X825" s="51" t="str">
        <f t="shared" si="12"/>
        <v/>
      </c>
      <c r="Y825" s="51" t="str">
        <f>IF(T825="","",IF(AND(T825&lt;&gt;'Tabelas auxiliares'!$B$236,T825&lt;&gt;'Tabelas auxiliares'!$B$237),"FOLHA DE PESSOAL",IF(X825='Tabelas auxiliares'!$A$237,"CUSTEIO",IF(X825='Tabelas auxiliares'!$A$236,"INVESTIMENTO","ERRO - VERIFICAR"))))</f>
        <v/>
      </c>
      <c r="Z825" s="66"/>
    </row>
    <row r="826" spans="6:26" x14ac:dyDescent="0.25">
      <c r="F826" s="51" t="str">
        <f>IFERROR(VLOOKUP(D826,'Tabelas auxiliares'!$A$3:$B$61,2,FALSE),"")</f>
        <v/>
      </c>
      <c r="G826" s="51" t="str">
        <f>IFERROR(VLOOKUP($B826,'Tabelas auxiliares'!$A$65:$C$102,2,FALSE),"")</f>
        <v/>
      </c>
      <c r="H826" s="51" t="str">
        <f>IFERROR(VLOOKUP($B826,'Tabelas auxiliares'!$A$65:$C$102,3,FALSE),"")</f>
        <v/>
      </c>
      <c r="X826" s="51" t="str">
        <f t="shared" si="12"/>
        <v/>
      </c>
      <c r="Y826" s="51" t="str">
        <f>IF(T826="","",IF(AND(T826&lt;&gt;'Tabelas auxiliares'!$B$236,T826&lt;&gt;'Tabelas auxiliares'!$B$237),"FOLHA DE PESSOAL",IF(X826='Tabelas auxiliares'!$A$237,"CUSTEIO",IF(X826='Tabelas auxiliares'!$A$236,"INVESTIMENTO","ERRO - VERIFICAR"))))</f>
        <v/>
      </c>
      <c r="Z826" s="66"/>
    </row>
    <row r="827" spans="6:26" x14ac:dyDescent="0.25">
      <c r="F827" s="51" t="str">
        <f>IFERROR(VLOOKUP(D827,'Tabelas auxiliares'!$A$3:$B$61,2,FALSE),"")</f>
        <v/>
      </c>
      <c r="G827" s="51" t="str">
        <f>IFERROR(VLOOKUP($B827,'Tabelas auxiliares'!$A$65:$C$102,2,FALSE),"")</f>
        <v/>
      </c>
      <c r="H827" s="51" t="str">
        <f>IFERROR(VLOOKUP($B827,'Tabelas auxiliares'!$A$65:$C$102,3,FALSE),"")</f>
        <v/>
      </c>
      <c r="X827" s="51" t="str">
        <f t="shared" si="12"/>
        <v/>
      </c>
      <c r="Y827" s="51" t="str">
        <f>IF(T827="","",IF(AND(T827&lt;&gt;'Tabelas auxiliares'!$B$236,T827&lt;&gt;'Tabelas auxiliares'!$B$237),"FOLHA DE PESSOAL",IF(X827='Tabelas auxiliares'!$A$237,"CUSTEIO",IF(X827='Tabelas auxiliares'!$A$236,"INVESTIMENTO","ERRO - VERIFICAR"))))</f>
        <v/>
      </c>
      <c r="Z827" s="66"/>
    </row>
    <row r="828" spans="6:26" x14ac:dyDescent="0.25">
      <c r="F828" s="51" t="str">
        <f>IFERROR(VLOOKUP(D828,'Tabelas auxiliares'!$A$3:$B$61,2,FALSE),"")</f>
        <v/>
      </c>
      <c r="G828" s="51" t="str">
        <f>IFERROR(VLOOKUP($B828,'Tabelas auxiliares'!$A$65:$C$102,2,FALSE),"")</f>
        <v/>
      </c>
      <c r="H828" s="51" t="str">
        <f>IFERROR(VLOOKUP($B828,'Tabelas auxiliares'!$A$65:$C$102,3,FALSE),"")</f>
        <v/>
      </c>
      <c r="X828" s="51" t="str">
        <f t="shared" si="12"/>
        <v/>
      </c>
      <c r="Y828" s="51" t="str">
        <f>IF(T828="","",IF(AND(T828&lt;&gt;'Tabelas auxiliares'!$B$236,T828&lt;&gt;'Tabelas auxiliares'!$B$237),"FOLHA DE PESSOAL",IF(X828='Tabelas auxiliares'!$A$237,"CUSTEIO",IF(X828='Tabelas auxiliares'!$A$236,"INVESTIMENTO","ERRO - VERIFICAR"))))</f>
        <v/>
      </c>
      <c r="Z828" s="66"/>
    </row>
    <row r="829" spans="6:26" x14ac:dyDescent="0.25">
      <c r="F829" s="51" t="str">
        <f>IFERROR(VLOOKUP(D829,'Tabelas auxiliares'!$A$3:$B$61,2,FALSE),"")</f>
        <v/>
      </c>
      <c r="G829" s="51" t="str">
        <f>IFERROR(VLOOKUP($B829,'Tabelas auxiliares'!$A$65:$C$102,2,FALSE),"")</f>
        <v/>
      </c>
      <c r="H829" s="51" t="str">
        <f>IFERROR(VLOOKUP($B829,'Tabelas auxiliares'!$A$65:$C$102,3,FALSE),"")</f>
        <v/>
      </c>
      <c r="X829" s="51" t="str">
        <f t="shared" si="12"/>
        <v/>
      </c>
      <c r="Y829" s="51" t="str">
        <f>IF(T829="","",IF(AND(T829&lt;&gt;'Tabelas auxiliares'!$B$236,T829&lt;&gt;'Tabelas auxiliares'!$B$237),"FOLHA DE PESSOAL",IF(X829='Tabelas auxiliares'!$A$237,"CUSTEIO",IF(X829='Tabelas auxiliares'!$A$236,"INVESTIMENTO","ERRO - VERIFICAR"))))</f>
        <v/>
      </c>
      <c r="Z829" s="66"/>
    </row>
    <row r="830" spans="6:26" x14ac:dyDescent="0.25">
      <c r="F830" s="51" t="str">
        <f>IFERROR(VLOOKUP(D830,'Tabelas auxiliares'!$A$3:$B$61,2,FALSE),"")</f>
        <v/>
      </c>
      <c r="G830" s="51" t="str">
        <f>IFERROR(VLOOKUP($B830,'Tabelas auxiliares'!$A$65:$C$102,2,FALSE),"")</f>
        <v/>
      </c>
      <c r="H830" s="51" t="str">
        <f>IFERROR(VLOOKUP($B830,'Tabelas auxiliares'!$A$65:$C$102,3,FALSE),"")</f>
        <v/>
      </c>
      <c r="X830" s="51" t="str">
        <f t="shared" si="12"/>
        <v/>
      </c>
      <c r="Y830" s="51" t="str">
        <f>IF(T830="","",IF(AND(T830&lt;&gt;'Tabelas auxiliares'!$B$236,T830&lt;&gt;'Tabelas auxiliares'!$B$237),"FOLHA DE PESSOAL",IF(X830='Tabelas auxiliares'!$A$237,"CUSTEIO",IF(X830='Tabelas auxiliares'!$A$236,"INVESTIMENTO","ERRO - VERIFICAR"))))</f>
        <v/>
      </c>
      <c r="Z830" s="66"/>
    </row>
    <row r="831" spans="6:26" x14ac:dyDescent="0.25">
      <c r="F831" s="51" t="str">
        <f>IFERROR(VLOOKUP(D831,'Tabelas auxiliares'!$A$3:$B$61,2,FALSE),"")</f>
        <v/>
      </c>
      <c r="G831" s="51" t="str">
        <f>IFERROR(VLOOKUP($B831,'Tabelas auxiliares'!$A$65:$C$102,2,FALSE),"")</f>
        <v/>
      </c>
      <c r="H831" s="51" t="str">
        <f>IFERROR(VLOOKUP($B831,'Tabelas auxiliares'!$A$65:$C$102,3,FALSE),"")</f>
        <v/>
      </c>
      <c r="X831" s="51" t="str">
        <f t="shared" si="12"/>
        <v/>
      </c>
      <c r="Y831" s="51" t="str">
        <f>IF(T831="","",IF(AND(T831&lt;&gt;'Tabelas auxiliares'!$B$236,T831&lt;&gt;'Tabelas auxiliares'!$B$237),"FOLHA DE PESSOAL",IF(X831='Tabelas auxiliares'!$A$237,"CUSTEIO",IF(X831='Tabelas auxiliares'!$A$236,"INVESTIMENTO","ERRO - VERIFICAR"))))</f>
        <v/>
      </c>
      <c r="Z831" s="66"/>
    </row>
    <row r="832" spans="6:26" x14ac:dyDescent="0.25">
      <c r="F832" s="51" t="str">
        <f>IFERROR(VLOOKUP(D832,'Tabelas auxiliares'!$A$3:$B$61,2,FALSE),"")</f>
        <v/>
      </c>
      <c r="G832" s="51" t="str">
        <f>IFERROR(VLOOKUP($B832,'Tabelas auxiliares'!$A$65:$C$102,2,FALSE),"")</f>
        <v/>
      </c>
      <c r="H832" s="51" t="str">
        <f>IFERROR(VLOOKUP($B832,'Tabelas auxiliares'!$A$65:$C$102,3,FALSE),"")</f>
        <v/>
      </c>
      <c r="X832" s="51" t="str">
        <f t="shared" si="12"/>
        <v/>
      </c>
      <c r="Y832" s="51" t="str">
        <f>IF(T832="","",IF(AND(T832&lt;&gt;'Tabelas auxiliares'!$B$236,T832&lt;&gt;'Tabelas auxiliares'!$B$237),"FOLHA DE PESSOAL",IF(X832='Tabelas auxiliares'!$A$237,"CUSTEIO",IF(X832='Tabelas auxiliares'!$A$236,"INVESTIMENTO","ERRO - VERIFICAR"))))</f>
        <v/>
      </c>
      <c r="Z832" s="66"/>
    </row>
    <row r="833" spans="6:26" x14ac:dyDescent="0.25">
      <c r="F833" s="51" t="str">
        <f>IFERROR(VLOOKUP(D833,'Tabelas auxiliares'!$A$3:$B$61,2,FALSE),"")</f>
        <v/>
      </c>
      <c r="G833" s="51" t="str">
        <f>IFERROR(VLOOKUP($B833,'Tabelas auxiliares'!$A$65:$C$102,2,FALSE),"")</f>
        <v/>
      </c>
      <c r="H833" s="51" t="str">
        <f>IFERROR(VLOOKUP($B833,'Tabelas auxiliares'!$A$65:$C$102,3,FALSE),"")</f>
        <v/>
      </c>
      <c r="X833" s="51" t="str">
        <f t="shared" si="12"/>
        <v/>
      </c>
      <c r="Y833" s="51" t="str">
        <f>IF(T833="","",IF(AND(T833&lt;&gt;'Tabelas auxiliares'!$B$236,T833&lt;&gt;'Tabelas auxiliares'!$B$237),"FOLHA DE PESSOAL",IF(X833='Tabelas auxiliares'!$A$237,"CUSTEIO",IF(X833='Tabelas auxiliares'!$A$236,"INVESTIMENTO","ERRO - VERIFICAR"))))</f>
        <v/>
      </c>
      <c r="Z833" s="66"/>
    </row>
    <row r="834" spans="6:26" x14ac:dyDescent="0.25">
      <c r="F834" s="51" t="str">
        <f>IFERROR(VLOOKUP(D834,'Tabelas auxiliares'!$A$3:$B$61,2,FALSE),"")</f>
        <v/>
      </c>
      <c r="G834" s="51" t="str">
        <f>IFERROR(VLOOKUP($B834,'Tabelas auxiliares'!$A$65:$C$102,2,FALSE),"")</f>
        <v/>
      </c>
      <c r="H834" s="51" t="str">
        <f>IFERROR(VLOOKUP($B834,'Tabelas auxiliares'!$A$65:$C$102,3,FALSE),"")</f>
        <v/>
      </c>
      <c r="X834" s="51" t="str">
        <f t="shared" si="12"/>
        <v/>
      </c>
      <c r="Y834" s="51" t="str">
        <f>IF(T834="","",IF(AND(T834&lt;&gt;'Tabelas auxiliares'!$B$236,T834&lt;&gt;'Tabelas auxiliares'!$B$237),"FOLHA DE PESSOAL",IF(X834='Tabelas auxiliares'!$A$237,"CUSTEIO",IF(X834='Tabelas auxiliares'!$A$236,"INVESTIMENTO","ERRO - VERIFICAR"))))</f>
        <v/>
      </c>
      <c r="Z834" s="66"/>
    </row>
    <row r="835" spans="6:26" x14ac:dyDescent="0.25">
      <c r="F835" s="51" t="str">
        <f>IFERROR(VLOOKUP(D835,'Tabelas auxiliares'!$A$3:$B$61,2,FALSE),"")</f>
        <v/>
      </c>
      <c r="G835" s="51" t="str">
        <f>IFERROR(VLOOKUP($B835,'Tabelas auxiliares'!$A$65:$C$102,2,FALSE),"")</f>
        <v/>
      </c>
      <c r="H835" s="51" t="str">
        <f>IFERROR(VLOOKUP($B835,'Tabelas auxiliares'!$A$65:$C$102,3,FALSE),"")</f>
        <v/>
      </c>
      <c r="X835" s="51" t="str">
        <f t="shared" si="12"/>
        <v/>
      </c>
      <c r="Y835" s="51" t="str">
        <f>IF(T835="","",IF(AND(T835&lt;&gt;'Tabelas auxiliares'!$B$236,T835&lt;&gt;'Tabelas auxiliares'!$B$237),"FOLHA DE PESSOAL",IF(X835='Tabelas auxiliares'!$A$237,"CUSTEIO",IF(X835='Tabelas auxiliares'!$A$236,"INVESTIMENTO","ERRO - VERIFICAR"))))</f>
        <v/>
      </c>
      <c r="Z835" s="66"/>
    </row>
    <row r="836" spans="6:26" x14ac:dyDescent="0.25">
      <c r="F836" s="51" t="str">
        <f>IFERROR(VLOOKUP(D836,'Tabelas auxiliares'!$A$3:$B$61,2,FALSE),"")</f>
        <v/>
      </c>
      <c r="G836" s="51" t="str">
        <f>IFERROR(VLOOKUP($B836,'Tabelas auxiliares'!$A$65:$C$102,2,FALSE),"")</f>
        <v/>
      </c>
      <c r="H836" s="51" t="str">
        <f>IFERROR(VLOOKUP($B836,'Tabelas auxiliares'!$A$65:$C$102,3,FALSE),"")</f>
        <v/>
      </c>
      <c r="X836" s="51" t="str">
        <f t="shared" ref="X836:X899" si="13">LEFT(V836,1)</f>
        <v/>
      </c>
      <c r="Y836" s="51" t="str">
        <f>IF(T836="","",IF(AND(T836&lt;&gt;'Tabelas auxiliares'!$B$236,T836&lt;&gt;'Tabelas auxiliares'!$B$237),"FOLHA DE PESSOAL",IF(X836='Tabelas auxiliares'!$A$237,"CUSTEIO",IF(X836='Tabelas auxiliares'!$A$236,"INVESTIMENTO","ERRO - VERIFICAR"))))</f>
        <v/>
      </c>
      <c r="Z836" s="66"/>
    </row>
    <row r="837" spans="6:26" x14ac:dyDescent="0.25">
      <c r="F837" s="51" t="str">
        <f>IFERROR(VLOOKUP(D837,'Tabelas auxiliares'!$A$3:$B$61,2,FALSE),"")</f>
        <v/>
      </c>
      <c r="G837" s="51" t="str">
        <f>IFERROR(VLOOKUP($B837,'Tabelas auxiliares'!$A$65:$C$102,2,FALSE),"")</f>
        <v/>
      </c>
      <c r="H837" s="51" t="str">
        <f>IFERROR(VLOOKUP($B837,'Tabelas auxiliares'!$A$65:$C$102,3,FALSE),"")</f>
        <v/>
      </c>
      <c r="X837" s="51" t="str">
        <f t="shared" si="13"/>
        <v/>
      </c>
      <c r="Y837" s="51" t="str">
        <f>IF(T837="","",IF(AND(T837&lt;&gt;'Tabelas auxiliares'!$B$236,T837&lt;&gt;'Tabelas auxiliares'!$B$237),"FOLHA DE PESSOAL",IF(X837='Tabelas auxiliares'!$A$237,"CUSTEIO",IF(X837='Tabelas auxiliares'!$A$236,"INVESTIMENTO","ERRO - VERIFICAR"))))</f>
        <v/>
      </c>
      <c r="Z837" s="66"/>
    </row>
    <row r="838" spans="6:26" x14ac:dyDescent="0.25">
      <c r="F838" s="51" t="str">
        <f>IFERROR(VLOOKUP(D838,'Tabelas auxiliares'!$A$3:$B$61,2,FALSE),"")</f>
        <v/>
      </c>
      <c r="G838" s="51" t="str">
        <f>IFERROR(VLOOKUP($B838,'Tabelas auxiliares'!$A$65:$C$102,2,FALSE),"")</f>
        <v/>
      </c>
      <c r="H838" s="51" t="str">
        <f>IFERROR(VLOOKUP($B838,'Tabelas auxiliares'!$A$65:$C$102,3,FALSE),"")</f>
        <v/>
      </c>
      <c r="X838" s="51" t="str">
        <f t="shared" si="13"/>
        <v/>
      </c>
      <c r="Y838" s="51" t="str">
        <f>IF(T838="","",IF(AND(T838&lt;&gt;'Tabelas auxiliares'!$B$236,T838&lt;&gt;'Tabelas auxiliares'!$B$237),"FOLHA DE PESSOAL",IF(X838='Tabelas auxiliares'!$A$237,"CUSTEIO",IF(X838='Tabelas auxiliares'!$A$236,"INVESTIMENTO","ERRO - VERIFICAR"))))</f>
        <v/>
      </c>
      <c r="Z838" s="66"/>
    </row>
    <row r="839" spans="6:26" x14ac:dyDescent="0.25">
      <c r="F839" s="51" t="str">
        <f>IFERROR(VLOOKUP(D839,'Tabelas auxiliares'!$A$3:$B$61,2,FALSE),"")</f>
        <v/>
      </c>
      <c r="G839" s="51" t="str">
        <f>IFERROR(VLOOKUP($B839,'Tabelas auxiliares'!$A$65:$C$102,2,FALSE),"")</f>
        <v/>
      </c>
      <c r="H839" s="51" t="str">
        <f>IFERROR(VLOOKUP($B839,'Tabelas auxiliares'!$A$65:$C$102,3,FALSE),"")</f>
        <v/>
      </c>
      <c r="X839" s="51" t="str">
        <f t="shared" si="13"/>
        <v/>
      </c>
      <c r="Y839" s="51" t="str">
        <f>IF(T839="","",IF(AND(T839&lt;&gt;'Tabelas auxiliares'!$B$236,T839&lt;&gt;'Tabelas auxiliares'!$B$237),"FOLHA DE PESSOAL",IF(X839='Tabelas auxiliares'!$A$237,"CUSTEIO",IF(X839='Tabelas auxiliares'!$A$236,"INVESTIMENTO","ERRO - VERIFICAR"))))</f>
        <v/>
      </c>
      <c r="Z839" s="66"/>
    </row>
    <row r="840" spans="6:26" x14ac:dyDescent="0.25">
      <c r="F840" s="51" t="str">
        <f>IFERROR(VLOOKUP(D840,'Tabelas auxiliares'!$A$3:$B$61,2,FALSE),"")</f>
        <v/>
      </c>
      <c r="G840" s="51" t="str">
        <f>IFERROR(VLOOKUP($B840,'Tabelas auxiliares'!$A$65:$C$102,2,FALSE),"")</f>
        <v/>
      </c>
      <c r="H840" s="51" t="str">
        <f>IFERROR(VLOOKUP($B840,'Tabelas auxiliares'!$A$65:$C$102,3,FALSE),"")</f>
        <v/>
      </c>
      <c r="X840" s="51" t="str">
        <f t="shared" si="13"/>
        <v/>
      </c>
      <c r="Y840" s="51" t="str">
        <f>IF(T840="","",IF(AND(T840&lt;&gt;'Tabelas auxiliares'!$B$236,T840&lt;&gt;'Tabelas auxiliares'!$B$237),"FOLHA DE PESSOAL",IF(X840='Tabelas auxiliares'!$A$237,"CUSTEIO",IF(X840='Tabelas auxiliares'!$A$236,"INVESTIMENTO","ERRO - VERIFICAR"))))</f>
        <v/>
      </c>
      <c r="Z840" s="66"/>
    </row>
    <row r="841" spans="6:26" x14ac:dyDescent="0.25">
      <c r="F841" s="51" t="str">
        <f>IFERROR(VLOOKUP(D841,'Tabelas auxiliares'!$A$3:$B$61,2,FALSE),"")</f>
        <v/>
      </c>
      <c r="G841" s="51" t="str">
        <f>IFERROR(VLOOKUP($B841,'Tabelas auxiliares'!$A$65:$C$102,2,FALSE),"")</f>
        <v/>
      </c>
      <c r="H841" s="51" t="str">
        <f>IFERROR(VLOOKUP($B841,'Tabelas auxiliares'!$A$65:$C$102,3,FALSE),"")</f>
        <v/>
      </c>
      <c r="X841" s="51" t="str">
        <f t="shared" si="13"/>
        <v/>
      </c>
      <c r="Y841" s="51" t="str">
        <f>IF(T841="","",IF(AND(T841&lt;&gt;'Tabelas auxiliares'!$B$236,T841&lt;&gt;'Tabelas auxiliares'!$B$237),"FOLHA DE PESSOAL",IF(X841='Tabelas auxiliares'!$A$237,"CUSTEIO",IF(X841='Tabelas auxiliares'!$A$236,"INVESTIMENTO","ERRO - VERIFICAR"))))</f>
        <v/>
      </c>
      <c r="Z841" s="66"/>
    </row>
    <row r="842" spans="6:26" x14ac:dyDescent="0.25">
      <c r="F842" s="51" t="str">
        <f>IFERROR(VLOOKUP(D842,'Tabelas auxiliares'!$A$3:$B$61,2,FALSE),"")</f>
        <v/>
      </c>
      <c r="G842" s="51" t="str">
        <f>IFERROR(VLOOKUP($B842,'Tabelas auxiliares'!$A$65:$C$102,2,FALSE),"")</f>
        <v/>
      </c>
      <c r="H842" s="51" t="str">
        <f>IFERROR(VLOOKUP($B842,'Tabelas auxiliares'!$A$65:$C$102,3,FALSE),"")</f>
        <v/>
      </c>
      <c r="X842" s="51" t="str">
        <f t="shared" si="13"/>
        <v/>
      </c>
      <c r="Y842" s="51" t="str">
        <f>IF(T842="","",IF(AND(T842&lt;&gt;'Tabelas auxiliares'!$B$236,T842&lt;&gt;'Tabelas auxiliares'!$B$237),"FOLHA DE PESSOAL",IF(X842='Tabelas auxiliares'!$A$237,"CUSTEIO",IF(X842='Tabelas auxiliares'!$A$236,"INVESTIMENTO","ERRO - VERIFICAR"))))</f>
        <v/>
      </c>
      <c r="Z842" s="66"/>
    </row>
    <row r="843" spans="6:26" x14ac:dyDescent="0.25">
      <c r="F843" s="51" t="str">
        <f>IFERROR(VLOOKUP(D843,'Tabelas auxiliares'!$A$3:$B$61,2,FALSE),"")</f>
        <v/>
      </c>
      <c r="G843" s="51" t="str">
        <f>IFERROR(VLOOKUP($B843,'Tabelas auxiliares'!$A$65:$C$102,2,FALSE),"")</f>
        <v/>
      </c>
      <c r="H843" s="51" t="str">
        <f>IFERROR(VLOOKUP($B843,'Tabelas auxiliares'!$A$65:$C$102,3,FALSE),"")</f>
        <v/>
      </c>
      <c r="X843" s="51" t="str">
        <f t="shared" si="13"/>
        <v/>
      </c>
      <c r="Y843" s="51" t="str">
        <f>IF(T843="","",IF(AND(T843&lt;&gt;'Tabelas auxiliares'!$B$236,T843&lt;&gt;'Tabelas auxiliares'!$B$237),"FOLHA DE PESSOAL",IF(X843='Tabelas auxiliares'!$A$237,"CUSTEIO",IF(X843='Tabelas auxiliares'!$A$236,"INVESTIMENTO","ERRO - VERIFICAR"))))</f>
        <v/>
      </c>
      <c r="Z843" s="66"/>
    </row>
    <row r="844" spans="6:26" x14ac:dyDescent="0.25">
      <c r="F844" s="51" t="str">
        <f>IFERROR(VLOOKUP(D844,'Tabelas auxiliares'!$A$3:$B$61,2,FALSE),"")</f>
        <v/>
      </c>
      <c r="G844" s="51" t="str">
        <f>IFERROR(VLOOKUP($B844,'Tabelas auxiliares'!$A$65:$C$102,2,FALSE),"")</f>
        <v/>
      </c>
      <c r="H844" s="51" t="str">
        <f>IFERROR(VLOOKUP($B844,'Tabelas auxiliares'!$A$65:$C$102,3,FALSE),"")</f>
        <v/>
      </c>
      <c r="X844" s="51" t="str">
        <f t="shared" si="13"/>
        <v/>
      </c>
      <c r="Y844" s="51" t="str">
        <f>IF(T844="","",IF(AND(T844&lt;&gt;'Tabelas auxiliares'!$B$236,T844&lt;&gt;'Tabelas auxiliares'!$B$237),"FOLHA DE PESSOAL",IF(X844='Tabelas auxiliares'!$A$237,"CUSTEIO",IF(X844='Tabelas auxiliares'!$A$236,"INVESTIMENTO","ERRO - VERIFICAR"))))</f>
        <v/>
      </c>
      <c r="Z844" s="66"/>
    </row>
    <row r="845" spans="6:26" x14ac:dyDescent="0.25">
      <c r="F845" s="51" t="str">
        <f>IFERROR(VLOOKUP(D845,'Tabelas auxiliares'!$A$3:$B$61,2,FALSE),"")</f>
        <v/>
      </c>
      <c r="G845" s="51" t="str">
        <f>IFERROR(VLOOKUP($B845,'Tabelas auxiliares'!$A$65:$C$102,2,FALSE),"")</f>
        <v/>
      </c>
      <c r="H845" s="51" t="str">
        <f>IFERROR(VLOOKUP($B845,'Tabelas auxiliares'!$A$65:$C$102,3,FALSE),"")</f>
        <v/>
      </c>
      <c r="X845" s="51" t="str">
        <f t="shared" si="13"/>
        <v/>
      </c>
      <c r="Y845" s="51" t="str">
        <f>IF(T845="","",IF(AND(T845&lt;&gt;'Tabelas auxiliares'!$B$236,T845&lt;&gt;'Tabelas auxiliares'!$B$237),"FOLHA DE PESSOAL",IF(X845='Tabelas auxiliares'!$A$237,"CUSTEIO",IF(X845='Tabelas auxiliares'!$A$236,"INVESTIMENTO","ERRO - VERIFICAR"))))</f>
        <v/>
      </c>
      <c r="Z845" s="66"/>
    </row>
    <row r="846" spans="6:26" x14ac:dyDescent="0.25">
      <c r="F846" s="51" t="str">
        <f>IFERROR(VLOOKUP(D846,'Tabelas auxiliares'!$A$3:$B$61,2,FALSE),"")</f>
        <v/>
      </c>
      <c r="G846" s="51" t="str">
        <f>IFERROR(VLOOKUP($B846,'Tabelas auxiliares'!$A$65:$C$102,2,FALSE),"")</f>
        <v/>
      </c>
      <c r="H846" s="51" t="str">
        <f>IFERROR(VLOOKUP($B846,'Tabelas auxiliares'!$A$65:$C$102,3,FALSE),"")</f>
        <v/>
      </c>
      <c r="X846" s="51" t="str">
        <f t="shared" si="13"/>
        <v/>
      </c>
      <c r="Y846" s="51" t="str">
        <f>IF(T846="","",IF(AND(T846&lt;&gt;'Tabelas auxiliares'!$B$236,T846&lt;&gt;'Tabelas auxiliares'!$B$237),"FOLHA DE PESSOAL",IF(X846='Tabelas auxiliares'!$A$237,"CUSTEIO",IF(X846='Tabelas auxiliares'!$A$236,"INVESTIMENTO","ERRO - VERIFICAR"))))</f>
        <v/>
      </c>
      <c r="Z846" s="66"/>
    </row>
    <row r="847" spans="6:26" x14ac:dyDescent="0.25">
      <c r="F847" s="51" t="str">
        <f>IFERROR(VLOOKUP(D847,'Tabelas auxiliares'!$A$3:$B$61,2,FALSE),"")</f>
        <v/>
      </c>
      <c r="G847" s="51" t="str">
        <f>IFERROR(VLOOKUP($B847,'Tabelas auxiliares'!$A$65:$C$102,2,FALSE),"")</f>
        <v/>
      </c>
      <c r="H847" s="51" t="str">
        <f>IFERROR(VLOOKUP($B847,'Tabelas auxiliares'!$A$65:$C$102,3,FALSE),"")</f>
        <v/>
      </c>
      <c r="X847" s="51" t="str">
        <f t="shared" si="13"/>
        <v/>
      </c>
      <c r="Y847" s="51" t="str">
        <f>IF(T847="","",IF(AND(T847&lt;&gt;'Tabelas auxiliares'!$B$236,T847&lt;&gt;'Tabelas auxiliares'!$B$237),"FOLHA DE PESSOAL",IF(X847='Tabelas auxiliares'!$A$237,"CUSTEIO",IF(X847='Tabelas auxiliares'!$A$236,"INVESTIMENTO","ERRO - VERIFICAR"))))</f>
        <v/>
      </c>
      <c r="Z847" s="66"/>
    </row>
    <row r="848" spans="6:26" x14ac:dyDescent="0.25">
      <c r="F848" s="51" t="str">
        <f>IFERROR(VLOOKUP(D848,'Tabelas auxiliares'!$A$3:$B$61,2,FALSE),"")</f>
        <v/>
      </c>
      <c r="G848" s="51" t="str">
        <f>IFERROR(VLOOKUP($B848,'Tabelas auxiliares'!$A$65:$C$102,2,FALSE),"")</f>
        <v/>
      </c>
      <c r="H848" s="51" t="str">
        <f>IFERROR(VLOOKUP($B848,'Tabelas auxiliares'!$A$65:$C$102,3,FALSE),"")</f>
        <v/>
      </c>
      <c r="X848" s="51" t="str">
        <f t="shared" si="13"/>
        <v/>
      </c>
      <c r="Y848" s="51" t="str">
        <f>IF(T848="","",IF(AND(T848&lt;&gt;'Tabelas auxiliares'!$B$236,T848&lt;&gt;'Tabelas auxiliares'!$B$237),"FOLHA DE PESSOAL",IF(X848='Tabelas auxiliares'!$A$237,"CUSTEIO",IF(X848='Tabelas auxiliares'!$A$236,"INVESTIMENTO","ERRO - VERIFICAR"))))</f>
        <v/>
      </c>
      <c r="Z848" s="66"/>
    </row>
    <row r="849" spans="6:26" x14ac:dyDescent="0.25">
      <c r="F849" s="51" t="str">
        <f>IFERROR(VLOOKUP(D849,'Tabelas auxiliares'!$A$3:$B$61,2,FALSE),"")</f>
        <v/>
      </c>
      <c r="G849" s="51" t="str">
        <f>IFERROR(VLOOKUP($B849,'Tabelas auxiliares'!$A$65:$C$102,2,FALSE),"")</f>
        <v/>
      </c>
      <c r="H849" s="51" t="str">
        <f>IFERROR(VLOOKUP($B849,'Tabelas auxiliares'!$A$65:$C$102,3,FALSE),"")</f>
        <v/>
      </c>
      <c r="X849" s="51" t="str">
        <f t="shared" si="13"/>
        <v/>
      </c>
      <c r="Y849" s="51" t="str">
        <f>IF(T849="","",IF(AND(T849&lt;&gt;'Tabelas auxiliares'!$B$236,T849&lt;&gt;'Tabelas auxiliares'!$B$237),"FOLHA DE PESSOAL",IF(X849='Tabelas auxiliares'!$A$237,"CUSTEIO",IF(X849='Tabelas auxiliares'!$A$236,"INVESTIMENTO","ERRO - VERIFICAR"))))</f>
        <v/>
      </c>
      <c r="Z849" s="66"/>
    </row>
    <row r="850" spans="6:26" x14ac:dyDescent="0.25">
      <c r="F850" s="51" t="str">
        <f>IFERROR(VLOOKUP(D850,'Tabelas auxiliares'!$A$3:$B$61,2,FALSE),"")</f>
        <v/>
      </c>
      <c r="G850" s="51" t="str">
        <f>IFERROR(VLOOKUP($B850,'Tabelas auxiliares'!$A$65:$C$102,2,FALSE),"")</f>
        <v/>
      </c>
      <c r="H850" s="51" t="str">
        <f>IFERROR(VLOOKUP($B850,'Tabelas auxiliares'!$A$65:$C$102,3,FALSE),"")</f>
        <v/>
      </c>
      <c r="X850" s="51" t="str">
        <f t="shared" si="13"/>
        <v/>
      </c>
      <c r="Y850" s="51" t="str">
        <f>IF(T850="","",IF(AND(T850&lt;&gt;'Tabelas auxiliares'!$B$236,T850&lt;&gt;'Tabelas auxiliares'!$B$237),"FOLHA DE PESSOAL",IF(X850='Tabelas auxiliares'!$A$237,"CUSTEIO",IF(X850='Tabelas auxiliares'!$A$236,"INVESTIMENTO","ERRO - VERIFICAR"))))</f>
        <v/>
      </c>
      <c r="Z850" s="66"/>
    </row>
    <row r="851" spans="6:26" x14ac:dyDescent="0.25">
      <c r="F851" s="51" t="str">
        <f>IFERROR(VLOOKUP(D851,'Tabelas auxiliares'!$A$3:$B$61,2,FALSE),"")</f>
        <v/>
      </c>
      <c r="G851" s="51" t="str">
        <f>IFERROR(VLOOKUP($B851,'Tabelas auxiliares'!$A$65:$C$102,2,FALSE),"")</f>
        <v/>
      </c>
      <c r="H851" s="51" t="str">
        <f>IFERROR(VLOOKUP($B851,'Tabelas auxiliares'!$A$65:$C$102,3,FALSE),"")</f>
        <v/>
      </c>
      <c r="X851" s="51" t="str">
        <f t="shared" si="13"/>
        <v/>
      </c>
      <c r="Y851" s="51" t="str">
        <f>IF(T851="","",IF(AND(T851&lt;&gt;'Tabelas auxiliares'!$B$236,T851&lt;&gt;'Tabelas auxiliares'!$B$237),"FOLHA DE PESSOAL",IF(X851='Tabelas auxiliares'!$A$237,"CUSTEIO",IF(X851='Tabelas auxiliares'!$A$236,"INVESTIMENTO","ERRO - VERIFICAR"))))</f>
        <v/>
      </c>
      <c r="Z851" s="66"/>
    </row>
    <row r="852" spans="6:26" x14ac:dyDescent="0.25">
      <c r="F852" s="51" t="str">
        <f>IFERROR(VLOOKUP(D852,'Tabelas auxiliares'!$A$3:$B$61,2,FALSE),"")</f>
        <v/>
      </c>
      <c r="G852" s="51" t="str">
        <f>IFERROR(VLOOKUP($B852,'Tabelas auxiliares'!$A$65:$C$102,2,FALSE),"")</f>
        <v/>
      </c>
      <c r="H852" s="51" t="str">
        <f>IFERROR(VLOOKUP($B852,'Tabelas auxiliares'!$A$65:$C$102,3,FALSE),"")</f>
        <v/>
      </c>
      <c r="X852" s="51" t="str">
        <f t="shared" si="13"/>
        <v/>
      </c>
      <c r="Y852" s="51" t="str">
        <f>IF(T852="","",IF(AND(T852&lt;&gt;'Tabelas auxiliares'!$B$236,T852&lt;&gt;'Tabelas auxiliares'!$B$237),"FOLHA DE PESSOAL",IF(X852='Tabelas auxiliares'!$A$237,"CUSTEIO",IF(X852='Tabelas auxiliares'!$A$236,"INVESTIMENTO","ERRO - VERIFICAR"))))</f>
        <v/>
      </c>
      <c r="Z852" s="66"/>
    </row>
    <row r="853" spans="6:26" x14ac:dyDescent="0.25">
      <c r="F853" s="51" t="str">
        <f>IFERROR(VLOOKUP(D853,'Tabelas auxiliares'!$A$3:$B$61,2,FALSE),"")</f>
        <v/>
      </c>
      <c r="G853" s="51" t="str">
        <f>IFERROR(VLOOKUP($B853,'Tabelas auxiliares'!$A$65:$C$102,2,FALSE),"")</f>
        <v/>
      </c>
      <c r="H853" s="51" t="str">
        <f>IFERROR(VLOOKUP($B853,'Tabelas auxiliares'!$A$65:$C$102,3,FALSE),"")</f>
        <v/>
      </c>
      <c r="X853" s="51" t="str">
        <f t="shared" si="13"/>
        <v/>
      </c>
      <c r="Y853" s="51" t="str">
        <f>IF(T853="","",IF(AND(T853&lt;&gt;'Tabelas auxiliares'!$B$236,T853&lt;&gt;'Tabelas auxiliares'!$B$237),"FOLHA DE PESSOAL",IF(X853='Tabelas auxiliares'!$A$237,"CUSTEIO",IF(X853='Tabelas auxiliares'!$A$236,"INVESTIMENTO","ERRO - VERIFICAR"))))</f>
        <v/>
      </c>
      <c r="Z853" s="66"/>
    </row>
    <row r="854" spans="6:26" x14ac:dyDescent="0.25">
      <c r="F854" s="51" t="str">
        <f>IFERROR(VLOOKUP(D854,'Tabelas auxiliares'!$A$3:$B$61,2,FALSE),"")</f>
        <v/>
      </c>
      <c r="G854" s="51" t="str">
        <f>IFERROR(VLOOKUP($B854,'Tabelas auxiliares'!$A$65:$C$102,2,FALSE),"")</f>
        <v/>
      </c>
      <c r="H854" s="51" t="str">
        <f>IFERROR(VLOOKUP($B854,'Tabelas auxiliares'!$A$65:$C$102,3,FALSE),"")</f>
        <v/>
      </c>
      <c r="X854" s="51" t="str">
        <f t="shared" si="13"/>
        <v/>
      </c>
      <c r="Y854" s="51" t="str">
        <f>IF(T854="","",IF(AND(T854&lt;&gt;'Tabelas auxiliares'!$B$236,T854&lt;&gt;'Tabelas auxiliares'!$B$237),"FOLHA DE PESSOAL",IF(X854='Tabelas auxiliares'!$A$237,"CUSTEIO",IF(X854='Tabelas auxiliares'!$A$236,"INVESTIMENTO","ERRO - VERIFICAR"))))</f>
        <v/>
      </c>
      <c r="Z854" s="66"/>
    </row>
    <row r="855" spans="6:26" x14ac:dyDescent="0.25">
      <c r="F855" s="51" t="str">
        <f>IFERROR(VLOOKUP(D855,'Tabelas auxiliares'!$A$3:$B$61,2,FALSE),"")</f>
        <v/>
      </c>
      <c r="G855" s="51" t="str">
        <f>IFERROR(VLOOKUP($B855,'Tabelas auxiliares'!$A$65:$C$102,2,FALSE),"")</f>
        <v/>
      </c>
      <c r="H855" s="51" t="str">
        <f>IFERROR(VLOOKUP($B855,'Tabelas auxiliares'!$A$65:$C$102,3,FALSE),"")</f>
        <v/>
      </c>
      <c r="X855" s="51" t="str">
        <f t="shared" si="13"/>
        <v/>
      </c>
      <c r="Y855" s="51" t="str">
        <f>IF(T855="","",IF(AND(T855&lt;&gt;'Tabelas auxiliares'!$B$236,T855&lt;&gt;'Tabelas auxiliares'!$B$237),"FOLHA DE PESSOAL",IF(X855='Tabelas auxiliares'!$A$237,"CUSTEIO",IF(X855='Tabelas auxiliares'!$A$236,"INVESTIMENTO","ERRO - VERIFICAR"))))</f>
        <v/>
      </c>
      <c r="Z855" s="66"/>
    </row>
    <row r="856" spans="6:26" x14ac:dyDescent="0.25">
      <c r="F856" s="51" t="str">
        <f>IFERROR(VLOOKUP(D856,'Tabelas auxiliares'!$A$3:$B$61,2,FALSE),"")</f>
        <v/>
      </c>
      <c r="G856" s="51" t="str">
        <f>IFERROR(VLOOKUP($B856,'Tabelas auxiliares'!$A$65:$C$102,2,FALSE),"")</f>
        <v/>
      </c>
      <c r="H856" s="51" t="str">
        <f>IFERROR(VLOOKUP($B856,'Tabelas auxiliares'!$A$65:$C$102,3,FALSE),"")</f>
        <v/>
      </c>
      <c r="X856" s="51" t="str">
        <f t="shared" si="13"/>
        <v/>
      </c>
      <c r="Y856" s="51" t="str">
        <f>IF(T856="","",IF(AND(T856&lt;&gt;'Tabelas auxiliares'!$B$236,T856&lt;&gt;'Tabelas auxiliares'!$B$237),"FOLHA DE PESSOAL",IF(X856='Tabelas auxiliares'!$A$237,"CUSTEIO",IF(X856='Tabelas auxiliares'!$A$236,"INVESTIMENTO","ERRO - VERIFICAR"))))</f>
        <v/>
      </c>
      <c r="Z856" s="66"/>
    </row>
    <row r="857" spans="6:26" x14ac:dyDescent="0.25">
      <c r="F857" s="51" t="str">
        <f>IFERROR(VLOOKUP(D857,'Tabelas auxiliares'!$A$3:$B$61,2,FALSE),"")</f>
        <v/>
      </c>
      <c r="G857" s="51" t="str">
        <f>IFERROR(VLOOKUP($B857,'Tabelas auxiliares'!$A$65:$C$102,2,FALSE),"")</f>
        <v/>
      </c>
      <c r="H857" s="51" t="str">
        <f>IFERROR(VLOOKUP($B857,'Tabelas auxiliares'!$A$65:$C$102,3,FALSE),"")</f>
        <v/>
      </c>
      <c r="X857" s="51" t="str">
        <f t="shared" si="13"/>
        <v/>
      </c>
      <c r="Y857" s="51" t="str">
        <f>IF(T857="","",IF(AND(T857&lt;&gt;'Tabelas auxiliares'!$B$236,T857&lt;&gt;'Tabelas auxiliares'!$B$237),"FOLHA DE PESSOAL",IF(X857='Tabelas auxiliares'!$A$237,"CUSTEIO",IF(X857='Tabelas auxiliares'!$A$236,"INVESTIMENTO","ERRO - VERIFICAR"))))</f>
        <v/>
      </c>
      <c r="Z857" s="66"/>
    </row>
    <row r="858" spans="6:26" x14ac:dyDescent="0.25">
      <c r="F858" s="51" t="str">
        <f>IFERROR(VLOOKUP(D858,'Tabelas auxiliares'!$A$3:$B$61,2,FALSE),"")</f>
        <v/>
      </c>
      <c r="G858" s="51" t="str">
        <f>IFERROR(VLOOKUP($B858,'Tabelas auxiliares'!$A$65:$C$102,2,FALSE),"")</f>
        <v/>
      </c>
      <c r="H858" s="51" t="str">
        <f>IFERROR(VLOOKUP($B858,'Tabelas auxiliares'!$A$65:$C$102,3,FALSE),"")</f>
        <v/>
      </c>
      <c r="X858" s="51" t="str">
        <f t="shared" si="13"/>
        <v/>
      </c>
      <c r="Y858" s="51" t="str">
        <f>IF(T858="","",IF(AND(T858&lt;&gt;'Tabelas auxiliares'!$B$236,T858&lt;&gt;'Tabelas auxiliares'!$B$237),"FOLHA DE PESSOAL",IF(X858='Tabelas auxiliares'!$A$237,"CUSTEIO",IF(X858='Tabelas auxiliares'!$A$236,"INVESTIMENTO","ERRO - VERIFICAR"))))</f>
        <v/>
      </c>
      <c r="Z858" s="66"/>
    </row>
    <row r="859" spans="6:26" x14ac:dyDescent="0.25">
      <c r="F859" s="51" t="str">
        <f>IFERROR(VLOOKUP(D859,'Tabelas auxiliares'!$A$3:$B$61,2,FALSE),"")</f>
        <v/>
      </c>
      <c r="G859" s="51" t="str">
        <f>IFERROR(VLOOKUP($B859,'Tabelas auxiliares'!$A$65:$C$102,2,FALSE),"")</f>
        <v/>
      </c>
      <c r="H859" s="51" t="str">
        <f>IFERROR(VLOOKUP($B859,'Tabelas auxiliares'!$A$65:$C$102,3,FALSE),"")</f>
        <v/>
      </c>
      <c r="X859" s="51" t="str">
        <f t="shared" si="13"/>
        <v/>
      </c>
      <c r="Y859" s="51" t="str">
        <f>IF(T859="","",IF(AND(T859&lt;&gt;'Tabelas auxiliares'!$B$236,T859&lt;&gt;'Tabelas auxiliares'!$B$237),"FOLHA DE PESSOAL",IF(X859='Tabelas auxiliares'!$A$237,"CUSTEIO",IF(X859='Tabelas auxiliares'!$A$236,"INVESTIMENTO","ERRO - VERIFICAR"))))</f>
        <v/>
      </c>
      <c r="Z859" s="66"/>
    </row>
    <row r="860" spans="6:26" x14ac:dyDescent="0.25">
      <c r="F860" s="51" t="str">
        <f>IFERROR(VLOOKUP(D860,'Tabelas auxiliares'!$A$3:$B$61,2,FALSE),"")</f>
        <v/>
      </c>
      <c r="G860" s="51" t="str">
        <f>IFERROR(VLOOKUP($B860,'Tabelas auxiliares'!$A$65:$C$102,2,FALSE),"")</f>
        <v/>
      </c>
      <c r="H860" s="51" t="str">
        <f>IFERROR(VLOOKUP($B860,'Tabelas auxiliares'!$A$65:$C$102,3,FALSE),"")</f>
        <v/>
      </c>
      <c r="X860" s="51" t="str">
        <f t="shared" si="13"/>
        <v/>
      </c>
      <c r="Y860" s="51" t="str">
        <f>IF(T860="","",IF(AND(T860&lt;&gt;'Tabelas auxiliares'!$B$236,T860&lt;&gt;'Tabelas auxiliares'!$B$237),"FOLHA DE PESSOAL",IF(X860='Tabelas auxiliares'!$A$237,"CUSTEIO",IF(X860='Tabelas auxiliares'!$A$236,"INVESTIMENTO","ERRO - VERIFICAR"))))</f>
        <v/>
      </c>
      <c r="Z860" s="66"/>
    </row>
    <row r="861" spans="6:26" x14ac:dyDescent="0.25">
      <c r="F861" s="51" t="str">
        <f>IFERROR(VLOOKUP(D861,'Tabelas auxiliares'!$A$3:$B$61,2,FALSE),"")</f>
        <v/>
      </c>
      <c r="G861" s="51" t="str">
        <f>IFERROR(VLOOKUP($B861,'Tabelas auxiliares'!$A$65:$C$102,2,FALSE),"")</f>
        <v/>
      </c>
      <c r="H861" s="51" t="str">
        <f>IFERROR(VLOOKUP($B861,'Tabelas auxiliares'!$A$65:$C$102,3,FALSE),"")</f>
        <v/>
      </c>
      <c r="X861" s="51" t="str">
        <f t="shared" si="13"/>
        <v/>
      </c>
      <c r="Y861" s="51" t="str">
        <f>IF(T861="","",IF(AND(T861&lt;&gt;'Tabelas auxiliares'!$B$236,T861&lt;&gt;'Tabelas auxiliares'!$B$237),"FOLHA DE PESSOAL",IF(X861='Tabelas auxiliares'!$A$237,"CUSTEIO",IF(X861='Tabelas auxiliares'!$A$236,"INVESTIMENTO","ERRO - VERIFICAR"))))</f>
        <v/>
      </c>
      <c r="Z861" s="66"/>
    </row>
    <row r="862" spans="6:26" x14ac:dyDescent="0.25">
      <c r="F862" s="51" t="str">
        <f>IFERROR(VLOOKUP(D862,'Tabelas auxiliares'!$A$3:$B$61,2,FALSE),"")</f>
        <v/>
      </c>
      <c r="G862" s="51" t="str">
        <f>IFERROR(VLOOKUP($B862,'Tabelas auxiliares'!$A$65:$C$102,2,FALSE),"")</f>
        <v/>
      </c>
      <c r="H862" s="51" t="str">
        <f>IFERROR(VLOOKUP($B862,'Tabelas auxiliares'!$A$65:$C$102,3,FALSE),"")</f>
        <v/>
      </c>
      <c r="X862" s="51" t="str">
        <f t="shared" si="13"/>
        <v/>
      </c>
      <c r="Y862" s="51" t="str">
        <f>IF(T862="","",IF(AND(T862&lt;&gt;'Tabelas auxiliares'!$B$236,T862&lt;&gt;'Tabelas auxiliares'!$B$237),"FOLHA DE PESSOAL",IF(X862='Tabelas auxiliares'!$A$237,"CUSTEIO",IF(X862='Tabelas auxiliares'!$A$236,"INVESTIMENTO","ERRO - VERIFICAR"))))</f>
        <v/>
      </c>
      <c r="Z862" s="66"/>
    </row>
    <row r="863" spans="6:26" x14ac:dyDescent="0.25">
      <c r="F863" s="51" t="str">
        <f>IFERROR(VLOOKUP(D863,'Tabelas auxiliares'!$A$3:$B$61,2,FALSE),"")</f>
        <v/>
      </c>
      <c r="G863" s="51" t="str">
        <f>IFERROR(VLOOKUP($B863,'Tabelas auxiliares'!$A$65:$C$102,2,FALSE),"")</f>
        <v/>
      </c>
      <c r="H863" s="51" t="str">
        <f>IFERROR(VLOOKUP($B863,'Tabelas auxiliares'!$A$65:$C$102,3,FALSE),"")</f>
        <v/>
      </c>
      <c r="X863" s="51" t="str">
        <f t="shared" si="13"/>
        <v/>
      </c>
      <c r="Y863" s="51" t="str">
        <f>IF(T863="","",IF(AND(T863&lt;&gt;'Tabelas auxiliares'!$B$236,T863&lt;&gt;'Tabelas auxiliares'!$B$237),"FOLHA DE PESSOAL",IF(X863='Tabelas auxiliares'!$A$237,"CUSTEIO",IF(X863='Tabelas auxiliares'!$A$236,"INVESTIMENTO","ERRO - VERIFICAR"))))</f>
        <v/>
      </c>
      <c r="Z863" s="66"/>
    </row>
    <row r="864" spans="6:26" x14ac:dyDescent="0.25">
      <c r="F864" s="51" t="str">
        <f>IFERROR(VLOOKUP(D864,'Tabelas auxiliares'!$A$3:$B$61,2,FALSE),"")</f>
        <v/>
      </c>
      <c r="G864" s="51" t="str">
        <f>IFERROR(VLOOKUP($B864,'Tabelas auxiliares'!$A$65:$C$102,2,FALSE),"")</f>
        <v/>
      </c>
      <c r="H864" s="51" t="str">
        <f>IFERROR(VLOOKUP($B864,'Tabelas auxiliares'!$A$65:$C$102,3,FALSE),"")</f>
        <v/>
      </c>
      <c r="X864" s="51" t="str">
        <f t="shared" si="13"/>
        <v/>
      </c>
      <c r="Y864" s="51" t="str">
        <f>IF(T864="","",IF(AND(T864&lt;&gt;'Tabelas auxiliares'!$B$236,T864&lt;&gt;'Tabelas auxiliares'!$B$237),"FOLHA DE PESSOAL",IF(X864='Tabelas auxiliares'!$A$237,"CUSTEIO",IF(X864='Tabelas auxiliares'!$A$236,"INVESTIMENTO","ERRO - VERIFICAR"))))</f>
        <v/>
      </c>
      <c r="Z864" s="66"/>
    </row>
    <row r="865" spans="6:26" x14ac:dyDescent="0.25">
      <c r="F865" s="51" t="str">
        <f>IFERROR(VLOOKUP(D865,'Tabelas auxiliares'!$A$3:$B$61,2,FALSE),"")</f>
        <v/>
      </c>
      <c r="G865" s="51" t="str">
        <f>IFERROR(VLOOKUP($B865,'Tabelas auxiliares'!$A$65:$C$102,2,FALSE),"")</f>
        <v/>
      </c>
      <c r="H865" s="51" t="str">
        <f>IFERROR(VLOOKUP($B865,'Tabelas auxiliares'!$A$65:$C$102,3,FALSE),"")</f>
        <v/>
      </c>
      <c r="X865" s="51" t="str">
        <f t="shared" si="13"/>
        <v/>
      </c>
      <c r="Y865" s="51" t="str">
        <f>IF(T865="","",IF(AND(T865&lt;&gt;'Tabelas auxiliares'!$B$236,T865&lt;&gt;'Tabelas auxiliares'!$B$237),"FOLHA DE PESSOAL",IF(X865='Tabelas auxiliares'!$A$237,"CUSTEIO",IF(X865='Tabelas auxiliares'!$A$236,"INVESTIMENTO","ERRO - VERIFICAR"))))</f>
        <v/>
      </c>
      <c r="Z865" s="66"/>
    </row>
    <row r="866" spans="6:26" x14ac:dyDescent="0.25">
      <c r="F866" s="51" t="str">
        <f>IFERROR(VLOOKUP(D866,'Tabelas auxiliares'!$A$3:$B$61,2,FALSE),"")</f>
        <v/>
      </c>
      <c r="G866" s="51" t="str">
        <f>IFERROR(VLOOKUP($B866,'Tabelas auxiliares'!$A$65:$C$102,2,FALSE),"")</f>
        <v/>
      </c>
      <c r="H866" s="51" t="str">
        <f>IFERROR(VLOOKUP($B866,'Tabelas auxiliares'!$A$65:$C$102,3,FALSE),"")</f>
        <v/>
      </c>
      <c r="X866" s="51" t="str">
        <f t="shared" si="13"/>
        <v/>
      </c>
      <c r="Y866" s="51" t="str">
        <f>IF(T866="","",IF(AND(T866&lt;&gt;'Tabelas auxiliares'!$B$236,T866&lt;&gt;'Tabelas auxiliares'!$B$237),"FOLHA DE PESSOAL",IF(X866='Tabelas auxiliares'!$A$237,"CUSTEIO",IF(X866='Tabelas auxiliares'!$A$236,"INVESTIMENTO","ERRO - VERIFICAR"))))</f>
        <v/>
      </c>
      <c r="Z866" s="66"/>
    </row>
    <row r="867" spans="6:26" x14ac:dyDescent="0.25">
      <c r="F867" s="51" t="str">
        <f>IFERROR(VLOOKUP(D867,'Tabelas auxiliares'!$A$3:$B$61,2,FALSE),"")</f>
        <v/>
      </c>
      <c r="G867" s="51" t="str">
        <f>IFERROR(VLOOKUP($B867,'Tabelas auxiliares'!$A$65:$C$102,2,FALSE),"")</f>
        <v/>
      </c>
      <c r="H867" s="51" t="str">
        <f>IFERROR(VLOOKUP($B867,'Tabelas auxiliares'!$A$65:$C$102,3,FALSE),"")</f>
        <v/>
      </c>
      <c r="X867" s="51" t="str">
        <f t="shared" si="13"/>
        <v/>
      </c>
      <c r="Y867" s="51" t="str">
        <f>IF(T867="","",IF(AND(T867&lt;&gt;'Tabelas auxiliares'!$B$236,T867&lt;&gt;'Tabelas auxiliares'!$B$237),"FOLHA DE PESSOAL",IF(X867='Tabelas auxiliares'!$A$237,"CUSTEIO",IF(X867='Tabelas auxiliares'!$A$236,"INVESTIMENTO","ERRO - VERIFICAR"))))</f>
        <v/>
      </c>
      <c r="Z867" s="66"/>
    </row>
    <row r="868" spans="6:26" x14ac:dyDescent="0.25">
      <c r="F868" s="51" t="str">
        <f>IFERROR(VLOOKUP(D868,'Tabelas auxiliares'!$A$3:$B$61,2,FALSE),"")</f>
        <v/>
      </c>
      <c r="G868" s="51" t="str">
        <f>IFERROR(VLOOKUP($B868,'Tabelas auxiliares'!$A$65:$C$102,2,FALSE),"")</f>
        <v/>
      </c>
      <c r="H868" s="51" t="str">
        <f>IFERROR(VLOOKUP($B868,'Tabelas auxiliares'!$A$65:$C$102,3,FALSE),"")</f>
        <v/>
      </c>
      <c r="X868" s="51" t="str">
        <f t="shared" si="13"/>
        <v/>
      </c>
      <c r="Y868" s="51" t="str">
        <f>IF(T868="","",IF(AND(T868&lt;&gt;'Tabelas auxiliares'!$B$236,T868&lt;&gt;'Tabelas auxiliares'!$B$237),"FOLHA DE PESSOAL",IF(X868='Tabelas auxiliares'!$A$237,"CUSTEIO",IF(X868='Tabelas auxiliares'!$A$236,"INVESTIMENTO","ERRO - VERIFICAR"))))</f>
        <v/>
      </c>
      <c r="Z868" s="66"/>
    </row>
    <row r="869" spans="6:26" x14ac:dyDescent="0.25">
      <c r="F869" s="51" t="str">
        <f>IFERROR(VLOOKUP(D869,'Tabelas auxiliares'!$A$3:$B$61,2,FALSE),"")</f>
        <v/>
      </c>
      <c r="G869" s="51" t="str">
        <f>IFERROR(VLOOKUP($B869,'Tabelas auxiliares'!$A$65:$C$102,2,FALSE),"")</f>
        <v/>
      </c>
      <c r="H869" s="51" t="str">
        <f>IFERROR(VLOOKUP($B869,'Tabelas auxiliares'!$A$65:$C$102,3,FALSE),"")</f>
        <v/>
      </c>
      <c r="X869" s="51" t="str">
        <f t="shared" si="13"/>
        <v/>
      </c>
      <c r="Y869" s="51" t="str">
        <f>IF(T869="","",IF(AND(T869&lt;&gt;'Tabelas auxiliares'!$B$236,T869&lt;&gt;'Tabelas auxiliares'!$B$237),"FOLHA DE PESSOAL",IF(X869='Tabelas auxiliares'!$A$237,"CUSTEIO",IF(X869='Tabelas auxiliares'!$A$236,"INVESTIMENTO","ERRO - VERIFICAR"))))</f>
        <v/>
      </c>
      <c r="Z869" s="66"/>
    </row>
    <row r="870" spans="6:26" x14ac:dyDescent="0.25">
      <c r="F870" s="51" t="str">
        <f>IFERROR(VLOOKUP(D870,'Tabelas auxiliares'!$A$3:$B$61,2,FALSE),"")</f>
        <v/>
      </c>
      <c r="G870" s="51" t="str">
        <f>IFERROR(VLOOKUP($B870,'Tabelas auxiliares'!$A$65:$C$102,2,FALSE),"")</f>
        <v/>
      </c>
      <c r="H870" s="51" t="str">
        <f>IFERROR(VLOOKUP($B870,'Tabelas auxiliares'!$A$65:$C$102,3,FALSE),"")</f>
        <v/>
      </c>
      <c r="X870" s="51" t="str">
        <f t="shared" si="13"/>
        <v/>
      </c>
      <c r="Y870" s="51" t="str">
        <f>IF(T870="","",IF(AND(T870&lt;&gt;'Tabelas auxiliares'!$B$236,T870&lt;&gt;'Tabelas auxiliares'!$B$237),"FOLHA DE PESSOAL",IF(X870='Tabelas auxiliares'!$A$237,"CUSTEIO",IF(X870='Tabelas auxiliares'!$A$236,"INVESTIMENTO","ERRO - VERIFICAR"))))</f>
        <v/>
      </c>
      <c r="Z870" s="66"/>
    </row>
    <row r="871" spans="6:26" x14ac:dyDescent="0.25">
      <c r="F871" s="51" t="str">
        <f>IFERROR(VLOOKUP(D871,'Tabelas auxiliares'!$A$3:$B$61,2,FALSE),"")</f>
        <v/>
      </c>
      <c r="G871" s="51" t="str">
        <f>IFERROR(VLOOKUP($B871,'Tabelas auxiliares'!$A$65:$C$102,2,FALSE),"")</f>
        <v/>
      </c>
      <c r="H871" s="51" t="str">
        <f>IFERROR(VLOOKUP($B871,'Tabelas auxiliares'!$A$65:$C$102,3,FALSE),"")</f>
        <v/>
      </c>
      <c r="X871" s="51" t="str">
        <f t="shared" si="13"/>
        <v/>
      </c>
      <c r="Y871" s="51" t="str">
        <f>IF(T871="","",IF(AND(T871&lt;&gt;'Tabelas auxiliares'!$B$236,T871&lt;&gt;'Tabelas auxiliares'!$B$237),"FOLHA DE PESSOAL",IF(X871='Tabelas auxiliares'!$A$237,"CUSTEIO",IF(X871='Tabelas auxiliares'!$A$236,"INVESTIMENTO","ERRO - VERIFICAR"))))</f>
        <v/>
      </c>
      <c r="Z871" s="66"/>
    </row>
    <row r="872" spans="6:26" x14ac:dyDescent="0.25">
      <c r="F872" s="51" t="str">
        <f>IFERROR(VLOOKUP(D872,'Tabelas auxiliares'!$A$3:$B$61,2,FALSE),"")</f>
        <v/>
      </c>
      <c r="G872" s="51" t="str">
        <f>IFERROR(VLOOKUP($B872,'Tabelas auxiliares'!$A$65:$C$102,2,FALSE),"")</f>
        <v/>
      </c>
      <c r="H872" s="51" t="str">
        <f>IFERROR(VLOOKUP($B872,'Tabelas auxiliares'!$A$65:$C$102,3,FALSE),"")</f>
        <v/>
      </c>
      <c r="X872" s="51" t="str">
        <f t="shared" si="13"/>
        <v/>
      </c>
      <c r="Y872" s="51" t="str">
        <f>IF(T872="","",IF(AND(T872&lt;&gt;'Tabelas auxiliares'!$B$236,T872&lt;&gt;'Tabelas auxiliares'!$B$237),"FOLHA DE PESSOAL",IF(X872='Tabelas auxiliares'!$A$237,"CUSTEIO",IF(X872='Tabelas auxiliares'!$A$236,"INVESTIMENTO","ERRO - VERIFICAR"))))</f>
        <v/>
      </c>
      <c r="Z872" s="66"/>
    </row>
    <row r="873" spans="6:26" x14ac:dyDescent="0.25">
      <c r="F873" s="51" t="str">
        <f>IFERROR(VLOOKUP(D873,'Tabelas auxiliares'!$A$3:$B$61,2,FALSE),"")</f>
        <v/>
      </c>
      <c r="G873" s="51" t="str">
        <f>IFERROR(VLOOKUP($B873,'Tabelas auxiliares'!$A$65:$C$102,2,FALSE),"")</f>
        <v/>
      </c>
      <c r="H873" s="51" t="str">
        <f>IFERROR(VLOOKUP($B873,'Tabelas auxiliares'!$A$65:$C$102,3,FALSE),"")</f>
        <v/>
      </c>
      <c r="X873" s="51" t="str">
        <f t="shared" si="13"/>
        <v/>
      </c>
      <c r="Y873" s="51" t="str">
        <f>IF(T873="","",IF(AND(T873&lt;&gt;'Tabelas auxiliares'!$B$236,T873&lt;&gt;'Tabelas auxiliares'!$B$237),"FOLHA DE PESSOAL",IF(X873='Tabelas auxiliares'!$A$237,"CUSTEIO",IF(X873='Tabelas auxiliares'!$A$236,"INVESTIMENTO","ERRO - VERIFICAR"))))</f>
        <v/>
      </c>
      <c r="Z873" s="66"/>
    </row>
    <row r="874" spans="6:26" x14ac:dyDescent="0.25">
      <c r="F874" s="51" t="str">
        <f>IFERROR(VLOOKUP(D874,'Tabelas auxiliares'!$A$3:$B$61,2,FALSE),"")</f>
        <v/>
      </c>
      <c r="G874" s="51" t="str">
        <f>IFERROR(VLOOKUP($B874,'Tabelas auxiliares'!$A$65:$C$102,2,FALSE),"")</f>
        <v/>
      </c>
      <c r="H874" s="51" t="str">
        <f>IFERROR(VLOOKUP($B874,'Tabelas auxiliares'!$A$65:$C$102,3,FALSE),"")</f>
        <v/>
      </c>
      <c r="X874" s="51" t="str">
        <f t="shared" si="13"/>
        <v/>
      </c>
      <c r="Y874" s="51" t="str">
        <f>IF(T874="","",IF(AND(T874&lt;&gt;'Tabelas auxiliares'!$B$236,T874&lt;&gt;'Tabelas auxiliares'!$B$237),"FOLHA DE PESSOAL",IF(X874='Tabelas auxiliares'!$A$237,"CUSTEIO",IF(X874='Tabelas auxiliares'!$A$236,"INVESTIMENTO","ERRO - VERIFICAR"))))</f>
        <v/>
      </c>
      <c r="Z874" s="66"/>
    </row>
    <row r="875" spans="6:26" x14ac:dyDescent="0.25">
      <c r="F875" s="51" t="str">
        <f>IFERROR(VLOOKUP(D875,'Tabelas auxiliares'!$A$3:$B$61,2,FALSE),"")</f>
        <v/>
      </c>
      <c r="G875" s="51" t="str">
        <f>IFERROR(VLOOKUP($B875,'Tabelas auxiliares'!$A$65:$C$102,2,FALSE),"")</f>
        <v/>
      </c>
      <c r="H875" s="51" t="str">
        <f>IFERROR(VLOOKUP($B875,'Tabelas auxiliares'!$A$65:$C$102,3,FALSE),"")</f>
        <v/>
      </c>
      <c r="X875" s="51" t="str">
        <f t="shared" si="13"/>
        <v/>
      </c>
      <c r="Y875" s="51" t="str">
        <f>IF(T875="","",IF(AND(T875&lt;&gt;'Tabelas auxiliares'!$B$236,T875&lt;&gt;'Tabelas auxiliares'!$B$237),"FOLHA DE PESSOAL",IF(X875='Tabelas auxiliares'!$A$237,"CUSTEIO",IF(X875='Tabelas auxiliares'!$A$236,"INVESTIMENTO","ERRO - VERIFICAR"))))</f>
        <v/>
      </c>
      <c r="Z875" s="66"/>
    </row>
    <row r="876" spans="6:26" x14ac:dyDescent="0.25">
      <c r="F876" s="51" t="str">
        <f>IFERROR(VLOOKUP(D876,'Tabelas auxiliares'!$A$3:$B$61,2,FALSE),"")</f>
        <v/>
      </c>
      <c r="G876" s="51" t="str">
        <f>IFERROR(VLOOKUP($B876,'Tabelas auxiliares'!$A$65:$C$102,2,FALSE),"")</f>
        <v/>
      </c>
      <c r="H876" s="51" t="str">
        <f>IFERROR(VLOOKUP($B876,'Tabelas auxiliares'!$A$65:$C$102,3,FALSE),"")</f>
        <v/>
      </c>
      <c r="X876" s="51" t="str">
        <f t="shared" si="13"/>
        <v/>
      </c>
      <c r="Y876" s="51" t="str">
        <f>IF(T876="","",IF(AND(T876&lt;&gt;'Tabelas auxiliares'!$B$236,T876&lt;&gt;'Tabelas auxiliares'!$B$237),"FOLHA DE PESSOAL",IF(X876='Tabelas auxiliares'!$A$237,"CUSTEIO",IF(X876='Tabelas auxiliares'!$A$236,"INVESTIMENTO","ERRO - VERIFICAR"))))</f>
        <v/>
      </c>
      <c r="Z876" s="66"/>
    </row>
    <row r="877" spans="6:26" x14ac:dyDescent="0.25">
      <c r="F877" s="51" t="str">
        <f>IFERROR(VLOOKUP(D877,'Tabelas auxiliares'!$A$3:$B$61,2,FALSE),"")</f>
        <v/>
      </c>
      <c r="G877" s="51" t="str">
        <f>IFERROR(VLOOKUP($B877,'Tabelas auxiliares'!$A$65:$C$102,2,FALSE),"")</f>
        <v/>
      </c>
      <c r="H877" s="51" t="str">
        <f>IFERROR(VLOOKUP($B877,'Tabelas auxiliares'!$A$65:$C$102,3,FALSE),"")</f>
        <v/>
      </c>
      <c r="X877" s="51" t="str">
        <f t="shared" si="13"/>
        <v/>
      </c>
      <c r="Y877" s="51" t="str">
        <f>IF(T877="","",IF(AND(T877&lt;&gt;'Tabelas auxiliares'!$B$236,T877&lt;&gt;'Tabelas auxiliares'!$B$237),"FOLHA DE PESSOAL",IF(X877='Tabelas auxiliares'!$A$237,"CUSTEIO",IF(X877='Tabelas auxiliares'!$A$236,"INVESTIMENTO","ERRO - VERIFICAR"))))</f>
        <v/>
      </c>
      <c r="Z877" s="66"/>
    </row>
    <row r="878" spans="6:26" x14ac:dyDescent="0.25">
      <c r="F878" s="51" t="str">
        <f>IFERROR(VLOOKUP(D878,'Tabelas auxiliares'!$A$3:$B$61,2,FALSE),"")</f>
        <v/>
      </c>
      <c r="G878" s="51" t="str">
        <f>IFERROR(VLOOKUP($B878,'Tabelas auxiliares'!$A$65:$C$102,2,FALSE),"")</f>
        <v/>
      </c>
      <c r="H878" s="51" t="str">
        <f>IFERROR(VLOOKUP($B878,'Tabelas auxiliares'!$A$65:$C$102,3,FALSE),"")</f>
        <v/>
      </c>
      <c r="X878" s="51" t="str">
        <f t="shared" si="13"/>
        <v/>
      </c>
      <c r="Y878" s="51" t="str">
        <f>IF(T878="","",IF(AND(T878&lt;&gt;'Tabelas auxiliares'!$B$236,T878&lt;&gt;'Tabelas auxiliares'!$B$237),"FOLHA DE PESSOAL",IF(X878='Tabelas auxiliares'!$A$237,"CUSTEIO",IF(X878='Tabelas auxiliares'!$A$236,"INVESTIMENTO","ERRO - VERIFICAR"))))</f>
        <v/>
      </c>
      <c r="Z878" s="66"/>
    </row>
    <row r="879" spans="6:26" x14ac:dyDescent="0.25">
      <c r="F879" s="51" t="str">
        <f>IFERROR(VLOOKUP(D879,'Tabelas auxiliares'!$A$3:$B$61,2,FALSE),"")</f>
        <v/>
      </c>
      <c r="G879" s="51" t="str">
        <f>IFERROR(VLOOKUP($B879,'Tabelas auxiliares'!$A$65:$C$102,2,FALSE),"")</f>
        <v/>
      </c>
      <c r="H879" s="51" t="str">
        <f>IFERROR(VLOOKUP($B879,'Tabelas auxiliares'!$A$65:$C$102,3,FALSE),"")</f>
        <v/>
      </c>
      <c r="X879" s="51" t="str">
        <f t="shared" si="13"/>
        <v/>
      </c>
      <c r="Y879" s="51" t="str">
        <f>IF(T879="","",IF(AND(T879&lt;&gt;'Tabelas auxiliares'!$B$236,T879&lt;&gt;'Tabelas auxiliares'!$B$237),"FOLHA DE PESSOAL",IF(X879='Tabelas auxiliares'!$A$237,"CUSTEIO",IF(X879='Tabelas auxiliares'!$A$236,"INVESTIMENTO","ERRO - VERIFICAR"))))</f>
        <v/>
      </c>
      <c r="Z879" s="66"/>
    </row>
    <row r="880" spans="6:26" x14ac:dyDescent="0.25">
      <c r="F880" s="51" t="str">
        <f>IFERROR(VLOOKUP(D880,'Tabelas auxiliares'!$A$3:$B$61,2,FALSE),"")</f>
        <v/>
      </c>
      <c r="G880" s="51" t="str">
        <f>IFERROR(VLOOKUP($B880,'Tabelas auxiliares'!$A$65:$C$102,2,FALSE),"")</f>
        <v/>
      </c>
      <c r="H880" s="51" t="str">
        <f>IFERROR(VLOOKUP($B880,'Tabelas auxiliares'!$A$65:$C$102,3,FALSE),"")</f>
        <v/>
      </c>
      <c r="X880" s="51" t="str">
        <f t="shared" si="13"/>
        <v/>
      </c>
      <c r="Y880" s="51" t="str">
        <f>IF(T880="","",IF(AND(T880&lt;&gt;'Tabelas auxiliares'!$B$236,T880&lt;&gt;'Tabelas auxiliares'!$B$237),"FOLHA DE PESSOAL",IF(X880='Tabelas auxiliares'!$A$237,"CUSTEIO",IF(X880='Tabelas auxiliares'!$A$236,"INVESTIMENTO","ERRO - VERIFICAR"))))</f>
        <v/>
      </c>
      <c r="Z880" s="66"/>
    </row>
    <row r="881" spans="6:26" x14ac:dyDescent="0.25">
      <c r="F881" s="51" t="str">
        <f>IFERROR(VLOOKUP(D881,'Tabelas auxiliares'!$A$3:$B$61,2,FALSE),"")</f>
        <v/>
      </c>
      <c r="G881" s="51" t="str">
        <f>IFERROR(VLOOKUP($B881,'Tabelas auxiliares'!$A$65:$C$102,2,FALSE),"")</f>
        <v/>
      </c>
      <c r="H881" s="51" t="str">
        <f>IFERROR(VLOOKUP($B881,'Tabelas auxiliares'!$A$65:$C$102,3,FALSE),"")</f>
        <v/>
      </c>
      <c r="X881" s="51" t="str">
        <f t="shared" si="13"/>
        <v/>
      </c>
      <c r="Y881" s="51" t="str">
        <f>IF(T881="","",IF(AND(T881&lt;&gt;'Tabelas auxiliares'!$B$236,T881&lt;&gt;'Tabelas auxiliares'!$B$237),"FOLHA DE PESSOAL",IF(X881='Tabelas auxiliares'!$A$237,"CUSTEIO",IF(X881='Tabelas auxiliares'!$A$236,"INVESTIMENTO","ERRO - VERIFICAR"))))</f>
        <v/>
      </c>
      <c r="Z881" s="66"/>
    </row>
    <row r="882" spans="6:26" x14ac:dyDescent="0.25">
      <c r="F882" s="51" t="str">
        <f>IFERROR(VLOOKUP(D882,'Tabelas auxiliares'!$A$3:$B$61,2,FALSE),"")</f>
        <v/>
      </c>
      <c r="G882" s="51" t="str">
        <f>IFERROR(VLOOKUP($B882,'Tabelas auxiliares'!$A$65:$C$102,2,FALSE),"")</f>
        <v/>
      </c>
      <c r="H882" s="51" t="str">
        <f>IFERROR(VLOOKUP($B882,'Tabelas auxiliares'!$A$65:$C$102,3,FALSE),"")</f>
        <v/>
      </c>
      <c r="X882" s="51" t="str">
        <f t="shared" si="13"/>
        <v/>
      </c>
      <c r="Y882" s="51" t="str">
        <f>IF(T882="","",IF(AND(T882&lt;&gt;'Tabelas auxiliares'!$B$236,T882&lt;&gt;'Tabelas auxiliares'!$B$237),"FOLHA DE PESSOAL",IF(X882='Tabelas auxiliares'!$A$237,"CUSTEIO",IF(X882='Tabelas auxiliares'!$A$236,"INVESTIMENTO","ERRO - VERIFICAR"))))</f>
        <v/>
      </c>
      <c r="Z882" s="66"/>
    </row>
    <row r="883" spans="6:26" x14ac:dyDescent="0.25">
      <c r="F883" s="51" t="str">
        <f>IFERROR(VLOOKUP(D883,'Tabelas auxiliares'!$A$3:$B$61,2,FALSE),"")</f>
        <v/>
      </c>
      <c r="G883" s="51" t="str">
        <f>IFERROR(VLOOKUP($B883,'Tabelas auxiliares'!$A$65:$C$102,2,FALSE),"")</f>
        <v/>
      </c>
      <c r="H883" s="51" t="str">
        <f>IFERROR(VLOOKUP($B883,'Tabelas auxiliares'!$A$65:$C$102,3,FALSE),"")</f>
        <v/>
      </c>
      <c r="X883" s="51" t="str">
        <f t="shared" si="13"/>
        <v/>
      </c>
      <c r="Y883" s="51" t="str">
        <f>IF(T883="","",IF(AND(T883&lt;&gt;'Tabelas auxiliares'!$B$236,T883&lt;&gt;'Tabelas auxiliares'!$B$237),"FOLHA DE PESSOAL",IF(X883='Tabelas auxiliares'!$A$237,"CUSTEIO",IF(X883='Tabelas auxiliares'!$A$236,"INVESTIMENTO","ERRO - VERIFICAR"))))</f>
        <v/>
      </c>
      <c r="Z883" s="66"/>
    </row>
    <row r="884" spans="6:26" x14ac:dyDescent="0.25">
      <c r="F884" s="51" t="str">
        <f>IFERROR(VLOOKUP(D884,'Tabelas auxiliares'!$A$3:$B$61,2,FALSE),"")</f>
        <v/>
      </c>
      <c r="G884" s="51" t="str">
        <f>IFERROR(VLOOKUP($B884,'Tabelas auxiliares'!$A$65:$C$102,2,FALSE),"")</f>
        <v/>
      </c>
      <c r="H884" s="51" t="str">
        <f>IFERROR(VLOOKUP($B884,'Tabelas auxiliares'!$A$65:$C$102,3,FALSE),"")</f>
        <v/>
      </c>
      <c r="X884" s="51" t="str">
        <f t="shared" si="13"/>
        <v/>
      </c>
      <c r="Y884" s="51" t="str">
        <f>IF(T884="","",IF(AND(T884&lt;&gt;'Tabelas auxiliares'!$B$236,T884&lt;&gt;'Tabelas auxiliares'!$B$237),"FOLHA DE PESSOAL",IF(X884='Tabelas auxiliares'!$A$237,"CUSTEIO",IF(X884='Tabelas auxiliares'!$A$236,"INVESTIMENTO","ERRO - VERIFICAR"))))</f>
        <v/>
      </c>
      <c r="Z884" s="66"/>
    </row>
    <row r="885" spans="6:26" x14ac:dyDescent="0.25">
      <c r="F885" s="51" t="str">
        <f>IFERROR(VLOOKUP(D885,'Tabelas auxiliares'!$A$3:$B$61,2,FALSE),"")</f>
        <v/>
      </c>
      <c r="G885" s="51" t="str">
        <f>IFERROR(VLOOKUP($B885,'Tabelas auxiliares'!$A$65:$C$102,2,FALSE),"")</f>
        <v/>
      </c>
      <c r="H885" s="51" t="str">
        <f>IFERROR(VLOOKUP($B885,'Tabelas auxiliares'!$A$65:$C$102,3,FALSE),"")</f>
        <v/>
      </c>
      <c r="X885" s="51" t="str">
        <f t="shared" si="13"/>
        <v/>
      </c>
      <c r="Y885" s="51" t="str">
        <f>IF(T885="","",IF(AND(T885&lt;&gt;'Tabelas auxiliares'!$B$236,T885&lt;&gt;'Tabelas auxiliares'!$B$237),"FOLHA DE PESSOAL",IF(X885='Tabelas auxiliares'!$A$237,"CUSTEIO",IF(X885='Tabelas auxiliares'!$A$236,"INVESTIMENTO","ERRO - VERIFICAR"))))</f>
        <v/>
      </c>
      <c r="Z885" s="66"/>
    </row>
    <row r="886" spans="6:26" x14ac:dyDescent="0.25">
      <c r="F886" s="51" t="str">
        <f>IFERROR(VLOOKUP(D886,'Tabelas auxiliares'!$A$3:$B$61,2,FALSE),"")</f>
        <v/>
      </c>
      <c r="G886" s="51" t="str">
        <f>IFERROR(VLOOKUP($B886,'Tabelas auxiliares'!$A$65:$C$102,2,FALSE),"")</f>
        <v/>
      </c>
      <c r="H886" s="51" t="str">
        <f>IFERROR(VLOOKUP($B886,'Tabelas auxiliares'!$A$65:$C$102,3,FALSE),"")</f>
        <v/>
      </c>
      <c r="X886" s="51" t="str">
        <f t="shared" si="13"/>
        <v/>
      </c>
      <c r="Y886" s="51" t="str">
        <f>IF(T886="","",IF(AND(T886&lt;&gt;'Tabelas auxiliares'!$B$236,T886&lt;&gt;'Tabelas auxiliares'!$B$237),"FOLHA DE PESSOAL",IF(X886='Tabelas auxiliares'!$A$237,"CUSTEIO",IF(X886='Tabelas auxiliares'!$A$236,"INVESTIMENTO","ERRO - VERIFICAR"))))</f>
        <v/>
      </c>
      <c r="Z886" s="66"/>
    </row>
    <row r="887" spans="6:26" x14ac:dyDescent="0.25">
      <c r="F887" s="51" t="str">
        <f>IFERROR(VLOOKUP(D887,'Tabelas auxiliares'!$A$3:$B$61,2,FALSE),"")</f>
        <v/>
      </c>
      <c r="G887" s="51" t="str">
        <f>IFERROR(VLOOKUP($B887,'Tabelas auxiliares'!$A$65:$C$102,2,FALSE),"")</f>
        <v/>
      </c>
      <c r="H887" s="51" t="str">
        <f>IFERROR(VLOOKUP($B887,'Tabelas auxiliares'!$A$65:$C$102,3,FALSE),"")</f>
        <v/>
      </c>
      <c r="X887" s="51" t="str">
        <f t="shared" si="13"/>
        <v/>
      </c>
      <c r="Y887" s="51" t="str">
        <f>IF(T887="","",IF(AND(T887&lt;&gt;'Tabelas auxiliares'!$B$236,T887&lt;&gt;'Tabelas auxiliares'!$B$237),"FOLHA DE PESSOAL",IF(X887='Tabelas auxiliares'!$A$237,"CUSTEIO",IF(X887='Tabelas auxiliares'!$A$236,"INVESTIMENTO","ERRO - VERIFICAR"))))</f>
        <v/>
      </c>
      <c r="Z887" s="66"/>
    </row>
    <row r="888" spans="6:26" x14ac:dyDescent="0.25">
      <c r="F888" s="51" t="str">
        <f>IFERROR(VLOOKUP(D888,'Tabelas auxiliares'!$A$3:$B$61,2,FALSE),"")</f>
        <v/>
      </c>
      <c r="G888" s="51" t="str">
        <f>IFERROR(VLOOKUP($B888,'Tabelas auxiliares'!$A$65:$C$102,2,FALSE),"")</f>
        <v/>
      </c>
      <c r="H888" s="51" t="str">
        <f>IFERROR(VLOOKUP($B888,'Tabelas auxiliares'!$A$65:$C$102,3,FALSE),"")</f>
        <v/>
      </c>
      <c r="X888" s="51" t="str">
        <f t="shared" si="13"/>
        <v/>
      </c>
      <c r="Y888" s="51" t="str">
        <f>IF(T888="","",IF(AND(T888&lt;&gt;'Tabelas auxiliares'!$B$236,T888&lt;&gt;'Tabelas auxiliares'!$B$237),"FOLHA DE PESSOAL",IF(X888='Tabelas auxiliares'!$A$237,"CUSTEIO",IF(X888='Tabelas auxiliares'!$A$236,"INVESTIMENTO","ERRO - VERIFICAR"))))</f>
        <v/>
      </c>
      <c r="Z888" s="66"/>
    </row>
    <row r="889" spans="6:26" x14ac:dyDescent="0.25">
      <c r="F889" s="51" t="str">
        <f>IFERROR(VLOOKUP(D889,'Tabelas auxiliares'!$A$3:$B$61,2,FALSE),"")</f>
        <v/>
      </c>
      <c r="G889" s="51" t="str">
        <f>IFERROR(VLOOKUP($B889,'Tabelas auxiliares'!$A$65:$C$102,2,FALSE),"")</f>
        <v/>
      </c>
      <c r="H889" s="51" t="str">
        <f>IFERROR(VLOOKUP($B889,'Tabelas auxiliares'!$A$65:$C$102,3,FALSE),"")</f>
        <v/>
      </c>
      <c r="X889" s="51" t="str">
        <f t="shared" si="13"/>
        <v/>
      </c>
      <c r="Y889" s="51" t="str">
        <f>IF(T889="","",IF(AND(T889&lt;&gt;'Tabelas auxiliares'!$B$236,T889&lt;&gt;'Tabelas auxiliares'!$B$237),"FOLHA DE PESSOAL",IF(X889='Tabelas auxiliares'!$A$237,"CUSTEIO",IF(X889='Tabelas auxiliares'!$A$236,"INVESTIMENTO","ERRO - VERIFICAR"))))</f>
        <v/>
      </c>
      <c r="Z889" s="66"/>
    </row>
    <row r="890" spans="6:26" x14ac:dyDescent="0.25">
      <c r="F890" s="51" t="str">
        <f>IFERROR(VLOOKUP(D890,'Tabelas auxiliares'!$A$3:$B$61,2,FALSE),"")</f>
        <v/>
      </c>
      <c r="G890" s="51" t="str">
        <f>IFERROR(VLOOKUP($B890,'Tabelas auxiliares'!$A$65:$C$102,2,FALSE),"")</f>
        <v/>
      </c>
      <c r="H890" s="51" t="str">
        <f>IFERROR(VLOOKUP($B890,'Tabelas auxiliares'!$A$65:$C$102,3,FALSE),"")</f>
        <v/>
      </c>
      <c r="X890" s="51" t="str">
        <f t="shared" si="13"/>
        <v/>
      </c>
      <c r="Y890" s="51" t="str">
        <f>IF(T890="","",IF(AND(T890&lt;&gt;'Tabelas auxiliares'!$B$236,T890&lt;&gt;'Tabelas auxiliares'!$B$237),"FOLHA DE PESSOAL",IF(X890='Tabelas auxiliares'!$A$237,"CUSTEIO",IF(X890='Tabelas auxiliares'!$A$236,"INVESTIMENTO","ERRO - VERIFICAR"))))</f>
        <v/>
      </c>
      <c r="Z890" s="66"/>
    </row>
    <row r="891" spans="6:26" x14ac:dyDescent="0.25">
      <c r="F891" s="51" t="str">
        <f>IFERROR(VLOOKUP(D891,'Tabelas auxiliares'!$A$3:$B$61,2,FALSE),"")</f>
        <v/>
      </c>
      <c r="G891" s="51" t="str">
        <f>IFERROR(VLOOKUP($B891,'Tabelas auxiliares'!$A$65:$C$102,2,FALSE),"")</f>
        <v/>
      </c>
      <c r="H891" s="51" t="str">
        <f>IFERROR(VLOOKUP($B891,'Tabelas auxiliares'!$A$65:$C$102,3,FALSE),"")</f>
        <v/>
      </c>
      <c r="X891" s="51" t="str">
        <f t="shared" si="13"/>
        <v/>
      </c>
      <c r="Y891" s="51" t="str">
        <f>IF(T891="","",IF(AND(T891&lt;&gt;'Tabelas auxiliares'!$B$236,T891&lt;&gt;'Tabelas auxiliares'!$B$237),"FOLHA DE PESSOAL",IF(X891='Tabelas auxiliares'!$A$237,"CUSTEIO",IF(X891='Tabelas auxiliares'!$A$236,"INVESTIMENTO","ERRO - VERIFICAR"))))</f>
        <v/>
      </c>
      <c r="Z891" s="66"/>
    </row>
    <row r="892" spans="6:26" x14ac:dyDescent="0.25">
      <c r="F892" s="51" t="str">
        <f>IFERROR(VLOOKUP(D892,'Tabelas auxiliares'!$A$3:$B$61,2,FALSE),"")</f>
        <v/>
      </c>
      <c r="G892" s="51" t="str">
        <f>IFERROR(VLOOKUP($B892,'Tabelas auxiliares'!$A$65:$C$102,2,FALSE),"")</f>
        <v/>
      </c>
      <c r="H892" s="51" t="str">
        <f>IFERROR(VLOOKUP($B892,'Tabelas auxiliares'!$A$65:$C$102,3,FALSE),"")</f>
        <v/>
      </c>
      <c r="X892" s="51" t="str">
        <f t="shared" si="13"/>
        <v/>
      </c>
      <c r="Y892" s="51" t="str">
        <f>IF(T892="","",IF(AND(T892&lt;&gt;'Tabelas auxiliares'!$B$236,T892&lt;&gt;'Tabelas auxiliares'!$B$237),"FOLHA DE PESSOAL",IF(X892='Tabelas auxiliares'!$A$237,"CUSTEIO",IF(X892='Tabelas auxiliares'!$A$236,"INVESTIMENTO","ERRO - VERIFICAR"))))</f>
        <v/>
      </c>
      <c r="Z892" s="66"/>
    </row>
    <row r="893" spans="6:26" x14ac:dyDescent="0.25">
      <c r="F893" s="51" t="str">
        <f>IFERROR(VLOOKUP(D893,'Tabelas auxiliares'!$A$3:$B$61,2,FALSE),"")</f>
        <v/>
      </c>
      <c r="G893" s="51" t="str">
        <f>IFERROR(VLOOKUP($B893,'Tabelas auxiliares'!$A$65:$C$102,2,FALSE),"")</f>
        <v/>
      </c>
      <c r="H893" s="51" t="str">
        <f>IFERROR(VLOOKUP($B893,'Tabelas auxiliares'!$A$65:$C$102,3,FALSE),"")</f>
        <v/>
      </c>
      <c r="X893" s="51" t="str">
        <f t="shared" si="13"/>
        <v/>
      </c>
      <c r="Y893" s="51" t="str">
        <f>IF(T893="","",IF(AND(T893&lt;&gt;'Tabelas auxiliares'!$B$236,T893&lt;&gt;'Tabelas auxiliares'!$B$237),"FOLHA DE PESSOAL",IF(X893='Tabelas auxiliares'!$A$237,"CUSTEIO",IF(X893='Tabelas auxiliares'!$A$236,"INVESTIMENTO","ERRO - VERIFICAR"))))</f>
        <v/>
      </c>
      <c r="Z893" s="66"/>
    </row>
    <row r="894" spans="6:26" x14ac:dyDescent="0.25">
      <c r="F894" s="51" t="str">
        <f>IFERROR(VLOOKUP(D894,'Tabelas auxiliares'!$A$3:$B$61,2,FALSE),"")</f>
        <v/>
      </c>
      <c r="G894" s="51" t="str">
        <f>IFERROR(VLOOKUP($B894,'Tabelas auxiliares'!$A$65:$C$102,2,FALSE),"")</f>
        <v/>
      </c>
      <c r="H894" s="51" t="str">
        <f>IFERROR(VLOOKUP($B894,'Tabelas auxiliares'!$A$65:$C$102,3,FALSE),"")</f>
        <v/>
      </c>
      <c r="X894" s="51" t="str">
        <f t="shared" si="13"/>
        <v/>
      </c>
      <c r="Y894" s="51" t="str">
        <f>IF(T894="","",IF(AND(T894&lt;&gt;'Tabelas auxiliares'!$B$236,T894&lt;&gt;'Tabelas auxiliares'!$B$237),"FOLHA DE PESSOAL",IF(X894='Tabelas auxiliares'!$A$237,"CUSTEIO",IF(X894='Tabelas auxiliares'!$A$236,"INVESTIMENTO","ERRO - VERIFICAR"))))</f>
        <v/>
      </c>
      <c r="Z894" s="66"/>
    </row>
    <row r="895" spans="6:26" x14ac:dyDescent="0.25">
      <c r="F895" s="51" t="str">
        <f>IFERROR(VLOOKUP(D895,'Tabelas auxiliares'!$A$3:$B$61,2,FALSE),"")</f>
        <v/>
      </c>
      <c r="G895" s="51" t="str">
        <f>IFERROR(VLOOKUP($B895,'Tabelas auxiliares'!$A$65:$C$102,2,FALSE),"")</f>
        <v/>
      </c>
      <c r="H895" s="51" t="str">
        <f>IFERROR(VLOOKUP($B895,'Tabelas auxiliares'!$A$65:$C$102,3,FALSE),"")</f>
        <v/>
      </c>
      <c r="X895" s="51" t="str">
        <f t="shared" si="13"/>
        <v/>
      </c>
      <c r="Y895" s="51" t="str">
        <f>IF(T895="","",IF(AND(T895&lt;&gt;'Tabelas auxiliares'!$B$236,T895&lt;&gt;'Tabelas auxiliares'!$B$237),"FOLHA DE PESSOAL",IF(X895='Tabelas auxiliares'!$A$237,"CUSTEIO",IF(X895='Tabelas auxiliares'!$A$236,"INVESTIMENTO","ERRO - VERIFICAR"))))</f>
        <v/>
      </c>
      <c r="Z895" s="66"/>
    </row>
    <row r="896" spans="6:26" x14ac:dyDescent="0.25">
      <c r="F896" s="51" t="str">
        <f>IFERROR(VLOOKUP(D896,'Tabelas auxiliares'!$A$3:$B$61,2,FALSE),"")</f>
        <v/>
      </c>
      <c r="G896" s="51" t="str">
        <f>IFERROR(VLOOKUP($B896,'Tabelas auxiliares'!$A$65:$C$102,2,FALSE),"")</f>
        <v/>
      </c>
      <c r="H896" s="51" t="str">
        <f>IFERROR(VLOOKUP($B896,'Tabelas auxiliares'!$A$65:$C$102,3,FALSE),"")</f>
        <v/>
      </c>
      <c r="X896" s="51" t="str">
        <f t="shared" si="13"/>
        <v/>
      </c>
      <c r="Y896" s="51" t="str">
        <f>IF(T896="","",IF(AND(T896&lt;&gt;'Tabelas auxiliares'!$B$236,T896&lt;&gt;'Tabelas auxiliares'!$B$237),"FOLHA DE PESSOAL",IF(X896='Tabelas auxiliares'!$A$237,"CUSTEIO",IF(X896='Tabelas auxiliares'!$A$236,"INVESTIMENTO","ERRO - VERIFICAR"))))</f>
        <v/>
      </c>
      <c r="Z896" s="66"/>
    </row>
    <row r="897" spans="6:26" x14ac:dyDescent="0.25">
      <c r="F897" s="51" t="str">
        <f>IFERROR(VLOOKUP(D897,'Tabelas auxiliares'!$A$3:$B$61,2,FALSE),"")</f>
        <v/>
      </c>
      <c r="G897" s="51" t="str">
        <f>IFERROR(VLOOKUP($B897,'Tabelas auxiliares'!$A$65:$C$102,2,FALSE),"")</f>
        <v/>
      </c>
      <c r="H897" s="51" t="str">
        <f>IFERROR(VLOOKUP($B897,'Tabelas auxiliares'!$A$65:$C$102,3,FALSE),"")</f>
        <v/>
      </c>
      <c r="X897" s="51" t="str">
        <f t="shared" si="13"/>
        <v/>
      </c>
      <c r="Y897" s="51" t="str">
        <f>IF(T897="","",IF(AND(T897&lt;&gt;'Tabelas auxiliares'!$B$236,T897&lt;&gt;'Tabelas auxiliares'!$B$237),"FOLHA DE PESSOAL",IF(X897='Tabelas auxiliares'!$A$237,"CUSTEIO",IF(X897='Tabelas auxiliares'!$A$236,"INVESTIMENTO","ERRO - VERIFICAR"))))</f>
        <v/>
      </c>
      <c r="Z897" s="66"/>
    </row>
    <row r="898" spans="6:26" x14ac:dyDescent="0.25">
      <c r="F898" s="51" t="str">
        <f>IFERROR(VLOOKUP(D898,'Tabelas auxiliares'!$A$3:$B$61,2,FALSE),"")</f>
        <v/>
      </c>
      <c r="G898" s="51" t="str">
        <f>IFERROR(VLOOKUP($B898,'Tabelas auxiliares'!$A$65:$C$102,2,FALSE),"")</f>
        <v/>
      </c>
      <c r="H898" s="51" t="str">
        <f>IFERROR(VLOOKUP($B898,'Tabelas auxiliares'!$A$65:$C$102,3,FALSE),"")</f>
        <v/>
      </c>
      <c r="X898" s="51" t="str">
        <f t="shared" si="13"/>
        <v/>
      </c>
      <c r="Y898" s="51" t="str">
        <f>IF(T898="","",IF(AND(T898&lt;&gt;'Tabelas auxiliares'!$B$236,T898&lt;&gt;'Tabelas auxiliares'!$B$237),"FOLHA DE PESSOAL",IF(X898='Tabelas auxiliares'!$A$237,"CUSTEIO",IF(X898='Tabelas auxiliares'!$A$236,"INVESTIMENTO","ERRO - VERIFICAR"))))</f>
        <v/>
      </c>
      <c r="Z898" s="66"/>
    </row>
    <row r="899" spans="6:26" x14ac:dyDescent="0.25">
      <c r="F899" s="51" t="str">
        <f>IFERROR(VLOOKUP(D899,'Tabelas auxiliares'!$A$3:$B$61,2,FALSE),"")</f>
        <v/>
      </c>
      <c r="G899" s="51" t="str">
        <f>IFERROR(VLOOKUP($B899,'Tabelas auxiliares'!$A$65:$C$102,2,FALSE),"")</f>
        <v/>
      </c>
      <c r="H899" s="51" t="str">
        <f>IFERROR(VLOOKUP($B899,'Tabelas auxiliares'!$A$65:$C$102,3,FALSE),"")</f>
        <v/>
      </c>
      <c r="X899" s="51" t="str">
        <f t="shared" si="13"/>
        <v/>
      </c>
      <c r="Y899" s="51" t="str">
        <f>IF(T899="","",IF(AND(T899&lt;&gt;'Tabelas auxiliares'!$B$236,T899&lt;&gt;'Tabelas auxiliares'!$B$237),"FOLHA DE PESSOAL",IF(X899='Tabelas auxiliares'!$A$237,"CUSTEIO",IF(X899='Tabelas auxiliares'!$A$236,"INVESTIMENTO","ERRO - VERIFICAR"))))</f>
        <v/>
      </c>
      <c r="Z899" s="66"/>
    </row>
    <row r="900" spans="6:26" x14ac:dyDescent="0.25">
      <c r="F900" s="51" t="str">
        <f>IFERROR(VLOOKUP(D900,'Tabelas auxiliares'!$A$3:$B$61,2,FALSE),"")</f>
        <v/>
      </c>
      <c r="G900" s="51" t="str">
        <f>IFERROR(VLOOKUP($B900,'Tabelas auxiliares'!$A$65:$C$102,2,FALSE),"")</f>
        <v/>
      </c>
      <c r="H900" s="51" t="str">
        <f>IFERROR(VLOOKUP($B900,'Tabelas auxiliares'!$A$65:$C$102,3,FALSE),"")</f>
        <v/>
      </c>
      <c r="X900" s="51" t="str">
        <f t="shared" ref="X900:X963" si="14">LEFT(V900,1)</f>
        <v/>
      </c>
      <c r="Y900" s="51" t="str">
        <f>IF(T900="","",IF(AND(T900&lt;&gt;'Tabelas auxiliares'!$B$236,T900&lt;&gt;'Tabelas auxiliares'!$B$237),"FOLHA DE PESSOAL",IF(X900='Tabelas auxiliares'!$A$237,"CUSTEIO",IF(X900='Tabelas auxiliares'!$A$236,"INVESTIMENTO","ERRO - VERIFICAR"))))</f>
        <v/>
      </c>
      <c r="Z900" s="66"/>
    </row>
    <row r="901" spans="6:26" x14ac:dyDescent="0.25">
      <c r="F901" s="51" t="str">
        <f>IFERROR(VLOOKUP(D901,'Tabelas auxiliares'!$A$3:$B$61,2,FALSE),"")</f>
        <v/>
      </c>
      <c r="G901" s="51" t="str">
        <f>IFERROR(VLOOKUP($B901,'Tabelas auxiliares'!$A$65:$C$102,2,FALSE),"")</f>
        <v/>
      </c>
      <c r="H901" s="51" t="str">
        <f>IFERROR(VLOOKUP($B901,'Tabelas auxiliares'!$A$65:$C$102,3,FALSE),"")</f>
        <v/>
      </c>
      <c r="X901" s="51" t="str">
        <f t="shared" si="14"/>
        <v/>
      </c>
      <c r="Y901" s="51" t="str">
        <f>IF(T901="","",IF(AND(T901&lt;&gt;'Tabelas auxiliares'!$B$236,T901&lt;&gt;'Tabelas auxiliares'!$B$237),"FOLHA DE PESSOAL",IF(X901='Tabelas auxiliares'!$A$237,"CUSTEIO",IF(X901='Tabelas auxiliares'!$A$236,"INVESTIMENTO","ERRO - VERIFICAR"))))</f>
        <v/>
      </c>
      <c r="Z901" s="66"/>
    </row>
    <row r="902" spans="6:26" x14ac:dyDescent="0.25">
      <c r="F902" s="51" t="str">
        <f>IFERROR(VLOOKUP(D902,'Tabelas auxiliares'!$A$3:$B$61,2,FALSE),"")</f>
        <v/>
      </c>
      <c r="G902" s="51" t="str">
        <f>IFERROR(VLOOKUP($B902,'Tabelas auxiliares'!$A$65:$C$102,2,FALSE),"")</f>
        <v/>
      </c>
      <c r="H902" s="51" t="str">
        <f>IFERROR(VLOOKUP($B902,'Tabelas auxiliares'!$A$65:$C$102,3,FALSE),"")</f>
        <v/>
      </c>
      <c r="X902" s="51" t="str">
        <f t="shared" si="14"/>
        <v/>
      </c>
      <c r="Y902" s="51" t="str">
        <f>IF(T902="","",IF(AND(T902&lt;&gt;'Tabelas auxiliares'!$B$236,T902&lt;&gt;'Tabelas auxiliares'!$B$237),"FOLHA DE PESSOAL",IF(X902='Tabelas auxiliares'!$A$237,"CUSTEIO",IF(X902='Tabelas auxiliares'!$A$236,"INVESTIMENTO","ERRO - VERIFICAR"))))</f>
        <v/>
      </c>
      <c r="Z902" s="66"/>
    </row>
    <row r="903" spans="6:26" x14ac:dyDescent="0.25">
      <c r="F903" s="51" t="str">
        <f>IFERROR(VLOOKUP(D903,'Tabelas auxiliares'!$A$3:$B$61,2,FALSE),"")</f>
        <v/>
      </c>
      <c r="G903" s="51" t="str">
        <f>IFERROR(VLOOKUP($B903,'Tabelas auxiliares'!$A$65:$C$102,2,FALSE),"")</f>
        <v/>
      </c>
      <c r="H903" s="51" t="str">
        <f>IFERROR(VLOOKUP($B903,'Tabelas auxiliares'!$A$65:$C$102,3,FALSE),"")</f>
        <v/>
      </c>
      <c r="X903" s="51" t="str">
        <f t="shared" si="14"/>
        <v/>
      </c>
      <c r="Y903" s="51" t="str">
        <f>IF(T903="","",IF(AND(T903&lt;&gt;'Tabelas auxiliares'!$B$236,T903&lt;&gt;'Tabelas auxiliares'!$B$237),"FOLHA DE PESSOAL",IF(X903='Tabelas auxiliares'!$A$237,"CUSTEIO",IF(X903='Tabelas auxiliares'!$A$236,"INVESTIMENTO","ERRO - VERIFICAR"))))</f>
        <v/>
      </c>
      <c r="Z903" s="66"/>
    </row>
    <row r="904" spans="6:26" x14ac:dyDescent="0.25">
      <c r="F904" s="51" t="str">
        <f>IFERROR(VLOOKUP(D904,'Tabelas auxiliares'!$A$3:$B$61,2,FALSE),"")</f>
        <v/>
      </c>
      <c r="G904" s="51" t="str">
        <f>IFERROR(VLOOKUP($B904,'Tabelas auxiliares'!$A$65:$C$102,2,FALSE),"")</f>
        <v/>
      </c>
      <c r="H904" s="51" t="str">
        <f>IFERROR(VLOOKUP($B904,'Tabelas auxiliares'!$A$65:$C$102,3,FALSE),"")</f>
        <v/>
      </c>
      <c r="X904" s="51" t="str">
        <f t="shared" si="14"/>
        <v/>
      </c>
      <c r="Y904" s="51" t="str">
        <f>IF(T904="","",IF(AND(T904&lt;&gt;'Tabelas auxiliares'!$B$236,T904&lt;&gt;'Tabelas auxiliares'!$B$237),"FOLHA DE PESSOAL",IF(X904='Tabelas auxiliares'!$A$237,"CUSTEIO",IF(X904='Tabelas auxiliares'!$A$236,"INVESTIMENTO","ERRO - VERIFICAR"))))</f>
        <v/>
      </c>
      <c r="Z904" s="66"/>
    </row>
    <row r="905" spans="6:26" x14ac:dyDescent="0.25">
      <c r="F905" s="51" t="str">
        <f>IFERROR(VLOOKUP(D905,'Tabelas auxiliares'!$A$3:$B$61,2,FALSE),"")</f>
        <v/>
      </c>
      <c r="G905" s="51" t="str">
        <f>IFERROR(VLOOKUP($B905,'Tabelas auxiliares'!$A$65:$C$102,2,FALSE),"")</f>
        <v/>
      </c>
      <c r="H905" s="51" t="str">
        <f>IFERROR(VLOOKUP($B905,'Tabelas auxiliares'!$A$65:$C$102,3,FALSE),"")</f>
        <v/>
      </c>
      <c r="X905" s="51" t="str">
        <f t="shared" si="14"/>
        <v/>
      </c>
      <c r="Y905" s="51" t="str">
        <f>IF(T905="","",IF(AND(T905&lt;&gt;'Tabelas auxiliares'!$B$236,T905&lt;&gt;'Tabelas auxiliares'!$B$237),"FOLHA DE PESSOAL",IF(X905='Tabelas auxiliares'!$A$237,"CUSTEIO",IF(X905='Tabelas auxiliares'!$A$236,"INVESTIMENTO","ERRO - VERIFICAR"))))</f>
        <v/>
      </c>
      <c r="Z905" s="66"/>
    </row>
    <row r="906" spans="6:26" x14ac:dyDescent="0.25">
      <c r="F906" s="51" t="str">
        <f>IFERROR(VLOOKUP(D906,'Tabelas auxiliares'!$A$3:$B$61,2,FALSE),"")</f>
        <v/>
      </c>
      <c r="G906" s="51" t="str">
        <f>IFERROR(VLOOKUP($B906,'Tabelas auxiliares'!$A$65:$C$102,2,FALSE),"")</f>
        <v/>
      </c>
      <c r="H906" s="51" t="str">
        <f>IFERROR(VLOOKUP($B906,'Tabelas auxiliares'!$A$65:$C$102,3,FALSE),"")</f>
        <v/>
      </c>
      <c r="X906" s="51" t="str">
        <f t="shared" si="14"/>
        <v/>
      </c>
      <c r="Y906" s="51" t="str">
        <f>IF(T906="","",IF(AND(T906&lt;&gt;'Tabelas auxiliares'!$B$236,T906&lt;&gt;'Tabelas auxiliares'!$B$237),"FOLHA DE PESSOAL",IF(X906='Tabelas auxiliares'!$A$237,"CUSTEIO",IF(X906='Tabelas auxiliares'!$A$236,"INVESTIMENTO","ERRO - VERIFICAR"))))</f>
        <v/>
      </c>
      <c r="Z906" s="66"/>
    </row>
    <row r="907" spans="6:26" x14ac:dyDescent="0.25">
      <c r="F907" s="51" t="str">
        <f>IFERROR(VLOOKUP(D907,'Tabelas auxiliares'!$A$3:$B$61,2,FALSE),"")</f>
        <v/>
      </c>
      <c r="G907" s="51" t="str">
        <f>IFERROR(VLOOKUP($B907,'Tabelas auxiliares'!$A$65:$C$102,2,FALSE),"")</f>
        <v/>
      </c>
      <c r="H907" s="51" t="str">
        <f>IFERROR(VLOOKUP($B907,'Tabelas auxiliares'!$A$65:$C$102,3,FALSE),"")</f>
        <v/>
      </c>
      <c r="X907" s="51" t="str">
        <f t="shared" si="14"/>
        <v/>
      </c>
      <c r="Y907" s="51" t="str">
        <f>IF(T907="","",IF(AND(T907&lt;&gt;'Tabelas auxiliares'!$B$236,T907&lt;&gt;'Tabelas auxiliares'!$B$237),"FOLHA DE PESSOAL",IF(X907='Tabelas auxiliares'!$A$237,"CUSTEIO",IF(X907='Tabelas auxiliares'!$A$236,"INVESTIMENTO","ERRO - VERIFICAR"))))</f>
        <v/>
      </c>
      <c r="Z907" s="66"/>
    </row>
    <row r="908" spans="6:26" x14ac:dyDescent="0.25">
      <c r="F908" s="51" t="str">
        <f>IFERROR(VLOOKUP(D908,'Tabelas auxiliares'!$A$3:$B$61,2,FALSE),"")</f>
        <v/>
      </c>
      <c r="G908" s="51" t="str">
        <f>IFERROR(VLOOKUP($B908,'Tabelas auxiliares'!$A$65:$C$102,2,FALSE),"")</f>
        <v/>
      </c>
      <c r="H908" s="51" t="str">
        <f>IFERROR(VLOOKUP($B908,'Tabelas auxiliares'!$A$65:$C$102,3,FALSE),"")</f>
        <v/>
      </c>
      <c r="X908" s="51" t="str">
        <f t="shared" si="14"/>
        <v/>
      </c>
      <c r="Y908" s="51" t="str">
        <f>IF(T908="","",IF(AND(T908&lt;&gt;'Tabelas auxiliares'!$B$236,T908&lt;&gt;'Tabelas auxiliares'!$B$237),"FOLHA DE PESSOAL",IF(X908='Tabelas auxiliares'!$A$237,"CUSTEIO",IF(X908='Tabelas auxiliares'!$A$236,"INVESTIMENTO","ERRO - VERIFICAR"))))</f>
        <v/>
      </c>
      <c r="Z908" s="66"/>
    </row>
    <row r="909" spans="6:26" x14ac:dyDescent="0.25">
      <c r="F909" s="51" t="str">
        <f>IFERROR(VLOOKUP(D909,'Tabelas auxiliares'!$A$3:$B$61,2,FALSE),"")</f>
        <v/>
      </c>
      <c r="G909" s="51" t="str">
        <f>IFERROR(VLOOKUP($B909,'Tabelas auxiliares'!$A$65:$C$102,2,FALSE),"")</f>
        <v/>
      </c>
      <c r="H909" s="51" t="str">
        <f>IFERROR(VLOOKUP($B909,'Tabelas auxiliares'!$A$65:$C$102,3,FALSE),"")</f>
        <v/>
      </c>
      <c r="X909" s="51" t="str">
        <f t="shared" si="14"/>
        <v/>
      </c>
      <c r="Y909" s="51" t="str">
        <f>IF(T909="","",IF(AND(T909&lt;&gt;'Tabelas auxiliares'!$B$236,T909&lt;&gt;'Tabelas auxiliares'!$B$237),"FOLHA DE PESSOAL",IF(X909='Tabelas auxiliares'!$A$237,"CUSTEIO",IF(X909='Tabelas auxiliares'!$A$236,"INVESTIMENTO","ERRO - VERIFICAR"))))</f>
        <v/>
      </c>
      <c r="Z909" s="66"/>
    </row>
    <row r="910" spans="6:26" x14ac:dyDescent="0.25">
      <c r="F910" s="51" t="str">
        <f>IFERROR(VLOOKUP(D910,'Tabelas auxiliares'!$A$3:$B$61,2,FALSE),"")</f>
        <v/>
      </c>
      <c r="G910" s="51" t="str">
        <f>IFERROR(VLOOKUP($B910,'Tabelas auxiliares'!$A$65:$C$102,2,FALSE),"")</f>
        <v/>
      </c>
      <c r="H910" s="51" t="str">
        <f>IFERROR(VLOOKUP($B910,'Tabelas auxiliares'!$A$65:$C$102,3,FALSE),"")</f>
        <v/>
      </c>
      <c r="X910" s="51" t="str">
        <f t="shared" si="14"/>
        <v/>
      </c>
      <c r="Y910" s="51" t="str">
        <f>IF(T910="","",IF(AND(T910&lt;&gt;'Tabelas auxiliares'!$B$236,T910&lt;&gt;'Tabelas auxiliares'!$B$237),"FOLHA DE PESSOAL",IF(X910='Tabelas auxiliares'!$A$237,"CUSTEIO",IF(X910='Tabelas auxiliares'!$A$236,"INVESTIMENTO","ERRO - VERIFICAR"))))</f>
        <v/>
      </c>
      <c r="Z910" s="66"/>
    </row>
    <row r="911" spans="6:26" x14ac:dyDescent="0.25">
      <c r="F911" s="51" t="str">
        <f>IFERROR(VLOOKUP(D911,'Tabelas auxiliares'!$A$3:$B$61,2,FALSE),"")</f>
        <v/>
      </c>
      <c r="G911" s="51" t="str">
        <f>IFERROR(VLOOKUP($B911,'Tabelas auxiliares'!$A$65:$C$102,2,FALSE),"")</f>
        <v/>
      </c>
      <c r="H911" s="51" t="str">
        <f>IFERROR(VLOOKUP($B911,'Tabelas auxiliares'!$A$65:$C$102,3,FALSE),"")</f>
        <v/>
      </c>
      <c r="X911" s="51" t="str">
        <f t="shared" si="14"/>
        <v/>
      </c>
      <c r="Y911" s="51" t="str">
        <f>IF(T911="","",IF(AND(T911&lt;&gt;'Tabelas auxiliares'!$B$236,T911&lt;&gt;'Tabelas auxiliares'!$B$237),"FOLHA DE PESSOAL",IF(X911='Tabelas auxiliares'!$A$237,"CUSTEIO",IF(X911='Tabelas auxiliares'!$A$236,"INVESTIMENTO","ERRO - VERIFICAR"))))</f>
        <v/>
      </c>
      <c r="Z911" s="66"/>
    </row>
    <row r="912" spans="6:26" x14ac:dyDescent="0.25">
      <c r="F912" s="51" t="str">
        <f>IFERROR(VLOOKUP(D912,'Tabelas auxiliares'!$A$3:$B$61,2,FALSE),"")</f>
        <v/>
      </c>
      <c r="G912" s="51" t="str">
        <f>IFERROR(VLOOKUP($B912,'Tabelas auxiliares'!$A$65:$C$102,2,FALSE),"")</f>
        <v/>
      </c>
      <c r="H912" s="51" t="str">
        <f>IFERROR(VLOOKUP($B912,'Tabelas auxiliares'!$A$65:$C$102,3,FALSE),"")</f>
        <v/>
      </c>
      <c r="X912" s="51" t="str">
        <f t="shared" si="14"/>
        <v/>
      </c>
      <c r="Y912" s="51" t="str">
        <f>IF(T912="","",IF(AND(T912&lt;&gt;'Tabelas auxiliares'!$B$236,T912&lt;&gt;'Tabelas auxiliares'!$B$237),"FOLHA DE PESSOAL",IF(X912='Tabelas auxiliares'!$A$237,"CUSTEIO",IF(X912='Tabelas auxiliares'!$A$236,"INVESTIMENTO","ERRO - VERIFICAR"))))</f>
        <v/>
      </c>
      <c r="Z912" s="66"/>
    </row>
    <row r="913" spans="6:26" x14ac:dyDescent="0.25">
      <c r="F913" s="51" t="str">
        <f>IFERROR(VLOOKUP(D913,'Tabelas auxiliares'!$A$3:$B$61,2,FALSE),"")</f>
        <v/>
      </c>
      <c r="G913" s="51" t="str">
        <f>IFERROR(VLOOKUP($B913,'Tabelas auxiliares'!$A$65:$C$102,2,FALSE),"")</f>
        <v/>
      </c>
      <c r="H913" s="51" t="str">
        <f>IFERROR(VLOOKUP($B913,'Tabelas auxiliares'!$A$65:$C$102,3,FALSE),"")</f>
        <v/>
      </c>
      <c r="X913" s="51" t="str">
        <f t="shared" si="14"/>
        <v/>
      </c>
      <c r="Y913" s="51" t="str">
        <f>IF(T913="","",IF(AND(T913&lt;&gt;'Tabelas auxiliares'!$B$236,T913&lt;&gt;'Tabelas auxiliares'!$B$237),"FOLHA DE PESSOAL",IF(X913='Tabelas auxiliares'!$A$237,"CUSTEIO",IF(X913='Tabelas auxiliares'!$A$236,"INVESTIMENTO","ERRO - VERIFICAR"))))</f>
        <v/>
      </c>
      <c r="Z913" s="66"/>
    </row>
    <row r="914" spans="6:26" x14ac:dyDescent="0.25">
      <c r="F914" s="51" t="str">
        <f>IFERROR(VLOOKUP(D914,'Tabelas auxiliares'!$A$3:$B$61,2,FALSE),"")</f>
        <v/>
      </c>
      <c r="G914" s="51" t="str">
        <f>IFERROR(VLOOKUP($B914,'Tabelas auxiliares'!$A$65:$C$102,2,FALSE),"")</f>
        <v/>
      </c>
      <c r="H914" s="51" t="str">
        <f>IFERROR(VLOOKUP($B914,'Tabelas auxiliares'!$A$65:$C$102,3,FALSE),"")</f>
        <v/>
      </c>
      <c r="X914" s="51" t="str">
        <f t="shared" si="14"/>
        <v/>
      </c>
      <c r="Y914" s="51" t="str">
        <f>IF(T914="","",IF(AND(T914&lt;&gt;'Tabelas auxiliares'!$B$236,T914&lt;&gt;'Tabelas auxiliares'!$B$237),"FOLHA DE PESSOAL",IF(X914='Tabelas auxiliares'!$A$237,"CUSTEIO",IF(X914='Tabelas auxiliares'!$A$236,"INVESTIMENTO","ERRO - VERIFICAR"))))</f>
        <v/>
      </c>
      <c r="Z914" s="66"/>
    </row>
    <row r="915" spans="6:26" x14ac:dyDescent="0.25">
      <c r="F915" s="51" t="str">
        <f>IFERROR(VLOOKUP(D915,'Tabelas auxiliares'!$A$3:$B$61,2,FALSE),"")</f>
        <v/>
      </c>
      <c r="G915" s="51" t="str">
        <f>IFERROR(VLOOKUP($B915,'Tabelas auxiliares'!$A$65:$C$102,2,FALSE),"")</f>
        <v/>
      </c>
      <c r="H915" s="51" t="str">
        <f>IFERROR(VLOOKUP($B915,'Tabelas auxiliares'!$A$65:$C$102,3,FALSE),"")</f>
        <v/>
      </c>
      <c r="X915" s="51" t="str">
        <f t="shared" si="14"/>
        <v/>
      </c>
      <c r="Y915" s="51" t="str">
        <f>IF(T915="","",IF(AND(T915&lt;&gt;'Tabelas auxiliares'!$B$236,T915&lt;&gt;'Tabelas auxiliares'!$B$237),"FOLHA DE PESSOAL",IF(X915='Tabelas auxiliares'!$A$237,"CUSTEIO",IF(X915='Tabelas auxiliares'!$A$236,"INVESTIMENTO","ERRO - VERIFICAR"))))</f>
        <v/>
      </c>
      <c r="Z915" s="66"/>
    </row>
    <row r="916" spans="6:26" x14ac:dyDescent="0.25">
      <c r="F916" s="51" t="str">
        <f>IFERROR(VLOOKUP(D916,'Tabelas auxiliares'!$A$3:$B$61,2,FALSE),"")</f>
        <v/>
      </c>
      <c r="G916" s="51" t="str">
        <f>IFERROR(VLOOKUP($B916,'Tabelas auxiliares'!$A$65:$C$102,2,FALSE),"")</f>
        <v/>
      </c>
      <c r="H916" s="51" t="str">
        <f>IFERROR(VLOOKUP($B916,'Tabelas auxiliares'!$A$65:$C$102,3,FALSE),"")</f>
        <v/>
      </c>
      <c r="X916" s="51" t="str">
        <f t="shared" si="14"/>
        <v/>
      </c>
      <c r="Y916" s="51" t="str">
        <f>IF(T916="","",IF(AND(T916&lt;&gt;'Tabelas auxiliares'!$B$236,T916&lt;&gt;'Tabelas auxiliares'!$B$237),"FOLHA DE PESSOAL",IF(X916='Tabelas auxiliares'!$A$237,"CUSTEIO",IF(X916='Tabelas auxiliares'!$A$236,"INVESTIMENTO","ERRO - VERIFICAR"))))</f>
        <v/>
      </c>
      <c r="Z916" s="66"/>
    </row>
    <row r="917" spans="6:26" x14ac:dyDescent="0.25">
      <c r="F917" s="51" t="str">
        <f>IFERROR(VLOOKUP(D917,'Tabelas auxiliares'!$A$3:$B$61,2,FALSE),"")</f>
        <v/>
      </c>
      <c r="G917" s="51" t="str">
        <f>IFERROR(VLOOKUP($B917,'Tabelas auxiliares'!$A$65:$C$102,2,FALSE),"")</f>
        <v/>
      </c>
      <c r="H917" s="51" t="str">
        <f>IFERROR(VLOOKUP($B917,'Tabelas auxiliares'!$A$65:$C$102,3,FALSE),"")</f>
        <v/>
      </c>
      <c r="X917" s="51" t="str">
        <f t="shared" si="14"/>
        <v/>
      </c>
      <c r="Y917" s="51" t="str">
        <f>IF(T917="","",IF(AND(T917&lt;&gt;'Tabelas auxiliares'!$B$236,T917&lt;&gt;'Tabelas auxiliares'!$B$237),"FOLHA DE PESSOAL",IF(X917='Tabelas auxiliares'!$A$237,"CUSTEIO",IF(X917='Tabelas auxiliares'!$A$236,"INVESTIMENTO","ERRO - VERIFICAR"))))</f>
        <v/>
      </c>
      <c r="Z917" s="66"/>
    </row>
    <row r="918" spans="6:26" x14ac:dyDescent="0.25">
      <c r="F918" s="51" t="str">
        <f>IFERROR(VLOOKUP(D918,'Tabelas auxiliares'!$A$3:$B$61,2,FALSE),"")</f>
        <v/>
      </c>
      <c r="G918" s="51" t="str">
        <f>IFERROR(VLOOKUP($B918,'Tabelas auxiliares'!$A$65:$C$102,2,FALSE),"")</f>
        <v/>
      </c>
      <c r="H918" s="51" t="str">
        <f>IFERROR(VLOOKUP($B918,'Tabelas auxiliares'!$A$65:$C$102,3,FALSE),"")</f>
        <v/>
      </c>
      <c r="X918" s="51" t="str">
        <f t="shared" si="14"/>
        <v/>
      </c>
      <c r="Y918" s="51" t="str">
        <f>IF(T918="","",IF(AND(T918&lt;&gt;'Tabelas auxiliares'!$B$236,T918&lt;&gt;'Tabelas auxiliares'!$B$237),"FOLHA DE PESSOAL",IF(X918='Tabelas auxiliares'!$A$237,"CUSTEIO",IF(X918='Tabelas auxiliares'!$A$236,"INVESTIMENTO","ERRO - VERIFICAR"))))</f>
        <v/>
      </c>
      <c r="Z918" s="66"/>
    </row>
    <row r="919" spans="6:26" x14ac:dyDescent="0.25">
      <c r="F919" s="51" t="str">
        <f>IFERROR(VLOOKUP(D919,'Tabelas auxiliares'!$A$3:$B$61,2,FALSE),"")</f>
        <v/>
      </c>
      <c r="G919" s="51" t="str">
        <f>IFERROR(VLOOKUP($B919,'Tabelas auxiliares'!$A$65:$C$102,2,FALSE),"")</f>
        <v/>
      </c>
      <c r="H919" s="51" t="str">
        <f>IFERROR(VLOOKUP($B919,'Tabelas auxiliares'!$A$65:$C$102,3,FALSE),"")</f>
        <v/>
      </c>
      <c r="X919" s="51" t="str">
        <f t="shared" si="14"/>
        <v/>
      </c>
      <c r="Y919" s="51" t="str">
        <f>IF(T919="","",IF(AND(T919&lt;&gt;'Tabelas auxiliares'!$B$236,T919&lt;&gt;'Tabelas auxiliares'!$B$237),"FOLHA DE PESSOAL",IF(X919='Tabelas auxiliares'!$A$237,"CUSTEIO",IF(X919='Tabelas auxiliares'!$A$236,"INVESTIMENTO","ERRO - VERIFICAR"))))</f>
        <v/>
      </c>
      <c r="Z919" s="66"/>
    </row>
    <row r="920" spans="6:26" x14ac:dyDescent="0.25">
      <c r="F920" s="51" t="str">
        <f>IFERROR(VLOOKUP(D920,'Tabelas auxiliares'!$A$3:$B$61,2,FALSE),"")</f>
        <v/>
      </c>
      <c r="G920" s="51" t="str">
        <f>IFERROR(VLOOKUP($B920,'Tabelas auxiliares'!$A$65:$C$102,2,FALSE),"")</f>
        <v/>
      </c>
      <c r="H920" s="51" t="str">
        <f>IFERROR(VLOOKUP($B920,'Tabelas auxiliares'!$A$65:$C$102,3,FALSE),"")</f>
        <v/>
      </c>
      <c r="X920" s="51" t="str">
        <f t="shared" si="14"/>
        <v/>
      </c>
      <c r="Y920" s="51" t="str">
        <f>IF(T920="","",IF(AND(T920&lt;&gt;'Tabelas auxiliares'!$B$236,T920&lt;&gt;'Tabelas auxiliares'!$B$237),"FOLHA DE PESSOAL",IF(X920='Tabelas auxiliares'!$A$237,"CUSTEIO",IF(X920='Tabelas auxiliares'!$A$236,"INVESTIMENTO","ERRO - VERIFICAR"))))</f>
        <v/>
      </c>
      <c r="Z920" s="66"/>
    </row>
    <row r="921" spans="6:26" x14ac:dyDescent="0.25">
      <c r="F921" s="51" t="str">
        <f>IFERROR(VLOOKUP(D921,'Tabelas auxiliares'!$A$3:$B$61,2,FALSE),"")</f>
        <v/>
      </c>
      <c r="G921" s="51" t="str">
        <f>IFERROR(VLOOKUP($B921,'Tabelas auxiliares'!$A$65:$C$102,2,FALSE),"")</f>
        <v/>
      </c>
      <c r="H921" s="51" t="str">
        <f>IFERROR(VLOOKUP($B921,'Tabelas auxiliares'!$A$65:$C$102,3,FALSE),"")</f>
        <v/>
      </c>
      <c r="X921" s="51" t="str">
        <f t="shared" si="14"/>
        <v/>
      </c>
      <c r="Y921" s="51" t="str">
        <f>IF(T921="","",IF(AND(T921&lt;&gt;'Tabelas auxiliares'!$B$236,T921&lt;&gt;'Tabelas auxiliares'!$B$237),"FOLHA DE PESSOAL",IF(X921='Tabelas auxiliares'!$A$237,"CUSTEIO",IF(X921='Tabelas auxiliares'!$A$236,"INVESTIMENTO","ERRO - VERIFICAR"))))</f>
        <v/>
      </c>
      <c r="Z921" s="66"/>
    </row>
    <row r="922" spans="6:26" x14ac:dyDescent="0.25">
      <c r="F922" s="51" t="str">
        <f>IFERROR(VLOOKUP(D922,'Tabelas auxiliares'!$A$3:$B$61,2,FALSE),"")</f>
        <v/>
      </c>
      <c r="G922" s="51" t="str">
        <f>IFERROR(VLOOKUP($B922,'Tabelas auxiliares'!$A$65:$C$102,2,FALSE),"")</f>
        <v/>
      </c>
      <c r="H922" s="51" t="str">
        <f>IFERROR(VLOOKUP($B922,'Tabelas auxiliares'!$A$65:$C$102,3,FALSE),"")</f>
        <v/>
      </c>
      <c r="X922" s="51" t="str">
        <f t="shared" si="14"/>
        <v/>
      </c>
      <c r="Y922" s="51" t="str">
        <f>IF(T922="","",IF(AND(T922&lt;&gt;'Tabelas auxiliares'!$B$236,T922&lt;&gt;'Tabelas auxiliares'!$B$237),"FOLHA DE PESSOAL",IF(X922='Tabelas auxiliares'!$A$237,"CUSTEIO",IF(X922='Tabelas auxiliares'!$A$236,"INVESTIMENTO","ERRO - VERIFICAR"))))</f>
        <v/>
      </c>
      <c r="Z922" s="66"/>
    </row>
    <row r="923" spans="6:26" x14ac:dyDescent="0.25">
      <c r="F923" s="51" t="str">
        <f>IFERROR(VLOOKUP(D923,'Tabelas auxiliares'!$A$3:$B$61,2,FALSE),"")</f>
        <v/>
      </c>
      <c r="G923" s="51" t="str">
        <f>IFERROR(VLOOKUP($B923,'Tabelas auxiliares'!$A$65:$C$102,2,FALSE),"")</f>
        <v/>
      </c>
      <c r="H923" s="51" t="str">
        <f>IFERROR(VLOOKUP($B923,'Tabelas auxiliares'!$A$65:$C$102,3,FALSE),"")</f>
        <v/>
      </c>
      <c r="X923" s="51" t="str">
        <f t="shared" si="14"/>
        <v/>
      </c>
      <c r="Y923" s="51" t="str">
        <f>IF(T923="","",IF(AND(T923&lt;&gt;'Tabelas auxiliares'!$B$236,T923&lt;&gt;'Tabelas auxiliares'!$B$237),"FOLHA DE PESSOAL",IF(X923='Tabelas auxiliares'!$A$237,"CUSTEIO",IF(X923='Tabelas auxiliares'!$A$236,"INVESTIMENTO","ERRO - VERIFICAR"))))</f>
        <v/>
      </c>
      <c r="Z923" s="66"/>
    </row>
    <row r="924" spans="6:26" x14ac:dyDescent="0.25">
      <c r="F924" s="51" t="str">
        <f>IFERROR(VLOOKUP(D924,'Tabelas auxiliares'!$A$3:$B$61,2,FALSE),"")</f>
        <v/>
      </c>
      <c r="G924" s="51" t="str">
        <f>IFERROR(VLOOKUP($B924,'Tabelas auxiliares'!$A$65:$C$102,2,FALSE),"")</f>
        <v/>
      </c>
      <c r="H924" s="51" t="str">
        <f>IFERROR(VLOOKUP($B924,'Tabelas auxiliares'!$A$65:$C$102,3,FALSE),"")</f>
        <v/>
      </c>
      <c r="X924" s="51" t="str">
        <f t="shared" si="14"/>
        <v/>
      </c>
      <c r="Y924" s="51" t="str">
        <f>IF(T924="","",IF(AND(T924&lt;&gt;'Tabelas auxiliares'!$B$236,T924&lt;&gt;'Tabelas auxiliares'!$B$237),"FOLHA DE PESSOAL",IF(X924='Tabelas auxiliares'!$A$237,"CUSTEIO",IF(X924='Tabelas auxiliares'!$A$236,"INVESTIMENTO","ERRO - VERIFICAR"))))</f>
        <v/>
      </c>
      <c r="Z924" s="66"/>
    </row>
    <row r="925" spans="6:26" x14ac:dyDescent="0.25">
      <c r="F925" s="51" t="str">
        <f>IFERROR(VLOOKUP(D925,'Tabelas auxiliares'!$A$3:$B$61,2,FALSE),"")</f>
        <v/>
      </c>
      <c r="G925" s="51" t="str">
        <f>IFERROR(VLOOKUP($B925,'Tabelas auxiliares'!$A$65:$C$102,2,FALSE),"")</f>
        <v/>
      </c>
      <c r="H925" s="51" t="str">
        <f>IFERROR(VLOOKUP($B925,'Tabelas auxiliares'!$A$65:$C$102,3,FALSE),"")</f>
        <v/>
      </c>
      <c r="X925" s="51" t="str">
        <f t="shared" si="14"/>
        <v/>
      </c>
      <c r="Y925" s="51" t="str">
        <f>IF(T925="","",IF(AND(T925&lt;&gt;'Tabelas auxiliares'!$B$236,T925&lt;&gt;'Tabelas auxiliares'!$B$237),"FOLHA DE PESSOAL",IF(X925='Tabelas auxiliares'!$A$237,"CUSTEIO",IF(X925='Tabelas auxiliares'!$A$236,"INVESTIMENTO","ERRO - VERIFICAR"))))</f>
        <v/>
      </c>
      <c r="Z925" s="66"/>
    </row>
    <row r="926" spans="6:26" x14ac:dyDescent="0.25">
      <c r="F926" s="51" t="str">
        <f>IFERROR(VLOOKUP(D926,'Tabelas auxiliares'!$A$3:$B$61,2,FALSE),"")</f>
        <v/>
      </c>
      <c r="G926" s="51" t="str">
        <f>IFERROR(VLOOKUP($B926,'Tabelas auxiliares'!$A$65:$C$102,2,FALSE),"")</f>
        <v/>
      </c>
      <c r="H926" s="51" t="str">
        <f>IFERROR(VLOOKUP($B926,'Tabelas auxiliares'!$A$65:$C$102,3,FALSE),"")</f>
        <v/>
      </c>
      <c r="X926" s="51" t="str">
        <f t="shared" si="14"/>
        <v/>
      </c>
      <c r="Y926" s="51" t="str">
        <f>IF(T926="","",IF(AND(T926&lt;&gt;'Tabelas auxiliares'!$B$236,T926&lt;&gt;'Tabelas auxiliares'!$B$237),"FOLHA DE PESSOAL",IF(X926='Tabelas auxiliares'!$A$237,"CUSTEIO",IF(X926='Tabelas auxiliares'!$A$236,"INVESTIMENTO","ERRO - VERIFICAR"))))</f>
        <v/>
      </c>
      <c r="Z926" s="66"/>
    </row>
    <row r="927" spans="6:26" x14ac:dyDescent="0.25">
      <c r="F927" s="51" t="str">
        <f>IFERROR(VLOOKUP(D927,'Tabelas auxiliares'!$A$3:$B$61,2,FALSE),"")</f>
        <v/>
      </c>
      <c r="G927" s="51" t="str">
        <f>IFERROR(VLOOKUP($B927,'Tabelas auxiliares'!$A$65:$C$102,2,FALSE),"")</f>
        <v/>
      </c>
      <c r="H927" s="51" t="str">
        <f>IFERROR(VLOOKUP($B927,'Tabelas auxiliares'!$A$65:$C$102,3,FALSE),"")</f>
        <v/>
      </c>
      <c r="X927" s="51" t="str">
        <f t="shared" si="14"/>
        <v/>
      </c>
      <c r="Y927" s="51" t="str">
        <f>IF(T927="","",IF(AND(T927&lt;&gt;'Tabelas auxiliares'!$B$236,T927&lt;&gt;'Tabelas auxiliares'!$B$237),"FOLHA DE PESSOAL",IF(X927='Tabelas auxiliares'!$A$237,"CUSTEIO",IF(X927='Tabelas auxiliares'!$A$236,"INVESTIMENTO","ERRO - VERIFICAR"))))</f>
        <v/>
      </c>
      <c r="Z927" s="66"/>
    </row>
    <row r="928" spans="6:26" x14ac:dyDescent="0.25">
      <c r="F928" s="51" t="str">
        <f>IFERROR(VLOOKUP(D928,'Tabelas auxiliares'!$A$3:$B$61,2,FALSE),"")</f>
        <v/>
      </c>
      <c r="G928" s="51" t="str">
        <f>IFERROR(VLOOKUP($B928,'Tabelas auxiliares'!$A$65:$C$102,2,FALSE),"")</f>
        <v/>
      </c>
      <c r="H928" s="51" t="str">
        <f>IFERROR(VLOOKUP($B928,'Tabelas auxiliares'!$A$65:$C$102,3,FALSE),"")</f>
        <v/>
      </c>
      <c r="X928" s="51" t="str">
        <f t="shared" si="14"/>
        <v/>
      </c>
      <c r="Y928" s="51" t="str">
        <f>IF(T928="","",IF(AND(T928&lt;&gt;'Tabelas auxiliares'!$B$236,T928&lt;&gt;'Tabelas auxiliares'!$B$237),"FOLHA DE PESSOAL",IF(X928='Tabelas auxiliares'!$A$237,"CUSTEIO",IF(X928='Tabelas auxiliares'!$A$236,"INVESTIMENTO","ERRO - VERIFICAR"))))</f>
        <v/>
      </c>
      <c r="Z928" s="66"/>
    </row>
    <row r="929" spans="6:26" x14ac:dyDescent="0.25">
      <c r="F929" s="51" t="str">
        <f>IFERROR(VLOOKUP(D929,'Tabelas auxiliares'!$A$3:$B$61,2,FALSE),"")</f>
        <v/>
      </c>
      <c r="G929" s="51" t="str">
        <f>IFERROR(VLOOKUP($B929,'Tabelas auxiliares'!$A$65:$C$102,2,FALSE),"")</f>
        <v/>
      </c>
      <c r="H929" s="51" t="str">
        <f>IFERROR(VLOOKUP($B929,'Tabelas auxiliares'!$A$65:$C$102,3,FALSE),"")</f>
        <v/>
      </c>
      <c r="X929" s="51" t="str">
        <f t="shared" si="14"/>
        <v/>
      </c>
      <c r="Y929" s="51" t="str">
        <f>IF(T929="","",IF(AND(T929&lt;&gt;'Tabelas auxiliares'!$B$236,T929&lt;&gt;'Tabelas auxiliares'!$B$237),"FOLHA DE PESSOAL",IF(X929='Tabelas auxiliares'!$A$237,"CUSTEIO",IF(X929='Tabelas auxiliares'!$A$236,"INVESTIMENTO","ERRO - VERIFICAR"))))</f>
        <v/>
      </c>
      <c r="Z929" s="66"/>
    </row>
    <row r="930" spans="6:26" x14ac:dyDescent="0.25">
      <c r="F930" s="51" t="str">
        <f>IFERROR(VLOOKUP(D930,'Tabelas auxiliares'!$A$3:$B$61,2,FALSE),"")</f>
        <v/>
      </c>
      <c r="G930" s="51" t="str">
        <f>IFERROR(VLOOKUP($B930,'Tabelas auxiliares'!$A$65:$C$102,2,FALSE),"")</f>
        <v/>
      </c>
      <c r="H930" s="51" t="str">
        <f>IFERROR(VLOOKUP($B930,'Tabelas auxiliares'!$A$65:$C$102,3,FALSE),"")</f>
        <v/>
      </c>
      <c r="X930" s="51" t="str">
        <f t="shared" si="14"/>
        <v/>
      </c>
      <c r="Y930" s="51" t="str">
        <f>IF(T930="","",IF(AND(T930&lt;&gt;'Tabelas auxiliares'!$B$236,T930&lt;&gt;'Tabelas auxiliares'!$B$237),"FOLHA DE PESSOAL",IF(X930='Tabelas auxiliares'!$A$237,"CUSTEIO",IF(X930='Tabelas auxiliares'!$A$236,"INVESTIMENTO","ERRO - VERIFICAR"))))</f>
        <v/>
      </c>
      <c r="Z930" s="66"/>
    </row>
    <row r="931" spans="6:26" x14ac:dyDescent="0.25">
      <c r="F931" s="51" t="str">
        <f>IFERROR(VLOOKUP(D931,'Tabelas auxiliares'!$A$3:$B$61,2,FALSE),"")</f>
        <v/>
      </c>
      <c r="G931" s="51" t="str">
        <f>IFERROR(VLOOKUP($B931,'Tabelas auxiliares'!$A$65:$C$102,2,FALSE),"")</f>
        <v/>
      </c>
      <c r="H931" s="51" t="str">
        <f>IFERROR(VLOOKUP($B931,'Tabelas auxiliares'!$A$65:$C$102,3,FALSE),"")</f>
        <v/>
      </c>
      <c r="X931" s="51" t="str">
        <f t="shared" si="14"/>
        <v/>
      </c>
      <c r="Y931" s="51" t="str">
        <f>IF(T931="","",IF(AND(T931&lt;&gt;'Tabelas auxiliares'!$B$236,T931&lt;&gt;'Tabelas auxiliares'!$B$237),"FOLHA DE PESSOAL",IF(X931='Tabelas auxiliares'!$A$237,"CUSTEIO",IF(X931='Tabelas auxiliares'!$A$236,"INVESTIMENTO","ERRO - VERIFICAR"))))</f>
        <v/>
      </c>
      <c r="Z931" s="66"/>
    </row>
    <row r="932" spans="6:26" x14ac:dyDescent="0.25">
      <c r="F932" s="51" t="str">
        <f>IFERROR(VLOOKUP(D932,'Tabelas auxiliares'!$A$3:$B$61,2,FALSE),"")</f>
        <v/>
      </c>
      <c r="G932" s="51" t="str">
        <f>IFERROR(VLOOKUP($B932,'Tabelas auxiliares'!$A$65:$C$102,2,FALSE),"")</f>
        <v/>
      </c>
      <c r="H932" s="51" t="str">
        <f>IFERROR(VLOOKUP($B932,'Tabelas auxiliares'!$A$65:$C$102,3,FALSE),"")</f>
        <v/>
      </c>
      <c r="X932" s="51" t="str">
        <f t="shared" si="14"/>
        <v/>
      </c>
      <c r="Y932" s="51" t="str">
        <f>IF(T932="","",IF(AND(T932&lt;&gt;'Tabelas auxiliares'!$B$236,T932&lt;&gt;'Tabelas auxiliares'!$B$237),"FOLHA DE PESSOAL",IF(X932='Tabelas auxiliares'!$A$237,"CUSTEIO",IF(X932='Tabelas auxiliares'!$A$236,"INVESTIMENTO","ERRO - VERIFICAR"))))</f>
        <v/>
      </c>
      <c r="Z932" s="66"/>
    </row>
    <row r="933" spans="6:26" x14ac:dyDescent="0.25">
      <c r="F933" s="51" t="str">
        <f>IFERROR(VLOOKUP(D933,'Tabelas auxiliares'!$A$3:$B$61,2,FALSE),"")</f>
        <v/>
      </c>
      <c r="G933" s="51" t="str">
        <f>IFERROR(VLOOKUP($B933,'Tabelas auxiliares'!$A$65:$C$102,2,FALSE),"")</f>
        <v/>
      </c>
      <c r="H933" s="51" t="str">
        <f>IFERROR(VLOOKUP($B933,'Tabelas auxiliares'!$A$65:$C$102,3,FALSE),"")</f>
        <v/>
      </c>
      <c r="X933" s="51" t="str">
        <f t="shared" si="14"/>
        <v/>
      </c>
      <c r="Y933" s="51" t="str">
        <f>IF(T933="","",IF(AND(T933&lt;&gt;'Tabelas auxiliares'!$B$236,T933&lt;&gt;'Tabelas auxiliares'!$B$237),"FOLHA DE PESSOAL",IF(X933='Tabelas auxiliares'!$A$237,"CUSTEIO",IF(X933='Tabelas auxiliares'!$A$236,"INVESTIMENTO","ERRO - VERIFICAR"))))</f>
        <v/>
      </c>
      <c r="Z933" s="66"/>
    </row>
    <row r="934" spans="6:26" x14ac:dyDescent="0.25">
      <c r="F934" s="51" t="str">
        <f>IFERROR(VLOOKUP(D934,'Tabelas auxiliares'!$A$3:$B$61,2,FALSE),"")</f>
        <v/>
      </c>
      <c r="G934" s="51" t="str">
        <f>IFERROR(VLOOKUP($B934,'Tabelas auxiliares'!$A$65:$C$102,2,FALSE),"")</f>
        <v/>
      </c>
      <c r="H934" s="51" t="str">
        <f>IFERROR(VLOOKUP($B934,'Tabelas auxiliares'!$A$65:$C$102,3,FALSE),"")</f>
        <v/>
      </c>
      <c r="X934" s="51" t="str">
        <f t="shared" si="14"/>
        <v/>
      </c>
      <c r="Y934" s="51" t="str">
        <f>IF(T934="","",IF(AND(T934&lt;&gt;'Tabelas auxiliares'!$B$236,T934&lt;&gt;'Tabelas auxiliares'!$B$237),"FOLHA DE PESSOAL",IF(X934='Tabelas auxiliares'!$A$237,"CUSTEIO",IF(X934='Tabelas auxiliares'!$A$236,"INVESTIMENTO","ERRO - VERIFICAR"))))</f>
        <v/>
      </c>
      <c r="Z934" s="66"/>
    </row>
    <row r="935" spans="6:26" x14ac:dyDescent="0.25">
      <c r="F935" s="51" t="str">
        <f>IFERROR(VLOOKUP(D935,'Tabelas auxiliares'!$A$3:$B$61,2,FALSE),"")</f>
        <v/>
      </c>
      <c r="G935" s="51" t="str">
        <f>IFERROR(VLOOKUP($B935,'Tabelas auxiliares'!$A$65:$C$102,2,FALSE),"")</f>
        <v/>
      </c>
      <c r="H935" s="51" t="str">
        <f>IFERROR(VLOOKUP($B935,'Tabelas auxiliares'!$A$65:$C$102,3,FALSE),"")</f>
        <v/>
      </c>
      <c r="X935" s="51" t="str">
        <f t="shared" si="14"/>
        <v/>
      </c>
      <c r="Y935" s="51" t="str">
        <f>IF(T935="","",IF(AND(T935&lt;&gt;'Tabelas auxiliares'!$B$236,T935&lt;&gt;'Tabelas auxiliares'!$B$237),"FOLHA DE PESSOAL",IF(X935='Tabelas auxiliares'!$A$237,"CUSTEIO",IF(X935='Tabelas auxiliares'!$A$236,"INVESTIMENTO","ERRO - VERIFICAR"))))</f>
        <v/>
      </c>
      <c r="Z935" s="66"/>
    </row>
    <row r="936" spans="6:26" x14ac:dyDescent="0.25">
      <c r="F936" s="51" t="str">
        <f>IFERROR(VLOOKUP(D936,'Tabelas auxiliares'!$A$3:$B$61,2,FALSE),"")</f>
        <v/>
      </c>
      <c r="G936" s="51" t="str">
        <f>IFERROR(VLOOKUP($B936,'Tabelas auxiliares'!$A$65:$C$102,2,FALSE),"")</f>
        <v/>
      </c>
      <c r="H936" s="51" t="str">
        <f>IFERROR(VLOOKUP($B936,'Tabelas auxiliares'!$A$65:$C$102,3,FALSE),"")</f>
        <v/>
      </c>
      <c r="X936" s="51" t="str">
        <f t="shared" si="14"/>
        <v/>
      </c>
      <c r="Y936" s="51" t="str">
        <f>IF(T936="","",IF(AND(T936&lt;&gt;'Tabelas auxiliares'!$B$236,T936&lt;&gt;'Tabelas auxiliares'!$B$237),"FOLHA DE PESSOAL",IF(X936='Tabelas auxiliares'!$A$237,"CUSTEIO",IF(X936='Tabelas auxiliares'!$A$236,"INVESTIMENTO","ERRO - VERIFICAR"))))</f>
        <v/>
      </c>
      <c r="Z936" s="66"/>
    </row>
    <row r="937" spans="6:26" x14ac:dyDescent="0.25">
      <c r="F937" s="51" t="str">
        <f>IFERROR(VLOOKUP(D937,'Tabelas auxiliares'!$A$3:$B$61,2,FALSE),"")</f>
        <v/>
      </c>
      <c r="G937" s="51" t="str">
        <f>IFERROR(VLOOKUP($B937,'Tabelas auxiliares'!$A$65:$C$102,2,FALSE),"")</f>
        <v/>
      </c>
      <c r="H937" s="51" t="str">
        <f>IFERROR(VLOOKUP($B937,'Tabelas auxiliares'!$A$65:$C$102,3,FALSE),"")</f>
        <v/>
      </c>
      <c r="X937" s="51" t="str">
        <f t="shared" si="14"/>
        <v/>
      </c>
      <c r="Y937" s="51" t="str">
        <f>IF(T937="","",IF(AND(T937&lt;&gt;'Tabelas auxiliares'!$B$236,T937&lt;&gt;'Tabelas auxiliares'!$B$237),"FOLHA DE PESSOAL",IF(X937='Tabelas auxiliares'!$A$237,"CUSTEIO",IF(X937='Tabelas auxiliares'!$A$236,"INVESTIMENTO","ERRO - VERIFICAR"))))</f>
        <v/>
      </c>
      <c r="Z937" s="66"/>
    </row>
    <row r="938" spans="6:26" x14ac:dyDescent="0.25">
      <c r="F938" s="51" t="str">
        <f>IFERROR(VLOOKUP(D938,'Tabelas auxiliares'!$A$3:$B$61,2,FALSE),"")</f>
        <v/>
      </c>
      <c r="G938" s="51" t="str">
        <f>IFERROR(VLOOKUP($B938,'Tabelas auxiliares'!$A$65:$C$102,2,FALSE),"")</f>
        <v/>
      </c>
      <c r="H938" s="51" t="str">
        <f>IFERROR(VLOOKUP($B938,'Tabelas auxiliares'!$A$65:$C$102,3,FALSE),"")</f>
        <v/>
      </c>
      <c r="X938" s="51" t="str">
        <f t="shared" si="14"/>
        <v/>
      </c>
      <c r="Y938" s="51" t="str">
        <f>IF(T938="","",IF(AND(T938&lt;&gt;'Tabelas auxiliares'!$B$236,T938&lt;&gt;'Tabelas auxiliares'!$B$237),"FOLHA DE PESSOAL",IF(X938='Tabelas auxiliares'!$A$237,"CUSTEIO",IF(X938='Tabelas auxiliares'!$A$236,"INVESTIMENTO","ERRO - VERIFICAR"))))</f>
        <v/>
      </c>
      <c r="Z938" s="66"/>
    </row>
    <row r="939" spans="6:26" x14ac:dyDescent="0.25">
      <c r="F939" s="51" t="str">
        <f>IFERROR(VLOOKUP(D939,'Tabelas auxiliares'!$A$3:$B$61,2,FALSE),"")</f>
        <v/>
      </c>
      <c r="G939" s="51" t="str">
        <f>IFERROR(VLOOKUP($B939,'Tabelas auxiliares'!$A$65:$C$102,2,FALSE),"")</f>
        <v/>
      </c>
      <c r="H939" s="51" t="str">
        <f>IFERROR(VLOOKUP($B939,'Tabelas auxiliares'!$A$65:$C$102,3,FALSE),"")</f>
        <v/>
      </c>
      <c r="X939" s="51" t="str">
        <f t="shared" si="14"/>
        <v/>
      </c>
      <c r="Y939" s="51" t="str">
        <f>IF(T939="","",IF(AND(T939&lt;&gt;'Tabelas auxiliares'!$B$236,T939&lt;&gt;'Tabelas auxiliares'!$B$237),"FOLHA DE PESSOAL",IF(X939='Tabelas auxiliares'!$A$237,"CUSTEIO",IF(X939='Tabelas auxiliares'!$A$236,"INVESTIMENTO","ERRO - VERIFICAR"))))</f>
        <v/>
      </c>
      <c r="Z939" s="66"/>
    </row>
    <row r="940" spans="6:26" x14ac:dyDescent="0.25">
      <c r="F940" s="51" t="str">
        <f>IFERROR(VLOOKUP(D940,'Tabelas auxiliares'!$A$3:$B$61,2,FALSE),"")</f>
        <v/>
      </c>
      <c r="G940" s="51" t="str">
        <f>IFERROR(VLOOKUP($B940,'Tabelas auxiliares'!$A$65:$C$102,2,FALSE),"")</f>
        <v/>
      </c>
      <c r="H940" s="51" t="str">
        <f>IFERROR(VLOOKUP($B940,'Tabelas auxiliares'!$A$65:$C$102,3,FALSE),"")</f>
        <v/>
      </c>
      <c r="X940" s="51" t="str">
        <f t="shared" si="14"/>
        <v/>
      </c>
      <c r="Y940" s="51" t="str">
        <f>IF(T940="","",IF(AND(T940&lt;&gt;'Tabelas auxiliares'!$B$236,T940&lt;&gt;'Tabelas auxiliares'!$B$237),"FOLHA DE PESSOAL",IF(X940='Tabelas auxiliares'!$A$237,"CUSTEIO",IF(X940='Tabelas auxiliares'!$A$236,"INVESTIMENTO","ERRO - VERIFICAR"))))</f>
        <v/>
      </c>
      <c r="Z940" s="66"/>
    </row>
    <row r="941" spans="6:26" x14ac:dyDescent="0.25">
      <c r="F941" s="51" t="str">
        <f>IFERROR(VLOOKUP(D941,'Tabelas auxiliares'!$A$3:$B$61,2,FALSE),"")</f>
        <v/>
      </c>
      <c r="G941" s="51" t="str">
        <f>IFERROR(VLOOKUP($B941,'Tabelas auxiliares'!$A$65:$C$102,2,FALSE),"")</f>
        <v/>
      </c>
      <c r="H941" s="51" t="str">
        <f>IFERROR(VLOOKUP($B941,'Tabelas auxiliares'!$A$65:$C$102,3,FALSE),"")</f>
        <v/>
      </c>
      <c r="X941" s="51" t="str">
        <f t="shared" si="14"/>
        <v/>
      </c>
      <c r="Y941" s="51" t="str">
        <f>IF(T941="","",IF(AND(T941&lt;&gt;'Tabelas auxiliares'!$B$236,T941&lt;&gt;'Tabelas auxiliares'!$B$237),"FOLHA DE PESSOAL",IF(X941='Tabelas auxiliares'!$A$237,"CUSTEIO",IF(X941='Tabelas auxiliares'!$A$236,"INVESTIMENTO","ERRO - VERIFICAR"))))</f>
        <v/>
      </c>
      <c r="Z941" s="66"/>
    </row>
    <row r="942" spans="6:26" x14ac:dyDescent="0.25">
      <c r="F942" s="51" t="str">
        <f>IFERROR(VLOOKUP(D942,'Tabelas auxiliares'!$A$3:$B$61,2,FALSE),"")</f>
        <v/>
      </c>
      <c r="G942" s="51" t="str">
        <f>IFERROR(VLOOKUP($B942,'Tabelas auxiliares'!$A$65:$C$102,2,FALSE),"")</f>
        <v/>
      </c>
      <c r="H942" s="51" t="str">
        <f>IFERROR(VLOOKUP($B942,'Tabelas auxiliares'!$A$65:$C$102,3,FALSE),"")</f>
        <v/>
      </c>
      <c r="X942" s="51" t="str">
        <f t="shared" si="14"/>
        <v/>
      </c>
      <c r="Y942" s="51" t="str">
        <f>IF(T942="","",IF(AND(T942&lt;&gt;'Tabelas auxiliares'!$B$236,T942&lt;&gt;'Tabelas auxiliares'!$B$237),"FOLHA DE PESSOAL",IF(X942='Tabelas auxiliares'!$A$237,"CUSTEIO",IF(X942='Tabelas auxiliares'!$A$236,"INVESTIMENTO","ERRO - VERIFICAR"))))</f>
        <v/>
      </c>
      <c r="Z942" s="66"/>
    </row>
    <row r="943" spans="6:26" x14ac:dyDescent="0.25">
      <c r="F943" s="51" t="str">
        <f>IFERROR(VLOOKUP(D943,'Tabelas auxiliares'!$A$3:$B$61,2,FALSE),"")</f>
        <v/>
      </c>
      <c r="G943" s="51" t="str">
        <f>IFERROR(VLOOKUP($B943,'Tabelas auxiliares'!$A$65:$C$102,2,FALSE),"")</f>
        <v/>
      </c>
      <c r="H943" s="51" t="str">
        <f>IFERROR(VLOOKUP($B943,'Tabelas auxiliares'!$A$65:$C$102,3,FALSE),"")</f>
        <v/>
      </c>
      <c r="X943" s="51" t="str">
        <f t="shared" si="14"/>
        <v/>
      </c>
      <c r="Y943" s="51" t="str">
        <f>IF(T943="","",IF(AND(T943&lt;&gt;'Tabelas auxiliares'!$B$236,T943&lt;&gt;'Tabelas auxiliares'!$B$237),"FOLHA DE PESSOAL",IF(X943='Tabelas auxiliares'!$A$237,"CUSTEIO",IF(X943='Tabelas auxiliares'!$A$236,"INVESTIMENTO","ERRO - VERIFICAR"))))</f>
        <v/>
      </c>
      <c r="Z943" s="66"/>
    </row>
    <row r="944" spans="6:26" x14ac:dyDescent="0.25">
      <c r="F944" s="51" t="str">
        <f>IFERROR(VLOOKUP(D944,'Tabelas auxiliares'!$A$3:$B$61,2,FALSE),"")</f>
        <v/>
      </c>
      <c r="G944" s="51" t="str">
        <f>IFERROR(VLOOKUP($B944,'Tabelas auxiliares'!$A$65:$C$102,2,FALSE),"")</f>
        <v/>
      </c>
      <c r="H944" s="51" t="str">
        <f>IFERROR(VLOOKUP($B944,'Tabelas auxiliares'!$A$65:$C$102,3,FALSE),"")</f>
        <v/>
      </c>
      <c r="X944" s="51" t="str">
        <f t="shared" si="14"/>
        <v/>
      </c>
      <c r="Y944" s="51" t="str">
        <f>IF(T944="","",IF(AND(T944&lt;&gt;'Tabelas auxiliares'!$B$236,T944&lt;&gt;'Tabelas auxiliares'!$B$237),"FOLHA DE PESSOAL",IF(X944='Tabelas auxiliares'!$A$237,"CUSTEIO",IF(X944='Tabelas auxiliares'!$A$236,"INVESTIMENTO","ERRO - VERIFICAR"))))</f>
        <v/>
      </c>
      <c r="Z944" s="66"/>
    </row>
    <row r="945" spans="6:26" x14ac:dyDescent="0.25">
      <c r="F945" s="51" t="str">
        <f>IFERROR(VLOOKUP(D945,'Tabelas auxiliares'!$A$3:$B$61,2,FALSE),"")</f>
        <v/>
      </c>
      <c r="G945" s="51" t="str">
        <f>IFERROR(VLOOKUP($B945,'Tabelas auxiliares'!$A$65:$C$102,2,FALSE),"")</f>
        <v/>
      </c>
      <c r="H945" s="51" t="str">
        <f>IFERROR(VLOOKUP($B945,'Tabelas auxiliares'!$A$65:$C$102,3,FALSE),"")</f>
        <v/>
      </c>
      <c r="X945" s="51" t="str">
        <f t="shared" si="14"/>
        <v/>
      </c>
      <c r="Y945" s="51" t="str">
        <f>IF(T945="","",IF(AND(T945&lt;&gt;'Tabelas auxiliares'!$B$236,T945&lt;&gt;'Tabelas auxiliares'!$B$237),"FOLHA DE PESSOAL",IF(X945='Tabelas auxiliares'!$A$237,"CUSTEIO",IF(X945='Tabelas auxiliares'!$A$236,"INVESTIMENTO","ERRO - VERIFICAR"))))</f>
        <v/>
      </c>
      <c r="Z945" s="66"/>
    </row>
    <row r="946" spans="6:26" x14ac:dyDescent="0.25">
      <c r="F946" s="51" t="str">
        <f>IFERROR(VLOOKUP(D946,'Tabelas auxiliares'!$A$3:$B$61,2,FALSE),"")</f>
        <v/>
      </c>
      <c r="G946" s="51" t="str">
        <f>IFERROR(VLOOKUP($B946,'Tabelas auxiliares'!$A$65:$C$102,2,FALSE),"")</f>
        <v/>
      </c>
      <c r="H946" s="51" t="str">
        <f>IFERROR(VLOOKUP($B946,'Tabelas auxiliares'!$A$65:$C$102,3,FALSE),"")</f>
        <v/>
      </c>
      <c r="X946" s="51" t="str">
        <f t="shared" si="14"/>
        <v/>
      </c>
      <c r="Y946" s="51" t="str">
        <f>IF(T946="","",IF(AND(T946&lt;&gt;'Tabelas auxiliares'!$B$236,T946&lt;&gt;'Tabelas auxiliares'!$B$237),"FOLHA DE PESSOAL",IF(X946='Tabelas auxiliares'!$A$237,"CUSTEIO",IF(X946='Tabelas auxiliares'!$A$236,"INVESTIMENTO","ERRO - VERIFICAR"))))</f>
        <v/>
      </c>
      <c r="Z946" s="66"/>
    </row>
    <row r="947" spans="6:26" x14ac:dyDescent="0.25">
      <c r="F947" s="51" t="str">
        <f>IFERROR(VLOOKUP(D947,'Tabelas auxiliares'!$A$3:$B$61,2,FALSE),"")</f>
        <v/>
      </c>
      <c r="G947" s="51" t="str">
        <f>IFERROR(VLOOKUP($B947,'Tabelas auxiliares'!$A$65:$C$102,2,FALSE),"")</f>
        <v/>
      </c>
      <c r="H947" s="51" t="str">
        <f>IFERROR(VLOOKUP($B947,'Tabelas auxiliares'!$A$65:$C$102,3,FALSE),"")</f>
        <v/>
      </c>
      <c r="X947" s="51" t="str">
        <f t="shared" si="14"/>
        <v/>
      </c>
      <c r="Y947" s="51" t="str">
        <f>IF(T947="","",IF(AND(T947&lt;&gt;'Tabelas auxiliares'!$B$236,T947&lt;&gt;'Tabelas auxiliares'!$B$237),"FOLHA DE PESSOAL",IF(X947='Tabelas auxiliares'!$A$237,"CUSTEIO",IF(X947='Tabelas auxiliares'!$A$236,"INVESTIMENTO","ERRO - VERIFICAR"))))</f>
        <v/>
      </c>
      <c r="Z947" s="66"/>
    </row>
    <row r="948" spans="6:26" x14ac:dyDescent="0.25">
      <c r="F948" s="51" t="str">
        <f>IFERROR(VLOOKUP(D948,'Tabelas auxiliares'!$A$3:$B$61,2,FALSE),"")</f>
        <v/>
      </c>
      <c r="G948" s="51" t="str">
        <f>IFERROR(VLOOKUP($B948,'Tabelas auxiliares'!$A$65:$C$102,2,FALSE),"")</f>
        <v/>
      </c>
      <c r="H948" s="51" t="str">
        <f>IFERROR(VLOOKUP($B948,'Tabelas auxiliares'!$A$65:$C$102,3,FALSE),"")</f>
        <v/>
      </c>
      <c r="X948" s="51" t="str">
        <f t="shared" si="14"/>
        <v/>
      </c>
      <c r="Y948" s="51" t="str">
        <f>IF(T948="","",IF(AND(T948&lt;&gt;'Tabelas auxiliares'!$B$236,T948&lt;&gt;'Tabelas auxiliares'!$B$237),"FOLHA DE PESSOAL",IF(X948='Tabelas auxiliares'!$A$237,"CUSTEIO",IF(X948='Tabelas auxiliares'!$A$236,"INVESTIMENTO","ERRO - VERIFICAR"))))</f>
        <v/>
      </c>
      <c r="Z948" s="66"/>
    </row>
    <row r="949" spans="6:26" x14ac:dyDescent="0.25">
      <c r="F949" s="51" t="str">
        <f>IFERROR(VLOOKUP(D949,'Tabelas auxiliares'!$A$3:$B$61,2,FALSE),"")</f>
        <v/>
      </c>
      <c r="G949" s="51" t="str">
        <f>IFERROR(VLOOKUP($B949,'Tabelas auxiliares'!$A$65:$C$102,2,FALSE),"")</f>
        <v/>
      </c>
      <c r="H949" s="51" t="str">
        <f>IFERROR(VLOOKUP($B949,'Tabelas auxiliares'!$A$65:$C$102,3,FALSE),"")</f>
        <v/>
      </c>
      <c r="X949" s="51" t="str">
        <f t="shared" si="14"/>
        <v/>
      </c>
      <c r="Y949" s="51" t="str">
        <f>IF(T949="","",IF(AND(T949&lt;&gt;'Tabelas auxiliares'!$B$236,T949&lt;&gt;'Tabelas auxiliares'!$B$237),"FOLHA DE PESSOAL",IF(X949='Tabelas auxiliares'!$A$237,"CUSTEIO",IF(X949='Tabelas auxiliares'!$A$236,"INVESTIMENTO","ERRO - VERIFICAR"))))</f>
        <v/>
      </c>
      <c r="Z949" s="66"/>
    </row>
    <row r="950" spans="6:26" x14ac:dyDescent="0.25">
      <c r="F950" s="51" t="str">
        <f>IFERROR(VLOOKUP(D950,'Tabelas auxiliares'!$A$3:$B$61,2,FALSE),"")</f>
        <v/>
      </c>
      <c r="G950" s="51" t="str">
        <f>IFERROR(VLOOKUP($B950,'Tabelas auxiliares'!$A$65:$C$102,2,FALSE),"")</f>
        <v/>
      </c>
      <c r="H950" s="51" t="str">
        <f>IFERROR(VLOOKUP($B950,'Tabelas auxiliares'!$A$65:$C$102,3,FALSE),"")</f>
        <v/>
      </c>
      <c r="X950" s="51" t="str">
        <f t="shared" si="14"/>
        <v/>
      </c>
      <c r="Y950" s="51" t="str">
        <f>IF(T950="","",IF(AND(T950&lt;&gt;'Tabelas auxiliares'!$B$236,T950&lt;&gt;'Tabelas auxiliares'!$B$237),"FOLHA DE PESSOAL",IF(X950='Tabelas auxiliares'!$A$237,"CUSTEIO",IF(X950='Tabelas auxiliares'!$A$236,"INVESTIMENTO","ERRO - VERIFICAR"))))</f>
        <v/>
      </c>
      <c r="Z950" s="66"/>
    </row>
    <row r="951" spans="6:26" x14ac:dyDescent="0.25">
      <c r="F951" s="51" t="str">
        <f>IFERROR(VLOOKUP(D951,'Tabelas auxiliares'!$A$3:$B$61,2,FALSE),"")</f>
        <v/>
      </c>
      <c r="G951" s="51" t="str">
        <f>IFERROR(VLOOKUP($B951,'Tabelas auxiliares'!$A$65:$C$102,2,FALSE),"")</f>
        <v/>
      </c>
      <c r="H951" s="51" t="str">
        <f>IFERROR(VLOOKUP($B951,'Tabelas auxiliares'!$A$65:$C$102,3,FALSE),"")</f>
        <v/>
      </c>
      <c r="X951" s="51" t="str">
        <f t="shared" si="14"/>
        <v/>
      </c>
      <c r="Y951" s="51" t="str">
        <f>IF(T951="","",IF(AND(T951&lt;&gt;'Tabelas auxiliares'!$B$236,T951&lt;&gt;'Tabelas auxiliares'!$B$237),"FOLHA DE PESSOAL",IF(X951='Tabelas auxiliares'!$A$237,"CUSTEIO",IF(X951='Tabelas auxiliares'!$A$236,"INVESTIMENTO","ERRO - VERIFICAR"))))</f>
        <v/>
      </c>
      <c r="Z951" s="66"/>
    </row>
    <row r="952" spans="6:26" x14ac:dyDescent="0.25">
      <c r="F952" s="51" t="str">
        <f>IFERROR(VLOOKUP(D952,'Tabelas auxiliares'!$A$3:$B$61,2,FALSE),"")</f>
        <v/>
      </c>
      <c r="G952" s="51" t="str">
        <f>IFERROR(VLOOKUP($B952,'Tabelas auxiliares'!$A$65:$C$102,2,FALSE),"")</f>
        <v/>
      </c>
      <c r="H952" s="51" t="str">
        <f>IFERROR(VLOOKUP($B952,'Tabelas auxiliares'!$A$65:$C$102,3,FALSE),"")</f>
        <v/>
      </c>
      <c r="X952" s="51" t="str">
        <f t="shared" si="14"/>
        <v/>
      </c>
      <c r="Y952" s="51" t="str">
        <f>IF(T952="","",IF(AND(T952&lt;&gt;'Tabelas auxiliares'!$B$236,T952&lt;&gt;'Tabelas auxiliares'!$B$237),"FOLHA DE PESSOAL",IF(X952='Tabelas auxiliares'!$A$237,"CUSTEIO",IF(X952='Tabelas auxiliares'!$A$236,"INVESTIMENTO","ERRO - VERIFICAR"))))</f>
        <v/>
      </c>
      <c r="Z952" s="66"/>
    </row>
    <row r="953" spans="6:26" x14ac:dyDescent="0.25">
      <c r="F953" s="51" t="str">
        <f>IFERROR(VLOOKUP(D953,'Tabelas auxiliares'!$A$3:$B$61,2,FALSE),"")</f>
        <v/>
      </c>
      <c r="G953" s="51" t="str">
        <f>IFERROR(VLOOKUP($B953,'Tabelas auxiliares'!$A$65:$C$102,2,FALSE),"")</f>
        <v/>
      </c>
      <c r="H953" s="51" t="str">
        <f>IFERROR(VLOOKUP($B953,'Tabelas auxiliares'!$A$65:$C$102,3,FALSE),"")</f>
        <v/>
      </c>
      <c r="X953" s="51" t="str">
        <f t="shared" si="14"/>
        <v/>
      </c>
      <c r="Y953" s="51" t="str">
        <f>IF(T953="","",IF(AND(T953&lt;&gt;'Tabelas auxiliares'!$B$236,T953&lt;&gt;'Tabelas auxiliares'!$B$237),"FOLHA DE PESSOAL",IF(X953='Tabelas auxiliares'!$A$237,"CUSTEIO",IF(X953='Tabelas auxiliares'!$A$236,"INVESTIMENTO","ERRO - VERIFICAR"))))</f>
        <v/>
      </c>
      <c r="Z953" s="66"/>
    </row>
    <row r="954" spans="6:26" x14ac:dyDescent="0.25">
      <c r="F954" s="51" t="str">
        <f>IFERROR(VLOOKUP(D954,'Tabelas auxiliares'!$A$3:$B$61,2,FALSE),"")</f>
        <v/>
      </c>
      <c r="G954" s="51" t="str">
        <f>IFERROR(VLOOKUP($B954,'Tabelas auxiliares'!$A$65:$C$102,2,FALSE),"")</f>
        <v/>
      </c>
      <c r="H954" s="51" t="str">
        <f>IFERROR(VLOOKUP($B954,'Tabelas auxiliares'!$A$65:$C$102,3,FALSE),"")</f>
        <v/>
      </c>
      <c r="X954" s="51" t="str">
        <f t="shared" si="14"/>
        <v/>
      </c>
      <c r="Y954" s="51" t="str">
        <f>IF(T954="","",IF(AND(T954&lt;&gt;'Tabelas auxiliares'!$B$236,T954&lt;&gt;'Tabelas auxiliares'!$B$237),"FOLHA DE PESSOAL",IF(X954='Tabelas auxiliares'!$A$237,"CUSTEIO",IF(X954='Tabelas auxiliares'!$A$236,"INVESTIMENTO","ERRO - VERIFICAR"))))</f>
        <v/>
      </c>
      <c r="Z954" s="66"/>
    </row>
    <row r="955" spans="6:26" x14ac:dyDescent="0.25">
      <c r="F955" s="51" t="str">
        <f>IFERROR(VLOOKUP(D955,'Tabelas auxiliares'!$A$3:$B$61,2,FALSE),"")</f>
        <v/>
      </c>
      <c r="G955" s="51" t="str">
        <f>IFERROR(VLOOKUP($B955,'Tabelas auxiliares'!$A$65:$C$102,2,FALSE),"")</f>
        <v/>
      </c>
      <c r="H955" s="51" t="str">
        <f>IFERROR(VLOOKUP($B955,'Tabelas auxiliares'!$A$65:$C$102,3,FALSE),"")</f>
        <v/>
      </c>
      <c r="X955" s="51" t="str">
        <f t="shared" si="14"/>
        <v/>
      </c>
      <c r="Y955" s="51" t="str">
        <f>IF(T955="","",IF(AND(T955&lt;&gt;'Tabelas auxiliares'!$B$236,T955&lt;&gt;'Tabelas auxiliares'!$B$237),"FOLHA DE PESSOAL",IF(X955='Tabelas auxiliares'!$A$237,"CUSTEIO",IF(X955='Tabelas auxiliares'!$A$236,"INVESTIMENTO","ERRO - VERIFICAR"))))</f>
        <v/>
      </c>
      <c r="Z955" s="66"/>
    </row>
    <row r="956" spans="6:26" x14ac:dyDescent="0.25">
      <c r="F956" s="51" t="str">
        <f>IFERROR(VLOOKUP(D956,'Tabelas auxiliares'!$A$3:$B$61,2,FALSE),"")</f>
        <v/>
      </c>
      <c r="G956" s="51" t="str">
        <f>IFERROR(VLOOKUP($B956,'Tabelas auxiliares'!$A$65:$C$102,2,FALSE),"")</f>
        <v/>
      </c>
      <c r="H956" s="51" t="str">
        <f>IFERROR(VLOOKUP($B956,'Tabelas auxiliares'!$A$65:$C$102,3,FALSE),"")</f>
        <v/>
      </c>
      <c r="X956" s="51" t="str">
        <f t="shared" si="14"/>
        <v/>
      </c>
      <c r="Y956" s="51" t="str">
        <f>IF(T956="","",IF(AND(T956&lt;&gt;'Tabelas auxiliares'!$B$236,T956&lt;&gt;'Tabelas auxiliares'!$B$237),"FOLHA DE PESSOAL",IF(X956='Tabelas auxiliares'!$A$237,"CUSTEIO",IF(X956='Tabelas auxiliares'!$A$236,"INVESTIMENTO","ERRO - VERIFICAR"))))</f>
        <v/>
      </c>
      <c r="Z956" s="66"/>
    </row>
    <row r="957" spans="6:26" x14ac:dyDescent="0.25">
      <c r="F957" s="51" t="str">
        <f>IFERROR(VLOOKUP(D957,'Tabelas auxiliares'!$A$3:$B$61,2,FALSE),"")</f>
        <v/>
      </c>
      <c r="G957" s="51" t="str">
        <f>IFERROR(VLOOKUP($B957,'Tabelas auxiliares'!$A$65:$C$102,2,FALSE),"")</f>
        <v/>
      </c>
      <c r="H957" s="51" t="str">
        <f>IFERROR(VLOOKUP($B957,'Tabelas auxiliares'!$A$65:$C$102,3,FALSE),"")</f>
        <v/>
      </c>
      <c r="X957" s="51" t="str">
        <f t="shared" si="14"/>
        <v/>
      </c>
      <c r="Y957" s="51" t="str">
        <f>IF(T957="","",IF(AND(T957&lt;&gt;'Tabelas auxiliares'!$B$236,T957&lt;&gt;'Tabelas auxiliares'!$B$237),"FOLHA DE PESSOAL",IF(X957='Tabelas auxiliares'!$A$237,"CUSTEIO",IF(X957='Tabelas auxiliares'!$A$236,"INVESTIMENTO","ERRO - VERIFICAR"))))</f>
        <v/>
      </c>
      <c r="Z957" s="66"/>
    </row>
    <row r="958" spans="6:26" x14ac:dyDescent="0.25">
      <c r="F958" s="51" t="str">
        <f>IFERROR(VLOOKUP(D958,'Tabelas auxiliares'!$A$3:$B$61,2,FALSE),"")</f>
        <v/>
      </c>
      <c r="G958" s="51" t="str">
        <f>IFERROR(VLOOKUP($B958,'Tabelas auxiliares'!$A$65:$C$102,2,FALSE),"")</f>
        <v/>
      </c>
      <c r="H958" s="51" t="str">
        <f>IFERROR(VLOOKUP($B958,'Tabelas auxiliares'!$A$65:$C$102,3,FALSE),"")</f>
        <v/>
      </c>
      <c r="X958" s="51" t="str">
        <f t="shared" si="14"/>
        <v/>
      </c>
      <c r="Y958" s="51" t="str">
        <f>IF(T958="","",IF(AND(T958&lt;&gt;'Tabelas auxiliares'!$B$236,T958&lt;&gt;'Tabelas auxiliares'!$B$237),"FOLHA DE PESSOAL",IF(X958='Tabelas auxiliares'!$A$237,"CUSTEIO",IF(X958='Tabelas auxiliares'!$A$236,"INVESTIMENTO","ERRO - VERIFICAR"))))</f>
        <v/>
      </c>
      <c r="Z958" s="66"/>
    </row>
    <row r="959" spans="6:26" x14ac:dyDescent="0.25">
      <c r="F959" s="51" t="str">
        <f>IFERROR(VLOOKUP(D959,'Tabelas auxiliares'!$A$3:$B$61,2,FALSE),"")</f>
        <v/>
      </c>
      <c r="G959" s="51" t="str">
        <f>IFERROR(VLOOKUP($B959,'Tabelas auxiliares'!$A$65:$C$102,2,FALSE),"")</f>
        <v/>
      </c>
      <c r="H959" s="51" t="str">
        <f>IFERROR(VLOOKUP($B959,'Tabelas auxiliares'!$A$65:$C$102,3,FALSE),"")</f>
        <v/>
      </c>
      <c r="X959" s="51" t="str">
        <f t="shared" si="14"/>
        <v/>
      </c>
      <c r="Y959" s="51" t="str">
        <f>IF(T959="","",IF(AND(T959&lt;&gt;'Tabelas auxiliares'!$B$236,T959&lt;&gt;'Tabelas auxiliares'!$B$237),"FOLHA DE PESSOAL",IF(X959='Tabelas auxiliares'!$A$237,"CUSTEIO",IF(X959='Tabelas auxiliares'!$A$236,"INVESTIMENTO","ERRO - VERIFICAR"))))</f>
        <v/>
      </c>
      <c r="Z959" s="66"/>
    </row>
    <row r="960" spans="6:26" x14ac:dyDescent="0.25">
      <c r="F960" s="51" t="str">
        <f>IFERROR(VLOOKUP(D960,'Tabelas auxiliares'!$A$3:$B$61,2,FALSE),"")</f>
        <v/>
      </c>
      <c r="G960" s="51" t="str">
        <f>IFERROR(VLOOKUP($B960,'Tabelas auxiliares'!$A$65:$C$102,2,FALSE),"")</f>
        <v/>
      </c>
      <c r="H960" s="51" t="str">
        <f>IFERROR(VLOOKUP($B960,'Tabelas auxiliares'!$A$65:$C$102,3,FALSE),"")</f>
        <v/>
      </c>
      <c r="X960" s="51" t="str">
        <f t="shared" si="14"/>
        <v/>
      </c>
      <c r="Y960" s="51" t="str">
        <f>IF(T960="","",IF(AND(T960&lt;&gt;'Tabelas auxiliares'!$B$236,T960&lt;&gt;'Tabelas auxiliares'!$B$237),"FOLHA DE PESSOAL",IF(X960='Tabelas auxiliares'!$A$237,"CUSTEIO",IF(X960='Tabelas auxiliares'!$A$236,"INVESTIMENTO","ERRO - VERIFICAR"))))</f>
        <v/>
      </c>
      <c r="Z960" s="66"/>
    </row>
    <row r="961" spans="6:26" x14ac:dyDescent="0.25">
      <c r="F961" s="51" t="str">
        <f>IFERROR(VLOOKUP(D961,'Tabelas auxiliares'!$A$3:$B$61,2,FALSE),"")</f>
        <v/>
      </c>
      <c r="G961" s="51" t="str">
        <f>IFERROR(VLOOKUP($B961,'Tabelas auxiliares'!$A$65:$C$102,2,FALSE),"")</f>
        <v/>
      </c>
      <c r="H961" s="51" t="str">
        <f>IFERROR(VLOOKUP($B961,'Tabelas auxiliares'!$A$65:$C$102,3,FALSE),"")</f>
        <v/>
      </c>
      <c r="X961" s="51" t="str">
        <f t="shared" si="14"/>
        <v/>
      </c>
      <c r="Y961" s="51" t="str">
        <f>IF(T961="","",IF(AND(T961&lt;&gt;'Tabelas auxiliares'!$B$236,T961&lt;&gt;'Tabelas auxiliares'!$B$237),"FOLHA DE PESSOAL",IF(X961='Tabelas auxiliares'!$A$237,"CUSTEIO",IF(X961='Tabelas auxiliares'!$A$236,"INVESTIMENTO","ERRO - VERIFICAR"))))</f>
        <v/>
      </c>
      <c r="Z961" s="66"/>
    </row>
    <row r="962" spans="6:26" x14ac:dyDescent="0.25">
      <c r="F962" s="51" t="str">
        <f>IFERROR(VLOOKUP(D962,'Tabelas auxiliares'!$A$3:$B$61,2,FALSE),"")</f>
        <v/>
      </c>
      <c r="G962" s="51" t="str">
        <f>IFERROR(VLOOKUP($B962,'Tabelas auxiliares'!$A$65:$C$102,2,FALSE),"")</f>
        <v/>
      </c>
      <c r="H962" s="51" t="str">
        <f>IFERROR(VLOOKUP($B962,'Tabelas auxiliares'!$A$65:$C$102,3,FALSE),"")</f>
        <v/>
      </c>
      <c r="X962" s="51" t="str">
        <f t="shared" si="14"/>
        <v/>
      </c>
      <c r="Y962" s="51" t="str">
        <f>IF(T962="","",IF(AND(T962&lt;&gt;'Tabelas auxiliares'!$B$236,T962&lt;&gt;'Tabelas auxiliares'!$B$237),"FOLHA DE PESSOAL",IF(X962='Tabelas auxiliares'!$A$237,"CUSTEIO",IF(X962='Tabelas auxiliares'!$A$236,"INVESTIMENTO","ERRO - VERIFICAR"))))</f>
        <v/>
      </c>
      <c r="Z962" s="66"/>
    </row>
    <row r="963" spans="6:26" x14ac:dyDescent="0.25">
      <c r="F963" s="51" t="str">
        <f>IFERROR(VLOOKUP(D963,'Tabelas auxiliares'!$A$3:$B$61,2,FALSE),"")</f>
        <v/>
      </c>
      <c r="G963" s="51" t="str">
        <f>IFERROR(VLOOKUP($B963,'Tabelas auxiliares'!$A$65:$C$102,2,FALSE),"")</f>
        <v/>
      </c>
      <c r="H963" s="51" t="str">
        <f>IFERROR(VLOOKUP($B963,'Tabelas auxiliares'!$A$65:$C$102,3,FALSE),"")</f>
        <v/>
      </c>
      <c r="X963" s="51" t="str">
        <f t="shared" si="14"/>
        <v/>
      </c>
      <c r="Y963" s="51" t="str">
        <f>IF(T963="","",IF(AND(T963&lt;&gt;'Tabelas auxiliares'!$B$236,T963&lt;&gt;'Tabelas auxiliares'!$B$237),"FOLHA DE PESSOAL",IF(X963='Tabelas auxiliares'!$A$237,"CUSTEIO",IF(X963='Tabelas auxiliares'!$A$236,"INVESTIMENTO","ERRO - VERIFICAR"))))</f>
        <v/>
      </c>
      <c r="Z963" s="66"/>
    </row>
    <row r="964" spans="6:26" x14ac:dyDescent="0.25">
      <c r="F964" s="51" t="str">
        <f>IFERROR(VLOOKUP(D964,'Tabelas auxiliares'!$A$3:$B$61,2,FALSE),"")</f>
        <v/>
      </c>
      <c r="G964" s="51" t="str">
        <f>IFERROR(VLOOKUP($B964,'Tabelas auxiliares'!$A$65:$C$102,2,FALSE),"")</f>
        <v/>
      </c>
      <c r="H964" s="51" t="str">
        <f>IFERROR(VLOOKUP($B964,'Tabelas auxiliares'!$A$65:$C$102,3,FALSE),"")</f>
        <v/>
      </c>
      <c r="X964" s="51" t="str">
        <f t="shared" ref="X964:X1000" si="15">LEFT(V964,1)</f>
        <v/>
      </c>
      <c r="Y964" s="51" t="str">
        <f>IF(T964="","",IF(AND(T964&lt;&gt;'Tabelas auxiliares'!$B$236,T964&lt;&gt;'Tabelas auxiliares'!$B$237),"FOLHA DE PESSOAL",IF(X964='Tabelas auxiliares'!$A$237,"CUSTEIO",IF(X964='Tabelas auxiliares'!$A$236,"INVESTIMENTO","ERRO - VERIFICAR"))))</f>
        <v/>
      </c>
      <c r="Z964" s="66"/>
    </row>
    <row r="965" spans="6:26" x14ac:dyDescent="0.25">
      <c r="F965" s="51" t="str">
        <f>IFERROR(VLOOKUP(D965,'Tabelas auxiliares'!$A$3:$B$61,2,FALSE),"")</f>
        <v/>
      </c>
      <c r="G965" s="51" t="str">
        <f>IFERROR(VLOOKUP($B965,'Tabelas auxiliares'!$A$65:$C$102,2,FALSE),"")</f>
        <v/>
      </c>
      <c r="H965" s="51" t="str">
        <f>IFERROR(VLOOKUP($B965,'Tabelas auxiliares'!$A$65:$C$102,3,FALSE),"")</f>
        <v/>
      </c>
      <c r="X965" s="51" t="str">
        <f t="shared" si="15"/>
        <v/>
      </c>
      <c r="Y965" s="51" t="str">
        <f>IF(T965="","",IF(AND(T965&lt;&gt;'Tabelas auxiliares'!$B$236,T965&lt;&gt;'Tabelas auxiliares'!$B$237),"FOLHA DE PESSOAL",IF(X965='Tabelas auxiliares'!$A$237,"CUSTEIO",IF(X965='Tabelas auxiliares'!$A$236,"INVESTIMENTO","ERRO - VERIFICAR"))))</f>
        <v/>
      </c>
      <c r="Z965" s="66"/>
    </row>
    <row r="966" spans="6:26" x14ac:dyDescent="0.25">
      <c r="F966" s="51" t="str">
        <f>IFERROR(VLOOKUP(D966,'Tabelas auxiliares'!$A$3:$B$61,2,FALSE),"")</f>
        <v/>
      </c>
      <c r="G966" s="51" t="str">
        <f>IFERROR(VLOOKUP($B966,'Tabelas auxiliares'!$A$65:$C$102,2,FALSE),"")</f>
        <v/>
      </c>
      <c r="H966" s="51" t="str">
        <f>IFERROR(VLOOKUP($B966,'Tabelas auxiliares'!$A$65:$C$102,3,FALSE),"")</f>
        <v/>
      </c>
      <c r="X966" s="51" t="str">
        <f t="shared" si="15"/>
        <v/>
      </c>
      <c r="Y966" s="51" t="str">
        <f>IF(T966="","",IF(AND(T966&lt;&gt;'Tabelas auxiliares'!$B$236,T966&lt;&gt;'Tabelas auxiliares'!$B$237),"FOLHA DE PESSOAL",IF(X966='Tabelas auxiliares'!$A$237,"CUSTEIO",IF(X966='Tabelas auxiliares'!$A$236,"INVESTIMENTO","ERRO - VERIFICAR"))))</f>
        <v/>
      </c>
      <c r="Z966" s="66"/>
    </row>
    <row r="967" spans="6:26" x14ac:dyDescent="0.25">
      <c r="F967" s="51" t="str">
        <f>IFERROR(VLOOKUP(D967,'Tabelas auxiliares'!$A$3:$B$61,2,FALSE),"")</f>
        <v/>
      </c>
      <c r="G967" s="51" t="str">
        <f>IFERROR(VLOOKUP($B967,'Tabelas auxiliares'!$A$65:$C$102,2,FALSE),"")</f>
        <v/>
      </c>
      <c r="H967" s="51" t="str">
        <f>IFERROR(VLOOKUP($B967,'Tabelas auxiliares'!$A$65:$C$102,3,FALSE),"")</f>
        <v/>
      </c>
      <c r="X967" s="51" t="str">
        <f t="shared" si="15"/>
        <v/>
      </c>
      <c r="Y967" s="51" t="str">
        <f>IF(T967="","",IF(AND(T967&lt;&gt;'Tabelas auxiliares'!$B$236,T967&lt;&gt;'Tabelas auxiliares'!$B$237),"FOLHA DE PESSOAL",IF(X967='Tabelas auxiliares'!$A$237,"CUSTEIO",IF(X967='Tabelas auxiliares'!$A$236,"INVESTIMENTO","ERRO - VERIFICAR"))))</f>
        <v/>
      </c>
      <c r="Z967" s="66"/>
    </row>
    <row r="968" spans="6:26" x14ac:dyDescent="0.25">
      <c r="F968" s="51" t="str">
        <f>IFERROR(VLOOKUP(D968,'Tabelas auxiliares'!$A$3:$B$61,2,FALSE),"")</f>
        <v/>
      </c>
      <c r="G968" s="51" t="str">
        <f>IFERROR(VLOOKUP($B968,'Tabelas auxiliares'!$A$65:$C$102,2,FALSE),"")</f>
        <v/>
      </c>
      <c r="H968" s="51" t="str">
        <f>IFERROR(VLOOKUP($B968,'Tabelas auxiliares'!$A$65:$C$102,3,FALSE),"")</f>
        <v/>
      </c>
      <c r="X968" s="51" t="str">
        <f t="shared" si="15"/>
        <v/>
      </c>
      <c r="Y968" s="51" t="str">
        <f>IF(T968="","",IF(AND(T968&lt;&gt;'Tabelas auxiliares'!$B$236,T968&lt;&gt;'Tabelas auxiliares'!$B$237),"FOLHA DE PESSOAL",IF(X968='Tabelas auxiliares'!$A$237,"CUSTEIO",IF(X968='Tabelas auxiliares'!$A$236,"INVESTIMENTO","ERRO - VERIFICAR"))))</f>
        <v/>
      </c>
      <c r="Z968" s="66"/>
    </row>
    <row r="969" spans="6:26" x14ac:dyDescent="0.25">
      <c r="F969" s="51" t="str">
        <f>IFERROR(VLOOKUP(D969,'Tabelas auxiliares'!$A$3:$B$61,2,FALSE),"")</f>
        <v/>
      </c>
      <c r="G969" s="51" t="str">
        <f>IFERROR(VLOOKUP($B969,'Tabelas auxiliares'!$A$65:$C$102,2,FALSE),"")</f>
        <v/>
      </c>
      <c r="H969" s="51" t="str">
        <f>IFERROR(VLOOKUP($B969,'Tabelas auxiliares'!$A$65:$C$102,3,FALSE),"")</f>
        <v/>
      </c>
      <c r="X969" s="51" t="str">
        <f t="shared" si="15"/>
        <v/>
      </c>
      <c r="Y969" s="51" t="str">
        <f>IF(T969="","",IF(AND(T969&lt;&gt;'Tabelas auxiliares'!$B$236,T969&lt;&gt;'Tabelas auxiliares'!$B$237),"FOLHA DE PESSOAL",IF(X969='Tabelas auxiliares'!$A$237,"CUSTEIO",IF(X969='Tabelas auxiliares'!$A$236,"INVESTIMENTO","ERRO - VERIFICAR"))))</f>
        <v/>
      </c>
      <c r="Z969" s="66"/>
    </row>
    <row r="970" spans="6:26" x14ac:dyDescent="0.25">
      <c r="F970" s="51" t="str">
        <f>IFERROR(VLOOKUP(D970,'Tabelas auxiliares'!$A$3:$B$61,2,FALSE),"")</f>
        <v/>
      </c>
      <c r="G970" s="51" t="str">
        <f>IFERROR(VLOOKUP($B970,'Tabelas auxiliares'!$A$65:$C$102,2,FALSE),"")</f>
        <v/>
      </c>
      <c r="H970" s="51" t="str">
        <f>IFERROR(VLOOKUP($B970,'Tabelas auxiliares'!$A$65:$C$102,3,FALSE),"")</f>
        <v/>
      </c>
      <c r="X970" s="51" t="str">
        <f t="shared" si="15"/>
        <v/>
      </c>
      <c r="Y970" s="51" t="str">
        <f>IF(T970="","",IF(AND(T970&lt;&gt;'Tabelas auxiliares'!$B$236,T970&lt;&gt;'Tabelas auxiliares'!$B$237),"FOLHA DE PESSOAL",IF(X970='Tabelas auxiliares'!$A$237,"CUSTEIO",IF(X970='Tabelas auxiliares'!$A$236,"INVESTIMENTO","ERRO - VERIFICAR"))))</f>
        <v/>
      </c>
      <c r="Z970" s="66"/>
    </row>
    <row r="971" spans="6:26" x14ac:dyDescent="0.25">
      <c r="F971" s="51" t="str">
        <f>IFERROR(VLOOKUP(D971,'Tabelas auxiliares'!$A$3:$B$61,2,FALSE),"")</f>
        <v/>
      </c>
      <c r="G971" s="51" t="str">
        <f>IFERROR(VLOOKUP($B971,'Tabelas auxiliares'!$A$65:$C$102,2,FALSE),"")</f>
        <v/>
      </c>
      <c r="H971" s="51" t="str">
        <f>IFERROR(VLOOKUP($B971,'Tabelas auxiliares'!$A$65:$C$102,3,FALSE),"")</f>
        <v/>
      </c>
      <c r="X971" s="51" t="str">
        <f t="shared" si="15"/>
        <v/>
      </c>
      <c r="Y971" s="51" t="str">
        <f>IF(T971="","",IF(AND(T971&lt;&gt;'Tabelas auxiliares'!$B$236,T971&lt;&gt;'Tabelas auxiliares'!$B$237),"FOLHA DE PESSOAL",IF(X971='Tabelas auxiliares'!$A$237,"CUSTEIO",IF(X971='Tabelas auxiliares'!$A$236,"INVESTIMENTO","ERRO - VERIFICAR"))))</f>
        <v/>
      </c>
      <c r="Z971" s="66"/>
    </row>
    <row r="972" spans="6:26" x14ac:dyDescent="0.25">
      <c r="F972" s="51" t="str">
        <f>IFERROR(VLOOKUP(D972,'Tabelas auxiliares'!$A$3:$B$61,2,FALSE),"")</f>
        <v/>
      </c>
      <c r="G972" s="51" t="str">
        <f>IFERROR(VLOOKUP($B972,'Tabelas auxiliares'!$A$65:$C$102,2,FALSE),"")</f>
        <v/>
      </c>
      <c r="H972" s="51" t="str">
        <f>IFERROR(VLOOKUP($B972,'Tabelas auxiliares'!$A$65:$C$102,3,FALSE),"")</f>
        <v/>
      </c>
      <c r="X972" s="51" t="str">
        <f t="shared" si="15"/>
        <v/>
      </c>
      <c r="Y972" s="51" t="str">
        <f>IF(T972="","",IF(AND(T972&lt;&gt;'Tabelas auxiliares'!$B$236,T972&lt;&gt;'Tabelas auxiliares'!$B$237),"FOLHA DE PESSOAL",IF(X972='Tabelas auxiliares'!$A$237,"CUSTEIO",IF(X972='Tabelas auxiliares'!$A$236,"INVESTIMENTO","ERRO - VERIFICAR"))))</f>
        <v/>
      </c>
      <c r="Z972" s="66"/>
    </row>
    <row r="973" spans="6:26" x14ac:dyDescent="0.25">
      <c r="F973" s="51" t="str">
        <f>IFERROR(VLOOKUP(D973,'Tabelas auxiliares'!$A$3:$B$61,2,FALSE),"")</f>
        <v/>
      </c>
      <c r="G973" s="51" t="str">
        <f>IFERROR(VLOOKUP($B973,'Tabelas auxiliares'!$A$65:$C$102,2,FALSE),"")</f>
        <v/>
      </c>
      <c r="H973" s="51" t="str">
        <f>IFERROR(VLOOKUP($B973,'Tabelas auxiliares'!$A$65:$C$102,3,FALSE),"")</f>
        <v/>
      </c>
      <c r="X973" s="51" t="str">
        <f t="shared" si="15"/>
        <v/>
      </c>
      <c r="Y973" s="51" t="str">
        <f>IF(T973="","",IF(AND(T973&lt;&gt;'Tabelas auxiliares'!$B$236,T973&lt;&gt;'Tabelas auxiliares'!$B$237),"FOLHA DE PESSOAL",IF(X973='Tabelas auxiliares'!$A$237,"CUSTEIO",IF(X973='Tabelas auxiliares'!$A$236,"INVESTIMENTO","ERRO - VERIFICAR"))))</f>
        <v/>
      </c>
      <c r="Z973" s="66"/>
    </row>
    <row r="974" spans="6:26" x14ac:dyDescent="0.25">
      <c r="F974" s="51" t="str">
        <f>IFERROR(VLOOKUP(D974,'Tabelas auxiliares'!$A$3:$B$61,2,FALSE),"")</f>
        <v/>
      </c>
      <c r="G974" s="51" t="str">
        <f>IFERROR(VLOOKUP($B974,'Tabelas auxiliares'!$A$65:$C$102,2,FALSE),"")</f>
        <v/>
      </c>
      <c r="H974" s="51" t="str">
        <f>IFERROR(VLOOKUP($B974,'Tabelas auxiliares'!$A$65:$C$102,3,FALSE),"")</f>
        <v/>
      </c>
      <c r="X974" s="51" t="str">
        <f t="shared" si="15"/>
        <v/>
      </c>
      <c r="Y974" s="51" t="str">
        <f>IF(T974="","",IF(AND(T974&lt;&gt;'Tabelas auxiliares'!$B$236,T974&lt;&gt;'Tabelas auxiliares'!$B$237),"FOLHA DE PESSOAL",IF(X974='Tabelas auxiliares'!$A$237,"CUSTEIO",IF(X974='Tabelas auxiliares'!$A$236,"INVESTIMENTO","ERRO - VERIFICAR"))))</f>
        <v/>
      </c>
      <c r="Z974" s="66"/>
    </row>
    <row r="975" spans="6:26" x14ac:dyDescent="0.25">
      <c r="F975" s="51" t="str">
        <f>IFERROR(VLOOKUP(D975,'Tabelas auxiliares'!$A$3:$B$61,2,FALSE),"")</f>
        <v/>
      </c>
      <c r="G975" s="51" t="str">
        <f>IFERROR(VLOOKUP($B975,'Tabelas auxiliares'!$A$65:$C$102,2,FALSE),"")</f>
        <v/>
      </c>
      <c r="H975" s="51" t="str">
        <f>IFERROR(VLOOKUP($B975,'Tabelas auxiliares'!$A$65:$C$102,3,FALSE),"")</f>
        <v/>
      </c>
      <c r="X975" s="51" t="str">
        <f t="shared" si="15"/>
        <v/>
      </c>
      <c r="Y975" s="51" t="str">
        <f>IF(T975="","",IF(AND(T975&lt;&gt;'Tabelas auxiliares'!$B$236,T975&lt;&gt;'Tabelas auxiliares'!$B$237),"FOLHA DE PESSOAL",IF(X975='Tabelas auxiliares'!$A$237,"CUSTEIO",IF(X975='Tabelas auxiliares'!$A$236,"INVESTIMENTO","ERRO - VERIFICAR"))))</f>
        <v/>
      </c>
      <c r="Z975" s="66"/>
    </row>
    <row r="976" spans="6:26" x14ac:dyDescent="0.25">
      <c r="F976" s="51" t="str">
        <f>IFERROR(VLOOKUP(D976,'Tabelas auxiliares'!$A$3:$B$61,2,FALSE),"")</f>
        <v/>
      </c>
      <c r="G976" s="51" t="str">
        <f>IFERROR(VLOOKUP($B976,'Tabelas auxiliares'!$A$65:$C$102,2,FALSE),"")</f>
        <v/>
      </c>
      <c r="H976" s="51" t="str">
        <f>IFERROR(VLOOKUP($B976,'Tabelas auxiliares'!$A$65:$C$102,3,FALSE),"")</f>
        <v/>
      </c>
      <c r="X976" s="51" t="str">
        <f t="shared" si="15"/>
        <v/>
      </c>
      <c r="Y976" s="51" t="str">
        <f>IF(T976="","",IF(AND(T976&lt;&gt;'Tabelas auxiliares'!$B$236,T976&lt;&gt;'Tabelas auxiliares'!$B$237),"FOLHA DE PESSOAL",IF(X976='Tabelas auxiliares'!$A$237,"CUSTEIO",IF(X976='Tabelas auxiliares'!$A$236,"INVESTIMENTO","ERRO - VERIFICAR"))))</f>
        <v/>
      </c>
      <c r="Z976" s="66"/>
    </row>
    <row r="977" spans="6:26" x14ac:dyDescent="0.25">
      <c r="F977" s="51" t="str">
        <f>IFERROR(VLOOKUP(D977,'Tabelas auxiliares'!$A$3:$B$61,2,FALSE),"")</f>
        <v/>
      </c>
      <c r="G977" s="51" t="str">
        <f>IFERROR(VLOOKUP($B977,'Tabelas auxiliares'!$A$65:$C$102,2,FALSE),"")</f>
        <v/>
      </c>
      <c r="H977" s="51" t="str">
        <f>IFERROR(VLOOKUP($B977,'Tabelas auxiliares'!$A$65:$C$102,3,FALSE),"")</f>
        <v/>
      </c>
      <c r="X977" s="51" t="str">
        <f t="shared" si="15"/>
        <v/>
      </c>
      <c r="Y977" s="51" t="str">
        <f>IF(T977="","",IF(AND(T977&lt;&gt;'Tabelas auxiliares'!$B$236,T977&lt;&gt;'Tabelas auxiliares'!$B$237),"FOLHA DE PESSOAL",IF(X977='Tabelas auxiliares'!$A$237,"CUSTEIO",IF(X977='Tabelas auxiliares'!$A$236,"INVESTIMENTO","ERRO - VERIFICAR"))))</f>
        <v/>
      </c>
      <c r="Z977" s="66"/>
    </row>
    <row r="978" spans="6:26" x14ac:dyDescent="0.25">
      <c r="F978" s="51" t="str">
        <f>IFERROR(VLOOKUP(D978,'Tabelas auxiliares'!$A$3:$B$61,2,FALSE),"")</f>
        <v/>
      </c>
      <c r="G978" s="51" t="str">
        <f>IFERROR(VLOOKUP($B978,'Tabelas auxiliares'!$A$65:$C$102,2,FALSE),"")</f>
        <v/>
      </c>
      <c r="H978" s="51" t="str">
        <f>IFERROR(VLOOKUP($B978,'Tabelas auxiliares'!$A$65:$C$102,3,FALSE),"")</f>
        <v/>
      </c>
      <c r="X978" s="51" t="str">
        <f t="shared" si="15"/>
        <v/>
      </c>
      <c r="Y978" s="51" t="str">
        <f>IF(T978="","",IF(AND(T978&lt;&gt;'Tabelas auxiliares'!$B$236,T978&lt;&gt;'Tabelas auxiliares'!$B$237),"FOLHA DE PESSOAL",IF(X978='Tabelas auxiliares'!$A$237,"CUSTEIO",IF(X978='Tabelas auxiliares'!$A$236,"INVESTIMENTO","ERRO - VERIFICAR"))))</f>
        <v/>
      </c>
      <c r="Z978" s="66"/>
    </row>
    <row r="979" spans="6:26" x14ac:dyDescent="0.25">
      <c r="F979" s="51" t="str">
        <f>IFERROR(VLOOKUP(D979,'Tabelas auxiliares'!$A$3:$B$61,2,FALSE),"")</f>
        <v/>
      </c>
      <c r="G979" s="51" t="str">
        <f>IFERROR(VLOOKUP($B979,'Tabelas auxiliares'!$A$65:$C$102,2,FALSE),"")</f>
        <v/>
      </c>
      <c r="H979" s="51" t="str">
        <f>IFERROR(VLOOKUP($B979,'Tabelas auxiliares'!$A$65:$C$102,3,FALSE),"")</f>
        <v/>
      </c>
      <c r="X979" s="51" t="str">
        <f t="shared" si="15"/>
        <v/>
      </c>
      <c r="Y979" s="51" t="str">
        <f>IF(T979="","",IF(AND(T979&lt;&gt;'Tabelas auxiliares'!$B$236,T979&lt;&gt;'Tabelas auxiliares'!$B$237),"FOLHA DE PESSOAL",IF(X979='Tabelas auxiliares'!$A$237,"CUSTEIO",IF(X979='Tabelas auxiliares'!$A$236,"INVESTIMENTO","ERRO - VERIFICAR"))))</f>
        <v/>
      </c>
      <c r="Z979" s="66"/>
    </row>
    <row r="980" spans="6:26" x14ac:dyDescent="0.25">
      <c r="F980" s="51" t="str">
        <f>IFERROR(VLOOKUP(D980,'Tabelas auxiliares'!$A$3:$B$61,2,FALSE),"")</f>
        <v/>
      </c>
      <c r="G980" s="51" t="str">
        <f>IFERROR(VLOOKUP($B980,'Tabelas auxiliares'!$A$65:$C$102,2,FALSE),"")</f>
        <v/>
      </c>
      <c r="H980" s="51" t="str">
        <f>IFERROR(VLOOKUP($B980,'Tabelas auxiliares'!$A$65:$C$102,3,FALSE),"")</f>
        <v/>
      </c>
      <c r="X980" s="51" t="str">
        <f t="shared" si="15"/>
        <v/>
      </c>
      <c r="Y980" s="51" t="str">
        <f>IF(T980="","",IF(AND(T980&lt;&gt;'Tabelas auxiliares'!$B$236,T980&lt;&gt;'Tabelas auxiliares'!$B$237),"FOLHA DE PESSOAL",IF(X980='Tabelas auxiliares'!$A$237,"CUSTEIO",IF(X980='Tabelas auxiliares'!$A$236,"INVESTIMENTO","ERRO - VERIFICAR"))))</f>
        <v/>
      </c>
      <c r="Z980" s="66"/>
    </row>
    <row r="981" spans="6:26" x14ac:dyDescent="0.25">
      <c r="F981" s="51" t="str">
        <f>IFERROR(VLOOKUP(D981,'Tabelas auxiliares'!$A$3:$B$61,2,FALSE),"")</f>
        <v/>
      </c>
      <c r="G981" s="51" t="str">
        <f>IFERROR(VLOOKUP($B981,'Tabelas auxiliares'!$A$65:$C$102,2,FALSE),"")</f>
        <v/>
      </c>
      <c r="H981" s="51" t="str">
        <f>IFERROR(VLOOKUP($B981,'Tabelas auxiliares'!$A$65:$C$102,3,FALSE),"")</f>
        <v/>
      </c>
      <c r="X981" s="51" t="str">
        <f t="shared" si="15"/>
        <v/>
      </c>
      <c r="Y981" s="51" t="str">
        <f>IF(T981="","",IF(AND(T981&lt;&gt;'Tabelas auxiliares'!$B$236,T981&lt;&gt;'Tabelas auxiliares'!$B$237),"FOLHA DE PESSOAL",IF(X981='Tabelas auxiliares'!$A$237,"CUSTEIO",IF(X981='Tabelas auxiliares'!$A$236,"INVESTIMENTO","ERRO - VERIFICAR"))))</f>
        <v/>
      </c>
      <c r="Z981" s="66"/>
    </row>
    <row r="982" spans="6:26" x14ac:dyDescent="0.25">
      <c r="F982" s="51" t="str">
        <f>IFERROR(VLOOKUP(D982,'Tabelas auxiliares'!$A$3:$B$61,2,FALSE),"")</f>
        <v/>
      </c>
      <c r="G982" s="51" t="str">
        <f>IFERROR(VLOOKUP($B982,'Tabelas auxiliares'!$A$65:$C$102,2,FALSE),"")</f>
        <v/>
      </c>
      <c r="H982" s="51" t="str">
        <f>IFERROR(VLOOKUP($B982,'Tabelas auxiliares'!$A$65:$C$102,3,FALSE),"")</f>
        <v/>
      </c>
      <c r="X982" s="51" t="str">
        <f t="shared" si="15"/>
        <v/>
      </c>
      <c r="Y982" s="51" t="str">
        <f>IF(T982="","",IF(AND(T982&lt;&gt;'Tabelas auxiliares'!$B$236,T982&lt;&gt;'Tabelas auxiliares'!$B$237),"FOLHA DE PESSOAL",IF(X982='Tabelas auxiliares'!$A$237,"CUSTEIO",IF(X982='Tabelas auxiliares'!$A$236,"INVESTIMENTO","ERRO - VERIFICAR"))))</f>
        <v/>
      </c>
      <c r="Z982" s="66"/>
    </row>
    <row r="983" spans="6:26" x14ac:dyDescent="0.25">
      <c r="F983" s="51" t="str">
        <f>IFERROR(VLOOKUP(D983,'Tabelas auxiliares'!$A$3:$B$61,2,FALSE),"")</f>
        <v/>
      </c>
      <c r="G983" s="51" t="str">
        <f>IFERROR(VLOOKUP($B983,'Tabelas auxiliares'!$A$65:$C$102,2,FALSE),"")</f>
        <v/>
      </c>
      <c r="H983" s="51" t="str">
        <f>IFERROR(VLOOKUP($B983,'Tabelas auxiliares'!$A$65:$C$102,3,FALSE),"")</f>
        <v/>
      </c>
      <c r="X983" s="51" t="str">
        <f t="shared" si="15"/>
        <v/>
      </c>
      <c r="Y983" s="51" t="str">
        <f>IF(T983="","",IF(AND(T983&lt;&gt;'Tabelas auxiliares'!$B$236,T983&lt;&gt;'Tabelas auxiliares'!$B$237),"FOLHA DE PESSOAL",IF(X983='Tabelas auxiliares'!$A$237,"CUSTEIO",IF(X983='Tabelas auxiliares'!$A$236,"INVESTIMENTO","ERRO - VERIFICAR"))))</f>
        <v/>
      </c>
      <c r="Z983" s="66"/>
    </row>
    <row r="984" spans="6:26" x14ac:dyDescent="0.25">
      <c r="F984" s="51" t="str">
        <f>IFERROR(VLOOKUP(D984,'Tabelas auxiliares'!$A$3:$B$61,2,FALSE),"")</f>
        <v/>
      </c>
      <c r="G984" s="51" t="str">
        <f>IFERROR(VLOOKUP($B984,'Tabelas auxiliares'!$A$65:$C$102,2,FALSE),"")</f>
        <v/>
      </c>
      <c r="H984" s="51" t="str">
        <f>IFERROR(VLOOKUP($B984,'Tabelas auxiliares'!$A$65:$C$102,3,FALSE),"")</f>
        <v/>
      </c>
      <c r="X984" s="51" t="str">
        <f t="shared" si="15"/>
        <v/>
      </c>
      <c r="Y984" s="51" t="str">
        <f>IF(T984="","",IF(AND(T984&lt;&gt;'Tabelas auxiliares'!$B$236,T984&lt;&gt;'Tabelas auxiliares'!$B$237),"FOLHA DE PESSOAL",IF(X984='Tabelas auxiliares'!$A$237,"CUSTEIO",IF(X984='Tabelas auxiliares'!$A$236,"INVESTIMENTO","ERRO - VERIFICAR"))))</f>
        <v/>
      </c>
      <c r="Z984" s="66"/>
    </row>
    <row r="985" spans="6:26" x14ac:dyDescent="0.25">
      <c r="F985" s="51" t="str">
        <f>IFERROR(VLOOKUP(D985,'Tabelas auxiliares'!$A$3:$B$61,2,FALSE),"")</f>
        <v/>
      </c>
      <c r="G985" s="51" t="str">
        <f>IFERROR(VLOOKUP($B985,'Tabelas auxiliares'!$A$65:$C$102,2,FALSE),"")</f>
        <v/>
      </c>
      <c r="H985" s="51" t="str">
        <f>IFERROR(VLOOKUP($B985,'Tabelas auxiliares'!$A$65:$C$102,3,FALSE),"")</f>
        <v/>
      </c>
      <c r="X985" s="51" t="str">
        <f t="shared" si="15"/>
        <v/>
      </c>
      <c r="Y985" s="51" t="str">
        <f>IF(T985="","",IF(AND(T985&lt;&gt;'Tabelas auxiliares'!$B$236,T985&lt;&gt;'Tabelas auxiliares'!$B$237),"FOLHA DE PESSOAL",IF(X985='Tabelas auxiliares'!$A$237,"CUSTEIO",IF(X985='Tabelas auxiliares'!$A$236,"INVESTIMENTO","ERRO - VERIFICAR"))))</f>
        <v/>
      </c>
      <c r="Z985" s="66"/>
    </row>
    <row r="986" spans="6:26" x14ac:dyDescent="0.25">
      <c r="F986" s="51" t="str">
        <f>IFERROR(VLOOKUP(D986,'Tabelas auxiliares'!$A$3:$B$61,2,FALSE),"")</f>
        <v/>
      </c>
      <c r="G986" s="51" t="str">
        <f>IFERROR(VLOOKUP($B986,'Tabelas auxiliares'!$A$65:$C$102,2,FALSE),"")</f>
        <v/>
      </c>
      <c r="H986" s="51" t="str">
        <f>IFERROR(VLOOKUP($B986,'Tabelas auxiliares'!$A$65:$C$102,3,FALSE),"")</f>
        <v/>
      </c>
      <c r="X986" s="51" t="str">
        <f t="shared" si="15"/>
        <v/>
      </c>
      <c r="Y986" s="51" t="str">
        <f>IF(T986="","",IF(AND(T986&lt;&gt;'Tabelas auxiliares'!$B$236,T986&lt;&gt;'Tabelas auxiliares'!$B$237),"FOLHA DE PESSOAL",IF(X986='Tabelas auxiliares'!$A$237,"CUSTEIO",IF(X986='Tabelas auxiliares'!$A$236,"INVESTIMENTO","ERRO - VERIFICAR"))))</f>
        <v/>
      </c>
      <c r="Z986" s="66"/>
    </row>
    <row r="987" spans="6:26" x14ac:dyDescent="0.25">
      <c r="F987" s="51" t="str">
        <f>IFERROR(VLOOKUP(D987,'Tabelas auxiliares'!$A$3:$B$61,2,FALSE),"")</f>
        <v/>
      </c>
      <c r="G987" s="51" t="str">
        <f>IFERROR(VLOOKUP($B987,'Tabelas auxiliares'!$A$65:$C$102,2,FALSE),"")</f>
        <v/>
      </c>
      <c r="H987" s="51" t="str">
        <f>IFERROR(VLOOKUP($B987,'Tabelas auxiliares'!$A$65:$C$102,3,FALSE),"")</f>
        <v/>
      </c>
      <c r="X987" s="51" t="str">
        <f t="shared" si="15"/>
        <v/>
      </c>
      <c r="Y987" s="51" t="str">
        <f>IF(T987="","",IF(AND(T987&lt;&gt;'Tabelas auxiliares'!$B$236,T987&lt;&gt;'Tabelas auxiliares'!$B$237),"FOLHA DE PESSOAL",IF(X987='Tabelas auxiliares'!$A$237,"CUSTEIO",IF(X987='Tabelas auxiliares'!$A$236,"INVESTIMENTO","ERRO - VERIFICAR"))))</f>
        <v/>
      </c>
      <c r="Z987" s="66"/>
    </row>
    <row r="988" spans="6:26" x14ac:dyDescent="0.25">
      <c r="F988" s="51" t="str">
        <f>IFERROR(VLOOKUP(D988,'Tabelas auxiliares'!$A$3:$B$61,2,FALSE),"")</f>
        <v/>
      </c>
      <c r="G988" s="51" t="str">
        <f>IFERROR(VLOOKUP($B988,'Tabelas auxiliares'!$A$65:$C$102,2,FALSE),"")</f>
        <v/>
      </c>
      <c r="H988" s="51" t="str">
        <f>IFERROR(VLOOKUP($B988,'Tabelas auxiliares'!$A$65:$C$102,3,FALSE),"")</f>
        <v/>
      </c>
      <c r="X988" s="51" t="str">
        <f t="shared" si="15"/>
        <v/>
      </c>
      <c r="Y988" s="51" t="str">
        <f>IF(T988="","",IF(AND(T988&lt;&gt;'Tabelas auxiliares'!$B$236,T988&lt;&gt;'Tabelas auxiliares'!$B$237),"FOLHA DE PESSOAL",IF(X988='Tabelas auxiliares'!$A$237,"CUSTEIO",IF(X988='Tabelas auxiliares'!$A$236,"INVESTIMENTO","ERRO - VERIFICAR"))))</f>
        <v/>
      </c>
      <c r="Z988" s="66"/>
    </row>
    <row r="989" spans="6:26" x14ac:dyDescent="0.25">
      <c r="F989" s="51" t="str">
        <f>IFERROR(VLOOKUP(D989,'Tabelas auxiliares'!$A$3:$B$61,2,FALSE),"")</f>
        <v/>
      </c>
      <c r="G989" s="51" t="str">
        <f>IFERROR(VLOOKUP($B989,'Tabelas auxiliares'!$A$65:$C$102,2,FALSE),"")</f>
        <v/>
      </c>
      <c r="H989" s="51" t="str">
        <f>IFERROR(VLOOKUP($B989,'Tabelas auxiliares'!$A$65:$C$102,3,FALSE),"")</f>
        <v/>
      </c>
      <c r="X989" s="51" t="str">
        <f t="shared" si="15"/>
        <v/>
      </c>
      <c r="Y989" s="51" t="str">
        <f>IF(T989="","",IF(AND(T989&lt;&gt;'Tabelas auxiliares'!$B$236,T989&lt;&gt;'Tabelas auxiliares'!$B$237),"FOLHA DE PESSOAL",IF(X989='Tabelas auxiliares'!$A$237,"CUSTEIO",IF(X989='Tabelas auxiliares'!$A$236,"INVESTIMENTO","ERRO - VERIFICAR"))))</f>
        <v/>
      </c>
      <c r="Z989" s="66"/>
    </row>
    <row r="990" spans="6:26" x14ac:dyDescent="0.25">
      <c r="F990" s="51" t="str">
        <f>IFERROR(VLOOKUP(D990,'Tabelas auxiliares'!$A$3:$B$61,2,FALSE),"")</f>
        <v/>
      </c>
      <c r="G990" s="51" t="str">
        <f>IFERROR(VLOOKUP($B990,'Tabelas auxiliares'!$A$65:$C$102,2,FALSE),"")</f>
        <v/>
      </c>
      <c r="H990" s="51" t="str">
        <f>IFERROR(VLOOKUP($B990,'Tabelas auxiliares'!$A$65:$C$102,3,FALSE),"")</f>
        <v/>
      </c>
      <c r="X990" s="51" t="str">
        <f t="shared" si="15"/>
        <v/>
      </c>
      <c r="Y990" s="51" t="str">
        <f>IF(T990="","",IF(AND(T990&lt;&gt;'Tabelas auxiliares'!$B$236,T990&lt;&gt;'Tabelas auxiliares'!$B$237),"FOLHA DE PESSOAL",IF(X990='Tabelas auxiliares'!$A$237,"CUSTEIO",IF(X990='Tabelas auxiliares'!$A$236,"INVESTIMENTO","ERRO - VERIFICAR"))))</f>
        <v/>
      </c>
      <c r="Z990" s="66"/>
    </row>
    <row r="991" spans="6:26" x14ac:dyDescent="0.25">
      <c r="F991" s="51" t="str">
        <f>IFERROR(VLOOKUP(D991,'Tabelas auxiliares'!$A$3:$B$61,2,FALSE),"")</f>
        <v/>
      </c>
      <c r="G991" s="51" t="str">
        <f>IFERROR(VLOOKUP($B991,'Tabelas auxiliares'!$A$65:$C$102,2,FALSE),"")</f>
        <v/>
      </c>
      <c r="H991" s="51" t="str">
        <f>IFERROR(VLOOKUP($B991,'Tabelas auxiliares'!$A$65:$C$102,3,FALSE),"")</f>
        <v/>
      </c>
      <c r="X991" s="51" t="str">
        <f t="shared" si="15"/>
        <v/>
      </c>
      <c r="Y991" s="51" t="str">
        <f>IF(T991="","",IF(AND(T991&lt;&gt;'Tabelas auxiliares'!$B$236,T991&lt;&gt;'Tabelas auxiliares'!$B$237),"FOLHA DE PESSOAL",IF(X991='Tabelas auxiliares'!$A$237,"CUSTEIO",IF(X991='Tabelas auxiliares'!$A$236,"INVESTIMENTO","ERRO - VERIFICAR"))))</f>
        <v/>
      </c>
      <c r="Z991" s="66"/>
    </row>
    <row r="992" spans="6:26" x14ac:dyDescent="0.25">
      <c r="F992" s="51" t="str">
        <f>IFERROR(VLOOKUP(D992,'Tabelas auxiliares'!$A$3:$B$61,2,FALSE),"")</f>
        <v/>
      </c>
      <c r="G992" s="51" t="str">
        <f>IFERROR(VLOOKUP($B992,'Tabelas auxiliares'!$A$65:$C$102,2,FALSE),"")</f>
        <v/>
      </c>
      <c r="H992" s="51" t="str">
        <f>IFERROR(VLOOKUP($B992,'Tabelas auxiliares'!$A$65:$C$102,3,FALSE),"")</f>
        <v/>
      </c>
      <c r="X992" s="51" t="str">
        <f t="shared" si="15"/>
        <v/>
      </c>
      <c r="Y992" s="51" t="str">
        <f>IF(T992="","",IF(AND(T992&lt;&gt;'Tabelas auxiliares'!$B$236,T992&lt;&gt;'Tabelas auxiliares'!$B$237),"FOLHA DE PESSOAL",IF(X992='Tabelas auxiliares'!$A$237,"CUSTEIO",IF(X992='Tabelas auxiliares'!$A$236,"INVESTIMENTO","ERRO - VERIFICAR"))))</f>
        <v/>
      </c>
      <c r="Z992" s="66"/>
    </row>
    <row r="993" spans="1:29" x14ac:dyDescent="0.25">
      <c r="F993" s="51" t="str">
        <f>IFERROR(VLOOKUP(D993,'Tabelas auxiliares'!$A$3:$B$61,2,FALSE),"")</f>
        <v/>
      </c>
      <c r="G993" s="51" t="str">
        <f>IFERROR(VLOOKUP($B993,'Tabelas auxiliares'!$A$65:$C$102,2,FALSE),"")</f>
        <v/>
      </c>
      <c r="H993" s="51" t="str">
        <f>IFERROR(VLOOKUP($B993,'Tabelas auxiliares'!$A$65:$C$102,3,FALSE),"")</f>
        <v/>
      </c>
      <c r="X993" s="51" t="str">
        <f t="shared" si="15"/>
        <v/>
      </c>
      <c r="Y993" s="51" t="str">
        <f>IF(T993="","",IF(AND(T993&lt;&gt;'Tabelas auxiliares'!$B$236,T993&lt;&gt;'Tabelas auxiliares'!$B$237),"FOLHA DE PESSOAL",IF(X993='Tabelas auxiliares'!$A$237,"CUSTEIO",IF(X993='Tabelas auxiliares'!$A$236,"INVESTIMENTO","ERRO - VERIFICAR"))))</f>
        <v/>
      </c>
      <c r="Z993" s="66"/>
    </row>
    <row r="994" spans="1:29" x14ac:dyDescent="0.25">
      <c r="F994" s="51" t="str">
        <f>IFERROR(VLOOKUP(D994,'Tabelas auxiliares'!$A$3:$B$61,2,FALSE),"")</f>
        <v/>
      </c>
      <c r="G994" s="51" t="str">
        <f>IFERROR(VLOOKUP($B994,'Tabelas auxiliares'!$A$65:$C$102,2,FALSE),"")</f>
        <v/>
      </c>
      <c r="H994" s="51" t="str">
        <f>IFERROR(VLOOKUP($B994,'Tabelas auxiliares'!$A$65:$C$102,3,FALSE),"")</f>
        <v/>
      </c>
      <c r="X994" s="51" t="str">
        <f t="shared" si="15"/>
        <v/>
      </c>
      <c r="Y994" s="51" t="str">
        <f>IF(T994="","",IF(AND(T994&lt;&gt;'Tabelas auxiliares'!$B$236,T994&lt;&gt;'Tabelas auxiliares'!$B$237),"FOLHA DE PESSOAL",IF(X994='Tabelas auxiliares'!$A$237,"CUSTEIO",IF(X994='Tabelas auxiliares'!$A$236,"INVESTIMENTO","ERRO - VERIFICAR"))))</f>
        <v/>
      </c>
      <c r="Z994" s="66"/>
    </row>
    <row r="995" spans="1:29" x14ac:dyDescent="0.25">
      <c r="F995" s="51" t="str">
        <f>IFERROR(VLOOKUP(D995,'Tabelas auxiliares'!$A$3:$B$61,2,FALSE),"")</f>
        <v/>
      </c>
      <c r="G995" s="51" t="str">
        <f>IFERROR(VLOOKUP($B995,'Tabelas auxiliares'!$A$65:$C$102,2,FALSE),"")</f>
        <v/>
      </c>
      <c r="H995" s="51" t="str">
        <f>IFERROR(VLOOKUP($B995,'Tabelas auxiliares'!$A$65:$C$102,3,FALSE),"")</f>
        <v/>
      </c>
      <c r="X995" s="51" t="str">
        <f t="shared" si="15"/>
        <v/>
      </c>
      <c r="Y995" s="51" t="str">
        <f>IF(T995="","",IF(AND(T995&lt;&gt;'Tabelas auxiliares'!$B$236,T995&lt;&gt;'Tabelas auxiliares'!$B$237),"FOLHA DE PESSOAL",IF(X995='Tabelas auxiliares'!$A$237,"CUSTEIO",IF(X995='Tabelas auxiliares'!$A$236,"INVESTIMENTO","ERRO - VERIFICAR"))))</f>
        <v/>
      </c>
      <c r="Z995" s="66"/>
    </row>
    <row r="996" spans="1:29" x14ac:dyDescent="0.25">
      <c r="F996" s="51" t="str">
        <f>IFERROR(VLOOKUP(D996,'Tabelas auxiliares'!$A$3:$B$61,2,FALSE),"")</f>
        <v/>
      </c>
      <c r="G996" s="51" t="str">
        <f>IFERROR(VLOOKUP($B996,'Tabelas auxiliares'!$A$65:$C$102,2,FALSE),"")</f>
        <v/>
      </c>
      <c r="H996" s="51" t="str">
        <f>IFERROR(VLOOKUP($B996,'Tabelas auxiliares'!$A$65:$C$102,3,FALSE),"")</f>
        <v/>
      </c>
      <c r="X996" s="51" t="str">
        <f t="shared" si="15"/>
        <v/>
      </c>
      <c r="Y996" s="51" t="str">
        <f>IF(T996="","",IF(AND(T996&lt;&gt;'Tabelas auxiliares'!$B$236,T996&lt;&gt;'Tabelas auxiliares'!$B$237),"FOLHA DE PESSOAL",IF(X996='Tabelas auxiliares'!$A$237,"CUSTEIO",IF(X996='Tabelas auxiliares'!$A$236,"INVESTIMENTO","ERRO - VERIFICAR"))))</f>
        <v/>
      </c>
      <c r="Z996" s="66"/>
    </row>
    <row r="997" spans="1:29" x14ac:dyDescent="0.25">
      <c r="F997" s="51" t="str">
        <f>IFERROR(VLOOKUP(D997,'Tabelas auxiliares'!$A$3:$B$61,2,FALSE),"")</f>
        <v/>
      </c>
      <c r="G997" s="51" t="str">
        <f>IFERROR(VLOOKUP($B997,'Tabelas auxiliares'!$A$65:$C$102,2,FALSE),"")</f>
        <v/>
      </c>
      <c r="H997" s="51" t="str">
        <f>IFERROR(VLOOKUP($B997,'Tabelas auxiliares'!$A$65:$C$102,3,FALSE),"")</f>
        <v/>
      </c>
      <c r="X997" s="51" t="str">
        <f t="shared" si="15"/>
        <v/>
      </c>
      <c r="Y997" s="51" t="str">
        <f>IF(T997="","",IF(AND(T997&lt;&gt;'Tabelas auxiliares'!$B$236,T997&lt;&gt;'Tabelas auxiliares'!$B$237),"FOLHA DE PESSOAL",IF(X997='Tabelas auxiliares'!$A$237,"CUSTEIO",IF(X997='Tabelas auxiliares'!$A$236,"INVESTIMENTO","ERRO - VERIFICAR"))))</f>
        <v/>
      </c>
      <c r="Z997" s="66"/>
    </row>
    <row r="998" spans="1:29" x14ac:dyDescent="0.25">
      <c r="F998" s="51" t="str">
        <f>IFERROR(VLOOKUP(D998,'Tabelas auxiliares'!$A$3:$B$61,2,FALSE),"")</f>
        <v/>
      </c>
      <c r="G998" s="51" t="str">
        <f>IFERROR(VLOOKUP($B998,'Tabelas auxiliares'!$A$65:$C$102,2,FALSE),"")</f>
        <v/>
      </c>
      <c r="H998" s="51" t="str">
        <f>IFERROR(VLOOKUP($B998,'Tabelas auxiliares'!$A$65:$C$102,3,FALSE),"")</f>
        <v/>
      </c>
      <c r="X998" s="51" t="str">
        <f t="shared" si="15"/>
        <v/>
      </c>
      <c r="Y998" s="51" t="str">
        <f>IF(T998="","",IF(AND(T998&lt;&gt;'Tabelas auxiliares'!$B$236,T998&lt;&gt;'Tabelas auxiliares'!$B$237),"FOLHA DE PESSOAL",IF(X998='Tabelas auxiliares'!$A$237,"CUSTEIO",IF(X998='Tabelas auxiliares'!$A$236,"INVESTIMENTO","ERRO - VERIFICAR"))))</f>
        <v/>
      </c>
      <c r="Z998" s="66"/>
    </row>
    <row r="999" spans="1:29" x14ac:dyDescent="0.25">
      <c r="F999" s="51" t="str">
        <f>IFERROR(VLOOKUP(D999,'Tabelas auxiliares'!$A$3:$B$61,2,FALSE),"")</f>
        <v/>
      </c>
      <c r="G999" s="51" t="str">
        <f>IFERROR(VLOOKUP($B999,'Tabelas auxiliares'!$A$65:$C$102,2,FALSE),"")</f>
        <v/>
      </c>
      <c r="H999" s="51" t="str">
        <f>IFERROR(VLOOKUP($B999,'Tabelas auxiliares'!$A$65:$C$102,3,FALSE),"")</f>
        <v/>
      </c>
      <c r="X999" s="51" t="str">
        <f t="shared" si="15"/>
        <v/>
      </c>
      <c r="Y999" s="51" t="str">
        <f>IF(T999="","",IF(AND(T999&lt;&gt;'Tabelas auxiliares'!$B$236,T999&lt;&gt;'Tabelas auxiliares'!$B$237),"FOLHA DE PESSOAL",IF(X999='Tabelas auxiliares'!$A$237,"CUSTEIO",IF(X999='Tabelas auxiliares'!$A$236,"INVESTIMENTO","ERRO - VERIFICAR"))))</f>
        <v/>
      </c>
      <c r="Z999" s="66"/>
    </row>
    <row r="1000" spans="1:29" x14ac:dyDescent="0.25">
      <c r="F1000" s="51" t="str">
        <f>IFERROR(VLOOKUP(D1000,'Tabelas auxiliares'!$A$3:$B$61,2,FALSE),"")</f>
        <v/>
      </c>
      <c r="G1000" s="51" t="str">
        <f>IFERROR(VLOOKUP($B1000,'Tabelas auxiliares'!$A$65:$C$102,2,FALSE),"")</f>
        <v/>
      </c>
      <c r="H1000" s="51" t="str">
        <f>IFERROR(VLOOKUP($B1000,'Tabelas auxiliares'!$A$65:$C$102,3,FALSE),"")</f>
        <v/>
      </c>
      <c r="X1000" s="51" t="str">
        <f t="shared" si="15"/>
        <v/>
      </c>
      <c r="Y1000" s="51" t="str">
        <f>IF(T1000="","",IF(AND(T1000&lt;&gt;'Tabelas auxiliares'!$B$236,T1000&lt;&gt;'Tabelas auxiliares'!$B$237),"FOLHA DE PESSOAL",IF(X1000='Tabelas auxiliares'!$A$237,"CUSTEIO",IF(X1000='Tabelas auxiliares'!$A$236,"INVESTIMENTO","ERRO - VERIFICAR"))))</f>
        <v/>
      </c>
      <c r="Z1000" s="66"/>
    </row>
    <row r="1001" spans="1:29" x14ac:dyDescent="0.25">
      <c r="A1001" s="57" t="s">
        <v>98</v>
      </c>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c r="Z1001" s="56">
        <f>SUBTOTAL(9,Z4:Z1000)</f>
        <v>24096301.359999996</v>
      </c>
      <c r="AA1001" s="56">
        <f t="shared" ref="AA1001:AC1001" si="16">SUBTOTAL(9,AA4:AA1000)</f>
        <v>6042267.4399999985</v>
      </c>
      <c r="AB1001" s="56">
        <f t="shared" si="16"/>
        <v>684375.06</v>
      </c>
      <c r="AC1001" s="56">
        <f t="shared" si="16"/>
        <v>17244905.510000002</v>
      </c>
    </row>
  </sheetData>
  <sheetProtection password="BD64" sheet="1" objects="1" scenarios="1" autoFilter="0"/>
  <autoFilter ref="A3:AB1000" xr:uid="{00000000-0009-0000-0000-000009000000}"/>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V1001"/>
  <sheetViews>
    <sheetView tabSelected="1" topLeftCell="K3" workbookViewId="0">
      <selection activeCell="N13" sqref="N13"/>
    </sheetView>
  </sheetViews>
  <sheetFormatPr defaultColWidth="0" defaultRowHeight="15" zeroHeight="1" x14ac:dyDescent="0.25"/>
  <cols>
    <col min="1" max="1" width="15" customWidth="1"/>
    <col min="2" max="3" width="23.5703125" customWidth="1"/>
    <col min="4" max="4" width="21.28515625" customWidth="1"/>
    <col min="5" max="5" width="47.85546875" customWidth="1"/>
    <col min="6" max="7" width="25" customWidth="1"/>
    <col min="8" max="8" width="16.7109375" customWidth="1"/>
    <col min="9" max="9" width="16.140625" customWidth="1"/>
    <col min="10" max="10" width="19.7109375" customWidth="1"/>
    <col min="11" max="12" width="17.140625" customWidth="1"/>
    <col min="13" max="13" width="12.7109375" customWidth="1"/>
    <col min="14" max="14" width="17.140625" customWidth="1"/>
    <col min="15" max="15" width="14.5703125" customWidth="1"/>
    <col min="16" max="16" width="16" customWidth="1"/>
    <col min="17" max="17" width="19.5703125" customWidth="1"/>
    <col min="18" max="18" width="18.7109375" customWidth="1"/>
    <col min="19" max="19" width="18" customWidth="1"/>
    <col min="20" max="20" width="24.5703125" customWidth="1"/>
    <col min="21" max="21" width="19" customWidth="1"/>
    <col min="22" max="22" width="16.140625" customWidth="1"/>
    <col min="23" max="16384" width="9.140625" hidden="1"/>
  </cols>
  <sheetData>
    <row r="1" spans="1:22" ht="28.5" hidden="1" customHeight="1" x14ac:dyDescent="0.25">
      <c r="A1" s="157" t="s">
        <v>503</v>
      </c>
      <c r="B1" s="157"/>
      <c r="M1" s="54"/>
      <c r="N1" s="54"/>
      <c r="O1" s="54"/>
      <c r="P1" s="54"/>
      <c r="Q1" s="54"/>
    </row>
    <row r="2" spans="1:22" ht="18.75" hidden="1" x14ac:dyDescent="0.3">
      <c r="A2" s="157"/>
      <c r="B2" s="157"/>
      <c r="M2" s="54"/>
      <c r="O2" s="54"/>
      <c r="P2" s="54"/>
      <c r="Q2" s="54"/>
      <c r="S2" s="55" t="s">
        <v>198</v>
      </c>
    </row>
    <row r="3" spans="1:22" s="123" customFormat="1" ht="63" x14ac:dyDescent="0.25">
      <c r="A3" s="122" t="s">
        <v>494</v>
      </c>
      <c r="B3" s="122" t="s">
        <v>502</v>
      </c>
      <c r="C3" s="122" t="s">
        <v>489</v>
      </c>
      <c r="D3" s="122" t="s">
        <v>0</v>
      </c>
      <c r="E3" s="122" t="s">
        <v>206</v>
      </c>
      <c r="F3" s="122" t="s">
        <v>1</v>
      </c>
      <c r="G3" s="122" t="s">
        <v>207</v>
      </c>
      <c r="H3" s="121" t="s">
        <v>208</v>
      </c>
      <c r="I3" s="121" t="s">
        <v>209</v>
      </c>
      <c r="J3" s="121" t="s">
        <v>210</v>
      </c>
      <c r="K3" s="122" t="s">
        <v>2740</v>
      </c>
      <c r="L3" s="121" t="s">
        <v>2741</v>
      </c>
      <c r="M3" s="121" t="s">
        <v>213</v>
      </c>
      <c r="N3" s="121" t="s">
        <v>171</v>
      </c>
      <c r="O3" s="121" t="s">
        <v>2401</v>
      </c>
      <c r="P3" s="122" t="s">
        <v>2402</v>
      </c>
      <c r="Q3" s="121" t="s">
        <v>194</v>
      </c>
      <c r="R3" s="122" t="s">
        <v>195</v>
      </c>
      <c r="S3" s="122" t="s">
        <v>2091</v>
      </c>
      <c r="T3" s="122" t="s">
        <v>504</v>
      </c>
      <c r="U3" s="122" t="s">
        <v>505</v>
      </c>
      <c r="V3" s="122" t="s">
        <v>506</v>
      </c>
    </row>
    <row r="4" spans="1:22" ht="14.45" customHeight="1" x14ac:dyDescent="0.25">
      <c r="A4" t="s">
        <v>1852</v>
      </c>
      <c r="B4" t="s">
        <v>1853</v>
      </c>
      <c r="C4" t="s">
        <v>571</v>
      </c>
      <c r="D4" t="s">
        <v>1854</v>
      </c>
      <c r="E4" t="s">
        <v>1855</v>
      </c>
      <c r="F4" t="s">
        <v>1856</v>
      </c>
      <c r="G4" t="s">
        <v>1366</v>
      </c>
      <c r="H4" t="s">
        <v>1857</v>
      </c>
      <c r="I4" t="s">
        <v>222</v>
      </c>
      <c r="J4" t="s">
        <v>1858</v>
      </c>
      <c r="K4" t="s">
        <v>1859</v>
      </c>
      <c r="L4" t="s">
        <v>1860</v>
      </c>
      <c r="M4" t="s">
        <v>216</v>
      </c>
      <c r="N4" t="s">
        <v>2675</v>
      </c>
      <c r="O4" t="s">
        <v>2636</v>
      </c>
      <c r="P4" t="s">
        <v>2515</v>
      </c>
      <c r="Q4" s="51" t="str">
        <f t="shared" ref="Q4:Q67" si="0">LEFT(O4,1)</f>
        <v>4</v>
      </c>
      <c r="R4" s="51" t="str">
        <f>IF(M4="","",IF(AND(M4&lt;&gt;'Tabelas auxiliares'!$B$236,M4&lt;&gt;'Tabelas auxiliares'!$B$237,M4&lt;&gt;'Tabelas auxiliares'!$C$236,M4&lt;&gt;'Tabelas auxiliares'!$C$237),"FOLHA DE PESSOAL",IF(Q4='Tabelas auxiliares'!$A$237,"CUSTEIO",IF(Q4='Tabelas auxiliares'!$A$236,"INVESTIMENTO","ERRO - VERIFICAR"))))</f>
        <v>INVESTIMENTO</v>
      </c>
      <c r="S4" s="44">
        <v>21919.9</v>
      </c>
      <c r="T4" s="44">
        <v>5301.56</v>
      </c>
      <c r="V4" s="44">
        <v>16618.34</v>
      </c>
    </row>
    <row r="5" spans="1:22" ht="14.45" customHeight="1" x14ac:dyDescent="0.25">
      <c r="A5" t="s">
        <v>1852</v>
      </c>
      <c r="B5" t="s">
        <v>1853</v>
      </c>
      <c r="C5" t="s">
        <v>761</v>
      </c>
      <c r="D5" t="s">
        <v>1861</v>
      </c>
      <c r="E5" t="s">
        <v>1862</v>
      </c>
      <c r="F5" t="s">
        <v>1863</v>
      </c>
      <c r="G5" t="s">
        <v>1864</v>
      </c>
      <c r="H5" t="s">
        <v>1857</v>
      </c>
      <c r="I5" t="s">
        <v>222</v>
      </c>
      <c r="J5" t="s">
        <v>1858</v>
      </c>
      <c r="K5" t="s">
        <v>1859</v>
      </c>
      <c r="L5" t="s">
        <v>1860</v>
      </c>
      <c r="M5" t="s">
        <v>216</v>
      </c>
      <c r="N5" t="s">
        <v>2675</v>
      </c>
      <c r="O5" t="s">
        <v>2635</v>
      </c>
      <c r="P5" t="s">
        <v>2514</v>
      </c>
      <c r="Q5" s="51" t="str">
        <f t="shared" si="0"/>
        <v>4</v>
      </c>
      <c r="R5" s="51" t="str">
        <f>IF(M5="","",IF(AND(M5&lt;&gt;'Tabelas auxiliares'!$B$236,M5&lt;&gt;'Tabelas auxiliares'!$B$237,M5&lt;&gt;'Tabelas auxiliares'!$C$236,M5&lt;&gt;'Tabelas auxiliares'!$C$237),"FOLHA DE PESSOAL",IF(Q5='Tabelas auxiliares'!$A$237,"CUSTEIO",IF(Q5='Tabelas auxiliares'!$A$236,"INVESTIMENTO","ERRO - VERIFICAR"))))</f>
        <v>INVESTIMENTO</v>
      </c>
      <c r="S5" s="44">
        <v>155806.59</v>
      </c>
      <c r="V5" s="44">
        <v>116501.44</v>
      </c>
    </row>
    <row r="6" spans="1:22" x14ac:dyDescent="0.25">
      <c r="A6" t="s">
        <v>1852</v>
      </c>
      <c r="B6" t="s">
        <v>1853</v>
      </c>
      <c r="C6" t="s">
        <v>584</v>
      </c>
      <c r="D6" t="s">
        <v>1865</v>
      </c>
      <c r="E6" t="s">
        <v>1866</v>
      </c>
      <c r="F6" t="s">
        <v>1867</v>
      </c>
      <c r="G6" t="s">
        <v>1868</v>
      </c>
      <c r="H6" t="s">
        <v>1857</v>
      </c>
      <c r="I6" t="s">
        <v>222</v>
      </c>
      <c r="J6" t="s">
        <v>1858</v>
      </c>
      <c r="K6" t="s">
        <v>1859</v>
      </c>
      <c r="L6" t="s">
        <v>1869</v>
      </c>
      <c r="M6" t="s">
        <v>216</v>
      </c>
      <c r="N6" t="s">
        <v>2675</v>
      </c>
      <c r="O6" t="s">
        <v>2635</v>
      </c>
      <c r="P6" t="s">
        <v>2514</v>
      </c>
      <c r="Q6" s="51" t="str">
        <f t="shared" si="0"/>
        <v>4</v>
      </c>
      <c r="R6" s="51" t="str">
        <f>IF(M6="","",IF(AND(M6&lt;&gt;'Tabelas auxiliares'!$B$236,M6&lt;&gt;'Tabelas auxiliares'!$B$237,M6&lt;&gt;'Tabelas auxiliares'!$C$236,M6&lt;&gt;'Tabelas auxiliares'!$C$237),"FOLHA DE PESSOAL",IF(Q6='Tabelas auxiliares'!$A$237,"CUSTEIO",IF(Q6='Tabelas auxiliares'!$A$236,"INVESTIMENTO","ERRO - VERIFICAR"))))</f>
        <v>INVESTIMENTO</v>
      </c>
      <c r="S6" s="44">
        <v>197960.14</v>
      </c>
      <c r="U6" s="44">
        <v>197960.14</v>
      </c>
    </row>
    <row r="7" spans="1:22" ht="14.45" customHeight="1" x14ac:dyDescent="0.25">
      <c r="A7" t="s">
        <v>1852</v>
      </c>
      <c r="B7" t="s">
        <v>1853</v>
      </c>
      <c r="C7" t="s">
        <v>1620</v>
      </c>
      <c r="D7" t="s">
        <v>1870</v>
      </c>
      <c r="E7" t="s">
        <v>1871</v>
      </c>
      <c r="F7" t="s">
        <v>1872</v>
      </c>
      <c r="G7" t="s">
        <v>1366</v>
      </c>
      <c r="H7" t="s">
        <v>1857</v>
      </c>
      <c r="I7" t="s">
        <v>222</v>
      </c>
      <c r="J7" t="s">
        <v>1858</v>
      </c>
      <c r="K7" t="s">
        <v>1859</v>
      </c>
      <c r="L7" t="s">
        <v>1860</v>
      </c>
      <c r="M7" t="s">
        <v>216</v>
      </c>
      <c r="N7" t="s">
        <v>2675</v>
      </c>
      <c r="O7" t="s">
        <v>2635</v>
      </c>
      <c r="P7" t="s">
        <v>2514</v>
      </c>
      <c r="Q7" s="51" t="str">
        <f t="shared" si="0"/>
        <v>4</v>
      </c>
      <c r="R7" s="51" t="str">
        <f>IF(M7="","",IF(AND(M7&lt;&gt;'Tabelas auxiliares'!$B$236,M7&lt;&gt;'Tabelas auxiliares'!$B$237,M7&lt;&gt;'Tabelas auxiliares'!$C$236,M7&lt;&gt;'Tabelas auxiliares'!$C$237),"FOLHA DE PESSOAL",IF(Q7='Tabelas auxiliares'!$A$237,"CUSTEIO",IF(Q7='Tabelas auxiliares'!$A$236,"INVESTIMENTO","ERRO - VERIFICAR"))))</f>
        <v>INVESTIMENTO</v>
      </c>
      <c r="S7" s="44">
        <v>44180.03</v>
      </c>
      <c r="T7" s="44">
        <v>10557.9</v>
      </c>
      <c r="V7" s="44">
        <v>33622.129999999997</v>
      </c>
    </row>
    <row r="8" spans="1:22" x14ac:dyDescent="0.25">
      <c r="A8" t="s">
        <v>1852</v>
      </c>
      <c r="B8" t="s">
        <v>1853</v>
      </c>
      <c r="C8" t="s">
        <v>1050</v>
      </c>
      <c r="D8" t="s">
        <v>1873</v>
      </c>
      <c r="E8" t="s">
        <v>1874</v>
      </c>
      <c r="F8" t="s">
        <v>1875</v>
      </c>
      <c r="G8" t="s">
        <v>1876</v>
      </c>
      <c r="H8" t="s">
        <v>1857</v>
      </c>
      <c r="I8" t="s">
        <v>222</v>
      </c>
      <c r="J8" t="s">
        <v>1858</v>
      </c>
      <c r="K8" t="s">
        <v>1859</v>
      </c>
      <c r="L8" t="s">
        <v>1869</v>
      </c>
      <c r="M8" t="s">
        <v>216</v>
      </c>
      <c r="N8" t="s">
        <v>2675</v>
      </c>
      <c r="O8" t="s">
        <v>2635</v>
      </c>
      <c r="P8" t="s">
        <v>2514</v>
      </c>
      <c r="Q8" s="51" t="str">
        <f t="shared" si="0"/>
        <v>4</v>
      </c>
      <c r="R8" s="51" t="str">
        <f>IF(M8="","",IF(AND(M8&lt;&gt;'Tabelas auxiliares'!$B$236,M8&lt;&gt;'Tabelas auxiliares'!$B$237,M8&lt;&gt;'Tabelas auxiliares'!$C$236,M8&lt;&gt;'Tabelas auxiliares'!$C$237),"FOLHA DE PESSOAL",IF(Q8='Tabelas auxiliares'!$A$237,"CUSTEIO",IF(Q8='Tabelas auxiliares'!$A$236,"INVESTIMENTO","ERRO - VERIFICAR"))))</f>
        <v>INVESTIMENTO</v>
      </c>
      <c r="S8" s="44">
        <v>277273.65000000002</v>
      </c>
      <c r="V8" s="44">
        <v>277273.65000000002</v>
      </c>
    </row>
    <row r="9" spans="1:22" ht="14.45" customHeight="1" x14ac:dyDescent="0.25">
      <c r="A9" t="s">
        <v>1877</v>
      </c>
      <c r="B9" t="s">
        <v>1878</v>
      </c>
      <c r="C9" t="s">
        <v>1879</v>
      </c>
      <c r="D9" t="s">
        <v>1595</v>
      </c>
      <c r="E9" t="s">
        <v>1880</v>
      </c>
      <c r="F9" t="s">
        <v>1597</v>
      </c>
      <c r="G9" t="s">
        <v>1593</v>
      </c>
      <c r="H9" t="s">
        <v>1881</v>
      </c>
      <c r="I9" t="s">
        <v>222</v>
      </c>
      <c r="J9" t="s">
        <v>1882</v>
      </c>
      <c r="K9" t="s">
        <v>1883</v>
      </c>
      <c r="L9" t="s">
        <v>1884</v>
      </c>
      <c r="M9" t="s">
        <v>1885</v>
      </c>
      <c r="N9" t="s">
        <v>2676</v>
      </c>
      <c r="O9" t="s">
        <v>2661</v>
      </c>
      <c r="P9" t="s">
        <v>2531</v>
      </c>
      <c r="Q9" s="51" t="str">
        <f t="shared" si="0"/>
        <v>4</v>
      </c>
      <c r="R9" s="51" t="str">
        <f>IF(M9="","",IF(AND(M9&lt;&gt;'Tabelas auxiliares'!$B$236,M9&lt;&gt;'Tabelas auxiliares'!$B$237,M9&lt;&gt;'Tabelas auxiliares'!$C$236,M9&lt;&gt;'Tabelas auxiliares'!$C$237),"FOLHA DE PESSOAL",IF(Q9='Tabelas auxiliares'!$A$237,"CUSTEIO",IF(Q9='Tabelas auxiliares'!$A$236,"INVESTIMENTO","ERRO - VERIFICAR"))))</f>
        <v>INVESTIMENTO</v>
      </c>
      <c r="S9" s="44">
        <v>4000000</v>
      </c>
      <c r="V9" s="44">
        <v>4000000</v>
      </c>
    </row>
    <row r="10" spans="1:22" ht="14.45" customHeight="1" x14ac:dyDescent="0.25">
      <c r="A10" t="s">
        <v>1877</v>
      </c>
      <c r="B10" t="s">
        <v>1878</v>
      </c>
      <c r="C10" t="s">
        <v>1457</v>
      </c>
      <c r="D10" t="s">
        <v>1886</v>
      </c>
      <c r="E10" t="s">
        <v>1887</v>
      </c>
      <c r="F10" t="s">
        <v>1888</v>
      </c>
      <c r="G10" t="s">
        <v>1889</v>
      </c>
      <c r="H10" t="s">
        <v>1881</v>
      </c>
      <c r="I10" t="s">
        <v>222</v>
      </c>
      <c r="J10" t="s">
        <v>1882</v>
      </c>
      <c r="K10" t="s">
        <v>916</v>
      </c>
      <c r="L10" t="s">
        <v>1890</v>
      </c>
      <c r="M10" t="s">
        <v>1885</v>
      </c>
      <c r="N10" t="s">
        <v>2677</v>
      </c>
      <c r="O10" t="s">
        <v>2678</v>
      </c>
      <c r="P10" t="s">
        <v>2546</v>
      </c>
      <c r="Q10" s="51" t="str">
        <f t="shared" si="0"/>
        <v>3</v>
      </c>
      <c r="R10" s="51" t="str">
        <f>IF(M10="","",IF(AND(M10&lt;&gt;'Tabelas auxiliares'!$B$236,M10&lt;&gt;'Tabelas auxiliares'!$B$237,M10&lt;&gt;'Tabelas auxiliares'!$C$236,M10&lt;&gt;'Tabelas auxiliares'!$C$237),"FOLHA DE PESSOAL",IF(Q10='Tabelas auxiliares'!$A$237,"CUSTEIO",IF(Q10='Tabelas auxiliares'!$A$236,"INVESTIMENTO","ERRO - VERIFICAR"))))</f>
        <v>CUSTEIO</v>
      </c>
      <c r="S10" s="44">
        <v>37000</v>
      </c>
      <c r="T10" s="44">
        <v>37000</v>
      </c>
    </row>
    <row r="11" spans="1:22" ht="14.45" customHeight="1" x14ac:dyDescent="0.25">
      <c r="A11" t="s">
        <v>1877</v>
      </c>
      <c r="B11" t="s">
        <v>1878</v>
      </c>
      <c r="C11" t="s">
        <v>1891</v>
      </c>
      <c r="D11" t="s">
        <v>1595</v>
      </c>
      <c r="E11" t="s">
        <v>1892</v>
      </c>
      <c r="F11" t="s">
        <v>1893</v>
      </c>
      <c r="G11" t="s">
        <v>1593</v>
      </c>
      <c r="H11" t="s">
        <v>1881</v>
      </c>
      <c r="I11" t="s">
        <v>222</v>
      </c>
      <c r="J11" t="s">
        <v>1882</v>
      </c>
      <c r="K11" t="s">
        <v>1894</v>
      </c>
      <c r="L11" t="s">
        <v>1884</v>
      </c>
      <c r="M11" t="s">
        <v>1885</v>
      </c>
      <c r="N11" t="s">
        <v>2676</v>
      </c>
      <c r="O11" t="s">
        <v>2661</v>
      </c>
      <c r="P11" t="s">
        <v>2531</v>
      </c>
      <c r="Q11" s="51" t="str">
        <f t="shared" si="0"/>
        <v>4</v>
      </c>
      <c r="R11" s="51" t="str">
        <f>IF(M11="","",IF(AND(M11&lt;&gt;'Tabelas auxiliares'!$B$236,M11&lt;&gt;'Tabelas auxiliares'!$B$237,M11&lt;&gt;'Tabelas auxiliares'!$C$236,M11&lt;&gt;'Tabelas auxiliares'!$C$237),"FOLHA DE PESSOAL",IF(Q11='Tabelas auxiliares'!$A$237,"CUSTEIO",IF(Q11='Tabelas auxiliares'!$A$236,"INVESTIMENTO","ERRO - VERIFICAR"))))</f>
        <v>INVESTIMENTO</v>
      </c>
      <c r="S11" s="44">
        <v>2500000</v>
      </c>
      <c r="V11" s="44">
        <v>2500000</v>
      </c>
    </row>
    <row r="12" spans="1:22" ht="14.45" customHeight="1" x14ac:dyDescent="0.25">
      <c r="A12" t="s">
        <v>1877</v>
      </c>
      <c r="B12" t="s">
        <v>1878</v>
      </c>
      <c r="C12" t="s">
        <v>744</v>
      </c>
      <c r="D12" t="s">
        <v>1590</v>
      </c>
      <c r="E12" t="s">
        <v>1895</v>
      </c>
      <c r="F12" t="s">
        <v>1592</v>
      </c>
      <c r="G12" t="s">
        <v>1593</v>
      </c>
      <c r="H12" t="s">
        <v>1881</v>
      </c>
      <c r="I12" t="s">
        <v>222</v>
      </c>
      <c r="J12" t="s">
        <v>1882</v>
      </c>
      <c r="K12" t="s">
        <v>1896</v>
      </c>
      <c r="L12" t="s">
        <v>1884</v>
      </c>
      <c r="M12" t="s">
        <v>216</v>
      </c>
      <c r="N12" t="s">
        <v>2679</v>
      </c>
      <c r="O12" t="s">
        <v>2661</v>
      </c>
      <c r="P12" t="s">
        <v>2531</v>
      </c>
      <c r="Q12" s="51" t="str">
        <f t="shared" si="0"/>
        <v>4</v>
      </c>
      <c r="R12" s="51" t="str">
        <f>IF(M12="","",IF(AND(M12&lt;&gt;'Tabelas auxiliares'!$B$236,M12&lt;&gt;'Tabelas auxiliares'!$B$237,M12&lt;&gt;'Tabelas auxiliares'!$C$236,M12&lt;&gt;'Tabelas auxiliares'!$C$237),"FOLHA DE PESSOAL",IF(Q12='Tabelas auxiliares'!$A$237,"CUSTEIO",IF(Q12='Tabelas auxiliares'!$A$236,"INVESTIMENTO","ERRO - VERIFICAR"))))</f>
        <v>INVESTIMENTO</v>
      </c>
      <c r="S12" s="44">
        <v>1100000</v>
      </c>
      <c r="V12" s="44">
        <v>1100000</v>
      </c>
    </row>
    <row r="13" spans="1:22" ht="14.45" customHeight="1" x14ac:dyDescent="0.25">
      <c r="A13" t="s">
        <v>1877</v>
      </c>
      <c r="B13" t="s">
        <v>1878</v>
      </c>
      <c r="C13" t="s">
        <v>1007</v>
      </c>
      <c r="D13" t="s">
        <v>1590</v>
      </c>
      <c r="E13" t="s">
        <v>1897</v>
      </c>
      <c r="F13" t="s">
        <v>1592</v>
      </c>
      <c r="G13" t="s">
        <v>1593</v>
      </c>
      <c r="H13" t="s">
        <v>1881</v>
      </c>
      <c r="I13" t="s">
        <v>222</v>
      </c>
      <c r="J13" t="s">
        <v>1882</v>
      </c>
      <c r="K13" t="s">
        <v>1896</v>
      </c>
      <c r="L13" t="s">
        <v>1884</v>
      </c>
      <c r="M13" t="s">
        <v>216</v>
      </c>
      <c r="N13" t="s">
        <v>2679</v>
      </c>
      <c r="O13" t="s">
        <v>2661</v>
      </c>
      <c r="P13" t="s">
        <v>2531</v>
      </c>
      <c r="Q13" s="51" t="str">
        <f t="shared" si="0"/>
        <v>4</v>
      </c>
      <c r="R13" s="51" t="str">
        <f>IF(M13="","",IF(AND(M13&lt;&gt;'Tabelas auxiliares'!$B$236,M13&lt;&gt;'Tabelas auxiliares'!$B$237,M13&lt;&gt;'Tabelas auxiliares'!$C$236,M13&lt;&gt;'Tabelas auxiliares'!$C$237),"FOLHA DE PESSOAL",IF(Q13='Tabelas auxiliares'!$A$237,"CUSTEIO",IF(Q13='Tabelas auxiliares'!$A$236,"INVESTIMENTO","ERRO - VERIFICAR"))))</f>
        <v>INVESTIMENTO</v>
      </c>
      <c r="S13" s="44">
        <v>63341.35</v>
      </c>
      <c r="V13" s="44">
        <v>63341.35</v>
      </c>
    </row>
    <row r="14" spans="1:22" ht="14.45" customHeight="1" x14ac:dyDescent="0.25">
      <c r="A14" t="s">
        <v>1877</v>
      </c>
      <c r="B14" t="s">
        <v>1878</v>
      </c>
      <c r="C14" t="s">
        <v>1007</v>
      </c>
      <c r="D14" t="s">
        <v>1590</v>
      </c>
      <c r="E14" t="s">
        <v>1898</v>
      </c>
      <c r="F14" t="s">
        <v>1592</v>
      </c>
      <c r="G14" t="s">
        <v>1593</v>
      </c>
      <c r="H14" t="s">
        <v>1881</v>
      </c>
      <c r="I14" t="s">
        <v>222</v>
      </c>
      <c r="J14" t="s">
        <v>1882</v>
      </c>
      <c r="K14" t="s">
        <v>1894</v>
      </c>
      <c r="L14" t="s">
        <v>1884</v>
      </c>
      <c r="M14" t="s">
        <v>216</v>
      </c>
      <c r="N14" t="s">
        <v>2679</v>
      </c>
      <c r="O14" t="s">
        <v>2661</v>
      </c>
      <c r="P14" t="s">
        <v>2531</v>
      </c>
      <c r="Q14" s="51" t="str">
        <f t="shared" si="0"/>
        <v>4</v>
      </c>
      <c r="R14" s="51" t="str">
        <f>IF(M14="","",IF(AND(M14&lt;&gt;'Tabelas auxiliares'!$B$236,M14&lt;&gt;'Tabelas auxiliares'!$B$237,M14&lt;&gt;'Tabelas auxiliares'!$C$236,M14&lt;&gt;'Tabelas auxiliares'!$C$237),"FOLHA DE PESSOAL",IF(Q14='Tabelas auxiliares'!$A$237,"CUSTEIO",IF(Q14='Tabelas auxiliares'!$A$236,"INVESTIMENTO","ERRO - VERIFICAR"))))</f>
        <v>INVESTIMENTO</v>
      </c>
      <c r="S14" s="44">
        <v>136658.65</v>
      </c>
      <c r="U14" s="44">
        <v>136658.65</v>
      </c>
    </row>
    <row r="15" spans="1:22" ht="14.45" customHeight="1" x14ac:dyDescent="0.25">
      <c r="A15" t="s">
        <v>1877</v>
      </c>
      <c r="B15" t="s">
        <v>1878</v>
      </c>
      <c r="C15" t="s">
        <v>1228</v>
      </c>
      <c r="D15" t="s">
        <v>1590</v>
      </c>
      <c r="E15" t="s">
        <v>1899</v>
      </c>
      <c r="F15" t="s">
        <v>1592</v>
      </c>
      <c r="G15" t="s">
        <v>1593</v>
      </c>
      <c r="H15" t="s">
        <v>1881</v>
      </c>
      <c r="I15" t="s">
        <v>222</v>
      </c>
      <c r="J15" t="s">
        <v>1882</v>
      </c>
      <c r="K15" t="s">
        <v>1896</v>
      </c>
      <c r="L15" t="s">
        <v>1884</v>
      </c>
      <c r="M15" t="s">
        <v>216</v>
      </c>
      <c r="N15" t="s">
        <v>2680</v>
      </c>
      <c r="O15" t="s">
        <v>2661</v>
      </c>
      <c r="P15" t="s">
        <v>2531</v>
      </c>
      <c r="Q15" s="51" t="str">
        <f t="shared" si="0"/>
        <v>4</v>
      </c>
      <c r="R15" s="51" t="str">
        <f>IF(M15="","",IF(AND(M15&lt;&gt;'Tabelas auxiliares'!$B$236,M15&lt;&gt;'Tabelas auxiliares'!$B$237,M15&lt;&gt;'Tabelas auxiliares'!$C$236,M15&lt;&gt;'Tabelas auxiliares'!$C$237),"FOLHA DE PESSOAL",IF(Q15='Tabelas auxiliares'!$A$237,"CUSTEIO",IF(Q15='Tabelas auxiliares'!$A$236,"INVESTIMENTO","ERRO - VERIFICAR"))))</f>
        <v>INVESTIMENTO</v>
      </c>
      <c r="S15" s="44">
        <v>6500000</v>
      </c>
      <c r="T15" s="44">
        <v>5829709.3600000003</v>
      </c>
      <c r="U15" s="44">
        <v>670290.64</v>
      </c>
    </row>
    <row r="16" spans="1:22" x14ac:dyDescent="0.25">
      <c r="A16" t="s">
        <v>1877</v>
      </c>
      <c r="B16" t="s">
        <v>1878</v>
      </c>
      <c r="C16" t="s">
        <v>761</v>
      </c>
      <c r="D16" t="s">
        <v>414</v>
      </c>
      <c r="E16" t="s">
        <v>1900</v>
      </c>
      <c r="F16" t="s">
        <v>1901</v>
      </c>
      <c r="G16" t="s">
        <v>417</v>
      </c>
      <c r="H16" t="s">
        <v>1902</v>
      </c>
      <c r="I16" t="s">
        <v>222</v>
      </c>
      <c r="J16" t="s">
        <v>1903</v>
      </c>
      <c r="K16" t="s">
        <v>124</v>
      </c>
      <c r="L16" t="s">
        <v>1904</v>
      </c>
      <c r="M16" t="s">
        <v>562</v>
      </c>
      <c r="N16" t="s">
        <v>2681</v>
      </c>
      <c r="O16" t="s">
        <v>2594</v>
      </c>
      <c r="P16" t="s">
        <v>2478</v>
      </c>
      <c r="Q16" s="51" t="str">
        <f t="shared" si="0"/>
        <v>3</v>
      </c>
      <c r="R16" s="51" t="str">
        <f>IF(M16="","",IF(AND(M16&lt;&gt;'Tabelas auxiliares'!$B$236,M16&lt;&gt;'Tabelas auxiliares'!$B$237,M16&lt;&gt;'Tabelas auxiliares'!$C$236,M16&lt;&gt;'Tabelas auxiliares'!$C$237),"FOLHA DE PESSOAL",IF(Q16='Tabelas auxiliares'!$A$237,"CUSTEIO",IF(Q16='Tabelas auxiliares'!$A$236,"INVESTIMENTO","ERRO - VERIFICAR"))))</f>
        <v>CUSTEIO</v>
      </c>
      <c r="S16" s="44">
        <v>600000</v>
      </c>
      <c r="U16" s="44">
        <v>600000</v>
      </c>
    </row>
    <row r="17" spans="1:22" ht="14.45" customHeight="1" x14ac:dyDescent="0.25">
      <c r="A17" t="s">
        <v>1877</v>
      </c>
      <c r="B17" t="s">
        <v>1878</v>
      </c>
      <c r="C17" t="s">
        <v>607</v>
      </c>
      <c r="D17" t="s">
        <v>1590</v>
      </c>
      <c r="E17" t="s">
        <v>1905</v>
      </c>
      <c r="F17" t="s">
        <v>1906</v>
      </c>
      <c r="G17" t="s">
        <v>1593</v>
      </c>
      <c r="H17" t="s">
        <v>1881</v>
      </c>
      <c r="I17" t="s">
        <v>222</v>
      </c>
      <c r="J17" t="s">
        <v>1882</v>
      </c>
      <c r="K17" t="s">
        <v>1896</v>
      </c>
      <c r="L17" t="s">
        <v>1884</v>
      </c>
      <c r="M17" t="s">
        <v>216</v>
      </c>
      <c r="N17" t="s">
        <v>2680</v>
      </c>
      <c r="O17" t="s">
        <v>2661</v>
      </c>
      <c r="P17" t="s">
        <v>2531</v>
      </c>
      <c r="Q17" s="51" t="str">
        <f t="shared" si="0"/>
        <v>4</v>
      </c>
      <c r="R17" s="51" t="str">
        <f>IF(M17="","",IF(AND(M17&lt;&gt;'Tabelas auxiliares'!$B$236,M17&lt;&gt;'Tabelas auxiliares'!$B$237,M17&lt;&gt;'Tabelas auxiliares'!$C$236,M17&lt;&gt;'Tabelas auxiliares'!$C$237),"FOLHA DE PESSOAL",IF(Q17='Tabelas auxiliares'!$A$237,"CUSTEIO",IF(Q17='Tabelas auxiliares'!$A$236,"INVESTIMENTO","ERRO - VERIFICAR"))))</f>
        <v>INVESTIMENTO</v>
      </c>
      <c r="S17" s="44">
        <v>2335132.36</v>
      </c>
      <c r="T17" s="44">
        <v>2335132.36</v>
      </c>
    </row>
    <row r="18" spans="1:22" ht="14.45" customHeight="1" x14ac:dyDescent="0.25">
      <c r="A18" t="s">
        <v>1907</v>
      </c>
      <c r="B18" t="s">
        <v>1908</v>
      </c>
      <c r="C18" t="s">
        <v>1598</v>
      </c>
      <c r="D18" t="s">
        <v>1590</v>
      </c>
      <c r="E18" t="s">
        <v>1909</v>
      </c>
      <c r="F18" t="s">
        <v>1592</v>
      </c>
      <c r="G18" t="s">
        <v>1593</v>
      </c>
      <c r="H18" t="s">
        <v>221</v>
      </c>
      <c r="I18" t="s">
        <v>222</v>
      </c>
      <c r="J18" t="s">
        <v>500</v>
      </c>
      <c r="K18" t="s">
        <v>124</v>
      </c>
      <c r="L18" t="s">
        <v>507</v>
      </c>
      <c r="M18" t="s">
        <v>1910</v>
      </c>
      <c r="N18" t="s">
        <v>2682</v>
      </c>
      <c r="O18" t="s">
        <v>2661</v>
      </c>
      <c r="P18" t="s">
        <v>2531</v>
      </c>
      <c r="Q18" s="51" t="str">
        <f t="shared" si="0"/>
        <v>4</v>
      </c>
      <c r="R18" s="51" t="str">
        <f>IF(M18="","",IF(AND(M18&lt;&gt;'Tabelas auxiliares'!$B$236,M18&lt;&gt;'Tabelas auxiliares'!$B$237,M18&lt;&gt;'Tabelas auxiliares'!$C$236,M18&lt;&gt;'Tabelas auxiliares'!$C$237),"FOLHA DE PESSOAL",IF(Q18='Tabelas auxiliares'!$A$237,"CUSTEIO",IF(Q18='Tabelas auxiliares'!$A$236,"INVESTIMENTO","ERRO - VERIFICAR"))))</f>
        <v>INVESTIMENTO</v>
      </c>
      <c r="S18" s="44">
        <v>8016655.5099999998</v>
      </c>
      <c r="T18" s="44">
        <v>3831578.54</v>
      </c>
      <c r="U18" s="44">
        <v>4185076.97</v>
      </c>
    </row>
    <row r="19" spans="1:22" ht="14.45" customHeight="1" x14ac:dyDescent="0.25">
      <c r="A19" t="s">
        <v>1907</v>
      </c>
      <c r="B19" t="s">
        <v>1908</v>
      </c>
      <c r="C19" t="s">
        <v>1007</v>
      </c>
      <c r="D19" t="s">
        <v>1911</v>
      </c>
      <c r="E19" t="s">
        <v>1912</v>
      </c>
      <c r="F19" t="s">
        <v>1913</v>
      </c>
      <c r="G19" t="s">
        <v>1914</v>
      </c>
      <c r="H19" t="s">
        <v>221</v>
      </c>
      <c r="I19" t="s">
        <v>222</v>
      </c>
      <c r="J19" t="s">
        <v>500</v>
      </c>
      <c r="K19" t="s">
        <v>124</v>
      </c>
      <c r="L19" t="s">
        <v>507</v>
      </c>
      <c r="M19" t="s">
        <v>1910</v>
      </c>
      <c r="N19" t="s">
        <v>2682</v>
      </c>
      <c r="O19" t="s">
        <v>2661</v>
      </c>
      <c r="P19" t="s">
        <v>2531</v>
      </c>
      <c r="Q19" s="51" t="str">
        <f t="shared" si="0"/>
        <v>4</v>
      </c>
      <c r="R19" s="51" t="str">
        <f>IF(M19="","",IF(AND(M19&lt;&gt;'Tabelas auxiliares'!$B$236,M19&lt;&gt;'Tabelas auxiliares'!$B$237,M19&lt;&gt;'Tabelas auxiliares'!$C$236,M19&lt;&gt;'Tabelas auxiliares'!$C$237),"FOLHA DE PESSOAL",IF(Q19='Tabelas auxiliares'!$A$237,"CUSTEIO",IF(Q19='Tabelas auxiliares'!$A$236,"INVESTIMENTO","ERRO - VERIFICAR"))))</f>
        <v>INVESTIMENTO</v>
      </c>
      <c r="S19" s="44">
        <v>324915.65999999997</v>
      </c>
      <c r="T19" s="44">
        <v>133802.85</v>
      </c>
      <c r="U19" s="44">
        <v>148214.57999999999</v>
      </c>
      <c r="V19" s="44">
        <v>42898.23</v>
      </c>
    </row>
    <row r="20" spans="1:22" ht="14.45" customHeight="1" x14ac:dyDescent="0.25">
      <c r="A20" t="s">
        <v>1907</v>
      </c>
      <c r="B20" t="s">
        <v>1908</v>
      </c>
      <c r="C20" t="s">
        <v>1589</v>
      </c>
      <c r="D20" t="s">
        <v>1590</v>
      </c>
      <c r="E20" t="s">
        <v>1915</v>
      </c>
      <c r="F20" t="s">
        <v>1916</v>
      </c>
      <c r="G20" t="s">
        <v>1593</v>
      </c>
      <c r="H20" t="s">
        <v>221</v>
      </c>
      <c r="I20" t="s">
        <v>222</v>
      </c>
      <c r="J20" t="s">
        <v>500</v>
      </c>
      <c r="K20" t="s">
        <v>124</v>
      </c>
      <c r="L20" t="s">
        <v>507</v>
      </c>
      <c r="M20" t="s">
        <v>1910</v>
      </c>
      <c r="N20" t="s">
        <v>2683</v>
      </c>
      <c r="O20" t="s">
        <v>2661</v>
      </c>
      <c r="P20" t="s">
        <v>2531</v>
      </c>
      <c r="Q20" s="51" t="str">
        <f t="shared" si="0"/>
        <v>4</v>
      </c>
      <c r="R20" s="51" t="str">
        <f>IF(M20="","",IF(AND(M20&lt;&gt;'Tabelas auxiliares'!$B$236,M20&lt;&gt;'Tabelas auxiliares'!$B$237,M20&lt;&gt;'Tabelas auxiliares'!$C$236,M20&lt;&gt;'Tabelas auxiliares'!$C$237),"FOLHA DE PESSOAL",IF(Q20='Tabelas auxiliares'!$A$237,"CUSTEIO",IF(Q20='Tabelas auxiliares'!$A$236,"INVESTIMENTO","ERRO - VERIFICAR"))))</f>
        <v>INVESTIMENTO</v>
      </c>
      <c r="S20" s="44">
        <v>5000000</v>
      </c>
      <c r="T20" s="44">
        <v>5000000</v>
      </c>
    </row>
    <row r="21" spans="1:22" ht="14.45" customHeight="1" x14ac:dyDescent="0.25">
      <c r="A21" t="s">
        <v>1907</v>
      </c>
      <c r="B21" t="s">
        <v>1908</v>
      </c>
      <c r="C21" t="s">
        <v>1917</v>
      </c>
      <c r="D21" t="s">
        <v>1911</v>
      </c>
      <c r="E21" t="s">
        <v>1918</v>
      </c>
      <c r="F21" t="s">
        <v>1919</v>
      </c>
      <c r="G21" t="s">
        <v>1914</v>
      </c>
      <c r="H21" t="s">
        <v>221</v>
      </c>
      <c r="I21" t="s">
        <v>222</v>
      </c>
      <c r="J21" t="s">
        <v>500</v>
      </c>
      <c r="K21" t="s">
        <v>124</v>
      </c>
      <c r="L21" t="s">
        <v>507</v>
      </c>
      <c r="M21" t="s">
        <v>1910</v>
      </c>
      <c r="N21" t="s">
        <v>2683</v>
      </c>
      <c r="O21" t="s">
        <v>2661</v>
      </c>
      <c r="P21" t="s">
        <v>2531</v>
      </c>
      <c r="Q21" s="51" t="str">
        <f t="shared" si="0"/>
        <v>4</v>
      </c>
      <c r="R21" s="51" t="str">
        <f>IF(M21="","",IF(AND(M21&lt;&gt;'Tabelas auxiliares'!$B$236,M21&lt;&gt;'Tabelas auxiliares'!$B$237,M21&lt;&gt;'Tabelas auxiliares'!$C$236,M21&lt;&gt;'Tabelas auxiliares'!$C$237),"FOLHA DE PESSOAL",IF(Q21='Tabelas auxiliares'!$A$237,"CUSTEIO",IF(Q21='Tabelas auxiliares'!$A$236,"INVESTIMENTO","ERRO - VERIFICAR"))))</f>
        <v>INVESTIMENTO</v>
      </c>
      <c r="S21" s="44">
        <v>108957.95</v>
      </c>
      <c r="T21" s="44">
        <v>108957.95</v>
      </c>
    </row>
    <row r="22" spans="1:22" ht="14.45" customHeight="1" x14ac:dyDescent="0.25">
      <c r="A22" t="s">
        <v>1907</v>
      </c>
      <c r="B22" t="s">
        <v>1908</v>
      </c>
      <c r="C22" t="s">
        <v>1920</v>
      </c>
      <c r="D22" t="s">
        <v>1921</v>
      </c>
      <c r="E22" t="s">
        <v>1922</v>
      </c>
      <c r="F22" t="s">
        <v>1923</v>
      </c>
      <c r="G22" t="s">
        <v>1924</v>
      </c>
      <c r="H22" t="s">
        <v>221</v>
      </c>
      <c r="I22" t="s">
        <v>222</v>
      </c>
      <c r="J22" t="s">
        <v>500</v>
      </c>
      <c r="K22" t="s">
        <v>124</v>
      </c>
      <c r="L22" t="s">
        <v>507</v>
      </c>
      <c r="M22" t="s">
        <v>1910</v>
      </c>
      <c r="N22" t="s">
        <v>2683</v>
      </c>
      <c r="O22" t="s">
        <v>2662</v>
      </c>
      <c r="P22" t="s">
        <v>2532</v>
      </c>
      <c r="Q22" s="51" t="str">
        <f t="shared" si="0"/>
        <v>4</v>
      </c>
      <c r="R22" s="51" t="str">
        <f>IF(M22="","",IF(AND(M22&lt;&gt;'Tabelas auxiliares'!$B$236,M22&lt;&gt;'Tabelas auxiliares'!$B$237,M22&lt;&gt;'Tabelas auxiliares'!$C$236,M22&lt;&gt;'Tabelas auxiliares'!$C$237),"FOLHA DE PESSOAL",IF(Q22='Tabelas auxiliares'!$A$237,"CUSTEIO",IF(Q22='Tabelas auxiliares'!$A$236,"INVESTIMENTO","ERRO - VERIFICAR"))))</f>
        <v>INVESTIMENTO</v>
      </c>
      <c r="S22" s="44">
        <v>850767.73</v>
      </c>
      <c r="T22" s="44">
        <v>719348.25</v>
      </c>
      <c r="U22" s="44">
        <v>80164.02</v>
      </c>
      <c r="V22" s="44">
        <v>51255.46</v>
      </c>
    </row>
    <row r="23" spans="1:22" ht="14.45" customHeight="1" x14ac:dyDescent="0.25">
      <c r="A23" t="s">
        <v>1907</v>
      </c>
      <c r="B23" t="s">
        <v>1908</v>
      </c>
      <c r="C23" t="s">
        <v>579</v>
      </c>
      <c r="D23" t="s">
        <v>1925</v>
      </c>
      <c r="E23" t="s">
        <v>1926</v>
      </c>
      <c r="F23" t="s">
        <v>1927</v>
      </c>
      <c r="G23" t="s">
        <v>1928</v>
      </c>
      <c r="H23" t="s">
        <v>221</v>
      </c>
      <c r="I23" t="s">
        <v>222</v>
      </c>
      <c r="J23" t="s">
        <v>500</v>
      </c>
      <c r="K23" t="s">
        <v>124</v>
      </c>
      <c r="L23" t="s">
        <v>507</v>
      </c>
      <c r="M23" t="s">
        <v>1910</v>
      </c>
      <c r="N23" t="s">
        <v>2683</v>
      </c>
      <c r="O23" t="s">
        <v>2662</v>
      </c>
      <c r="P23" t="s">
        <v>2532</v>
      </c>
      <c r="Q23" s="51" t="str">
        <f t="shared" si="0"/>
        <v>4</v>
      </c>
      <c r="R23" s="51" t="str">
        <f>IF(M23="","",IF(AND(M23&lt;&gt;'Tabelas auxiliares'!$B$236,M23&lt;&gt;'Tabelas auxiliares'!$B$237,M23&lt;&gt;'Tabelas auxiliares'!$C$236,M23&lt;&gt;'Tabelas auxiliares'!$C$237),"FOLHA DE PESSOAL",IF(Q23='Tabelas auxiliares'!$A$237,"CUSTEIO",IF(Q23='Tabelas auxiliares'!$A$236,"INVESTIMENTO","ERRO - VERIFICAR"))))</f>
        <v>INVESTIMENTO</v>
      </c>
      <c r="S23" s="44">
        <v>903459.83</v>
      </c>
      <c r="T23" s="44">
        <v>762598.07</v>
      </c>
      <c r="U23" s="44">
        <v>140861.76000000001</v>
      </c>
    </row>
    <row r="24" spans="1:22" ht="14.45" customHeight="1" x14ac:dyDescent="0.25">
      <c r="A24" t="s">
        <v>1907</v>
      </c>
      <c r="B24" t="s">
        <v>1908</v>
      </c>
      <c r="C24" t="s">
        <v>941</v>
      </c>
      <c r="D24" t="s">
        <v>1590</v>
      </c>
      <c r="E24" t="s">
        <v>1929</v>
      </c>
      <c r="F24" t="s">
        <v>1592</v>
      </c>
      <c r="G24" t="s">
        <v>1593</v>
      </c>
      <c r="H24" t="s">
        <v>221</v>
      </c>
      <c r="I24" t="s">
        <v>222</v>
      </c>
      <c r="J24" t="s">
        <v>500</v>
      </c>
      <c r="K24" t="s">
        <v>124</v>
      </c>
      <c r="L24" t="s">
        <v>507</v>
      </c>
      <c r="M24" t="s">
        <v>1910</v>
      </c>
      <c r="N24" t="s">
        <v>2683</v>
      </c>
      <c r="O24" t="s">
        <v>2661</v>
      </c>
      <c r="P24" t="s">
        <v>2531</v>
      </c>
      <c r="Q24" s="51" t="str">
        <f t="shared" si="0"/>
        <v>4</v>
      </c>
      <c r="R24" s="51" t="str">
        <f>IF(M24="","",IF(AND(M24&lt;&gt;'Tabelas auxiliares'!$B$236,M24&lt;&gt;'Tabelas auxiliares'!$B$237,M24&lt;&gt;'Tabelas auxiliares'!$C$236,M24&lt;&gt;'Tabelas auxiliares'!$C$237),"FOLHA DE PESSOAL",IF(Q24='Tabelas auxiliares'!$A$237,"CUSTEIO",IF(Q24='Tabelas auxiliares'!$A$236,"INVESTIMENTO","ERRO - VERIFICAR"))))</f>
        <v>INVESTIMENTO</v>
      </c>
      <c r="S24" s="44">
        <v>1203025.75</v>
      </c>
      <c r="T24" s="44">
        <v>1203025.75</v>
      </c>
    </row>
    <row r="25" spans="1:22" ht="14.45" customHeight="1" x14ac:dyDescent="0.25">
      <c r="A25" t="s">
        <v>1907</v>
      </c>
      <c r="B25" t="s">
        <v>1908</v>
      </c>
      <c r="C25" t="s">
        <v>779</v>
      </c>
      <c r="D25" t="s">
        <v>1590</v>
      </c>
      <c r="E25" t="s">
        <v>1930</v>
      </c>
      <c r="F25" t="s">
        <v>1931</v>
      </c>
      <c r="G25" t="s">
        <v>1593</v>
      </c>
      <c r="H25" t="s">
        <v>221</v>
      </c>
      <c r="I25" t="s">
        <v>222</v>
      </c>
      <c r="J25" t="s">
        <v>500</v>
      </c>
      <c r="K25" t="s">
        <v>124</v>
      </c>
      <c r="L25" t="s">
        <v>507</v>
      </c>
      <c r="M25" t="s">
        <v>1910</v>
      </c>
      <c r="N25" t="s">
        <v>2683</v>
      </c>
      <c r="O25" t="s">
        <v>2661</v>
      </c>
      <c r="P25" t="s">
        <v>2531</v>
      </c>
      <c r="Q25" s="51" t="str">
        <f t="shared" si="0"/>
        <v>4</v>
      </c>
      <c r="R25" s="51" t="str">
        <f>IF(M25="","",IF(AND(M25&lt;&gt;'Tabelas auxiliares'!$B$236,M25&lt;&gt;'Tabelas auxiliares'!$B$237,M25&lt;&gt;'Tabelas auxiliares'!$C$236,M25&lt;&gt;'Tabelas auxiliares'!$C$237),"FOLHA DE PESSOAL",IF(Q25='Tabelas auxiliares'!$A$237,"CUSTEIO",IF(Q25='Tabelas auxiliares'!$A$236,"INVESTIMENTO","ERRO - VERIFICAR"))))</f>
        <v>INVESTIMENTO</v>
      </c>
      <c r="S25" s="44">
        <v>1933788.74</v>
      </c>
      <c r="T25" s="44">
        <v>1933788.74</v>
      </c>
    </row>
    <row r="26" spans="1:22" ht="14.45" customHeight="1" x14ac:dyDescent="0.25">
      <c r="A26" t="s">
        <v>1932</v>
      </c>
      <c r="B26" t="s">
        <v>1933</v>
      </c>
      <c r="C26" t="s">
        <v>1934</v>
      </c>
      <c r="D26" t="s">
        <v>1935</v>
      </c>
      <c r="E26" t="s">
        <v>1936</v>
      </c>
      <c r="F26" t="s">
        <v>1937</v>
      </c>
      <c r="G26" t="s">
        <v>1836</v>
      </c>
      <c r="H26" t="s">
        <v>1938</v>
      </c>
      <c r="I26" t="s">
        <v>856</v>
      </c>
      <c r="J26" t="s">
        <v>1939</v>
      </c>
      <c r="K26" t="s">
        <v>1940</v>
      </c>
      <c r="L26" t="s">
        <v>1941</v>
      </c>
      <c r="M26" t="s">
        <v>216</v>
      </c>
      <c r="N26" t="s">
        <v>2684</v>
      </c>
      <c r="O26" t="s">
        <v>2673</v>
      </c>
      <c r="P26" t="s">
        <v>2543</v>
      </c>
      <c r="Q26" s="51" t="str">
        <f t="shared" si="0"/>
        <v>3</v>
      </c>
      <c r="R26" s="51" t="str">
        <f>IF(M26="","",IF(AND(M26&lt;&gt;'Tabelas auxiliares'!$B$236,M26&lt;&gt;'Tabelas auxiliares'!$B$237,M26&lt;&gt;'Tabelas auxiliares'!$C$236,M26&lt;&gt;'Tabelas auxiliares'!$C$237),"FOLHA DE PESSOAL",IF(Q26='Tabelas auxiliares'!$A$237,"CUSTEIO",IF(Q26='Tabelas auxiliares'!$A$236,"INVESTIMENTO","ERRO - VERIFICAR"))))</f>
        <v>CUSTEIO</v>
      </c>
      <c r="S26" s="44">
        <v>30000</v>
      </c>
      <c r="T26" s="44">
        <v>30000</v>
      </c>
    </row>
    <row r="27" spans="1:22" ht="14.45" customHeight="1" x14ac:dyDescent="0.25">
      <c r="A27" t="s">
        <v>1932</v>
      </c>
      <c r="B27" t="s">
        <v>1933</v>
      </c>
      <c r="C27" t="s">
        <v>1934</v>
      </c>
      <c r="D27" t="s">
        <v>1935</v>
      </c>
      <c r="E27" t="s">
        <v>1942</v>
      </c>
      <c r="F27" t="s">
        <v>1943</v>
      </c>
      <c r="G27" t="s">
        <v>1836</v>
      </c>
      <c r="H27" t="s">
        <v>1938</v>
      </c>
      <c r="I27" t="s">
        <v>856</v>
      </c>
      <c r="J27" t="s">
        <v>1939</v>
      </c>
      <c r="K27" t="s">
        <v>1940</v>
      </c>
      <c r="L27" t="s">
        <v>1941</v>
      </c>
      <c r="M27" t="s">
        <v>216</v>
      </c>
      <c r="N27" t="s">
        <v>2684</v>
      </c>
      <c r="O27" t="s">
        <v>2672</v>
      </c>
      <c r="P27" t="s">
        <v>2542</v>
      </c>
      <c r="Q27" s="51" t="str">
        <f t="shared" si="0"/>
        <v>3</v>
      </c>
      <c r="R27" s="51" t="str">
        <f>IF(M27="","",IF(AND(M27&lt;&gt;'Tabelas auxiliares'!$B$236,M27&lt;&gt;'Tabelas auxiliares'!$B$237,M27&lt;&gt;'Tabelas auxiliares'!$C$236,M27&lt;&gt;'Tabelas auxiliares'!$C$237),"FOLHA DE PESSOAL",IF(Q27='Tabelas auxiliares'!$A$237,"CUSTEIO",IF(Q27='Tabelas auxiliares'!$A$236,"INVESTIMENTO","ERRO - VERIFICAR"))))</f>
        <v>CUSTEIO</v>
      </c>
      <c r="S27" s="44">
        <v>40000</v>
      </c>
      <c r="T27" s="44">
        <v>40000</v>
      </c>
    </row>
    <row r="28" spans="1:22" ht="14.45" customHeight="1" x14ac:dyDescent="0.25">
      <c r="A28" t="s">
        <v>1932</v>
      </c>
      <c r="B28" t="s">
        <v>1933</v>
      </c>
      <c r="C28" t="s">
        <v>999</v>
      </c>
      <c r="D28" t="s">
        <v>1944</v>
      </c>
      <c r="E28" t="s">
        <v>1945</v>
      </c>
      <c r="F28" t="s">
        <v>1946</v>
      </c>
      <c r="G28" t="s">
        <v>1003</v>
      </c>
      <c r="H28" t="s">
        <v>1947</v>
      </c>
      <c r="I28" t="s">
        <v>1948</v>
      </c>
      <c r="J28" t="s">
        <v>1949</v>
      </c>
      <c r="K28" t="s">
        <v>1950</v>
      </c>
      <c r="L28" t="s">
        <v>1951</v>
      </c>
      <c r="M28" t="s">
        <v>1885</v>
      </c>
      <c r="N28" t="s">
        <v>2685</v>
      </c>
      <c r="O28" t="s">
        <v>2585</v>
      </c>
      <c r="P28" t="s">
        <v>2466</v>
      </c>
      <c r="Q28" s="51" t="str">
        <f t="shared" si="0"/>
        <v>3</v>
      </c>
      <c r="R28" s="51" t="str">
        <f>IF(M28="","",IF(AND(M28&lt;&gt;'Tabelas auxiliares'!$B$236,M28&lt;&gt;'Tabelas auxiliares'!$B$237,M28&lt;&gt;'Tabelas auxiliares'!$C$236,M28&lt;&gt;'Tabelas auxiliares'!$C$237),"FOLHA DE PESSOAL",IF(Q28='Tabelas auxiliares'!$A$237,"CUSTEIO",IF(Q28='Tabelas auxiliares'!$A$236,"INVESTIMENTO","ERRO - VERIFICAR"))))</f>
        <v>CUSTEIO</v>
      </c>
      <c r="S28" s="44">
        <v>26380.67</v>
      </c>
      <c r="V28" s="44">
        <v>26380.67</v>
      </c>
    </row>
    <row r="29" spans="1:22" ht="14.45" customHeight="1" x14ac:dyDescent="0.25">
      <c r="A29" t="s">
        <v>1932</v>
      </c>
      <c r="B29" t="s">
        <v>1933</v>
      </c>
      <c r="C29" t="s">
        <v>1952</v>
      </c>
      <c r="D29" t="s">
        <v>1399</v>
      </c>
      <c r="E29" t="s">
        <v>1953</v>
      </c>
      <c r="F29" t="s">
        <v>1405</v>
      </c>
      <c r="G29" t="s">
        <v>1402</v>
      </c>
      <c r="H29" t="s">
        <v>1938</v>
      </c>
      <c r="I29" t="s">
        <v>856</v>
      </c>
      <c r="J29" t="s">
        <v>1939</v>
      </c>
      <c r="K29" t="s">
        <v>1940</v>
      </c>
      <c r="L29" t="s">
        <v>1941</v>
      </c>
      <c r="M29" t="s">
        <v>216</v>
      </c>
      <c r="N29" t="s">
        <v>2684</v>
      </c>
      <c r="O29" t="s">
        <v>2626</v>
      </c>
      <c r="P29" t="s">
        <v>2510</v>
      </c>
      <c r="Q29" s="51" t="str">
        <f t="shared" si="0"/>
        <v>3</v>
      </c>
      <c r="R29" s="51" t="str">
        <f>IF(M29="","",IF(AND(M29&lt;&gt;'Tabelas auxiliares'!$B$236,M29&lt;&gt;'Tabelas auxiliares'!$B$237,M29&lt;&gt;'Tabelas auxiliares'!$C$236,M29&lt;&gt;'Tabelas auxiliares'!$C$237),"FOLHA DE PESSOAL",IF(Q29='Tabelas auxiliares'!$A$237,"CUSTEIO",IF(Q29='Tabelas auxiliares'!$A$236,"INVESTIMENTO","ERRO - VERIFICAR"))))</f>
        <v>CUSTEIO</v>
      </c>
      <c r="S29" s="44">
        <v>336</v>
      </c>
      <c r="T29" s="44">
        <v>336</v>
      </c>
    </row>
    <row r="30" spans="1:22" ht="14.45" customHeight="1" x14ac:dyDescent="0.25">
      <c r="A30" t="s">
        <v>1932</v>
      </c>
      <c r="B30" t="s">
        <v>1933</v>
      </c>
      <c r="C30" t="s">
        <v>1954</v>
      </c>
      <c r="D30" t="s">
        <v>1833</v>
      </c>
      <c r="E30" t="s">
        <v>1955</v>
      </c>
      <c r="F30" t="s">
        <v>1851</v>
      </c>
      <c r="G30" t="s">
        <v>1836</v>
      </c>
      <c r="H30" t="s">
        <v>1938</v>
      </c>
      <c r="I30" t="s">
        <v>856</v>
      </c>
      <c r="J30" t="s">
        <v>1939</v>
      </c>
      <c r="K30" t="s">
        <v>1940</v>
      </c>
      <c r="L30" t="s">
        <v>1941</v>
      </c>
      <c r="M30" t="s">
        <v>216</v>
      </c>
      <c r="N30" t="s">
        <v>2684</v>
      </c>
      <c r="O30" t="s">
        <v>2672</v>
      </c>
      <c r="P30" t="s">
        <v>2542</v>
      </c>
      <c r="Q30" s="51" t="str">
        <f t="shared" si="0"/>
        <v>3</v>
      </c>
      <c r="R30" s="51" t="str">
        <f>IF(M30="","",IF(AND(M30&lt;&gt;'Tabelas auxiliares'!$B$236,M30&lt;&gt;'Tabelas auxiliares'!$B$237,M30&lt;&gt;'Tabelas auxiliares'!$C$236,M30&lt;&gt;'Tabelas auxiliares'!$C$237),"FOLHA DE PESSOAL",IF(Q30='Tabelas auxiliares'!$A$237,"CUSTEIO",IF(Q30='Tabelas auxiliares'!$A$236,"INVESTIMENTO","ERRO - VERIFICAR"))))</f>
        <v>CUSTEIO</v>
      </c>
      <c r="S30" s="44">
        <v>40000</v>
      </c>
      <c r="T30" s="44">
        <v>40000</v>
      </c>
    </row>
    <row r="31" spans="1:22" ht="14.45" customHeight="1" x14ac:dyDescent="0.25">
      <c r="A31" t="s">
        <v>1932</v>
      </c>
      <c r="B31" t="s">
        <v>1933</v>
      </c>
      <c r="C31" t="s">
        <v>1956</v>
      </c>
      <c r="D31" t="s">
        <v>1833</v>
      </c>
      <c r="E31" t="s">
        <v>1957</v>
      </c>
      <c r="F31" t="s">
        <v>1847</v>
      </c>
      <c r="G31" t="s">
        <v>1836</v>
      </c>
      <c r="H31" t="s">
        <v>1938</v>
      </c>
      <c r="I31" t="s">
        <v>856</v>
      </c>
      <c r="J31" t="s">
        <v>1939</v>
      </c>
      <c r="K31" t="s">
        <v>1940</v>
      </c>
      <c r="L31" t="s">
        <v>1941</v>
      </c>
      <c r="M31" t="s">
        <v>216</v>
      </c>
      <c r="N31" t="s">
        <v>2684</v>
      </c>
      <c r="O31" t="s">
        <v>2673</v>
      </c>
      <c r="P31" t="s">
        <v>2543</v>
      </c>
      <c r="Q31" s="51" t="str">
        <f t="shared" si="0"/>
        <v>3</v>
      </c>
      <c r="R31" s="51" t="str">
        <f>IF(M31="","",IF(AND(M31&lt;&gt;'Tabelas auxiliares'!$B$236,M31&lt;&gt;'Tabelas auxiliares'!$B$237,M31&lt;&gt;'Tabelas auxiliares'!$C$236,M31&lt;&gt;'Tabelas auxiliares'!$C$237),"FOLHA DE PESSOAL",IF(Q31='Tabelas auxiliares'!$A$237,"CUSTEIO",IF(Q31='Tabelas auxiliares'!$A$236,"INVESTIMENTO","ERRO - VERIFICAR"))))</f>
        <v>CUSTEIO</v>
      </c>
      <c r="S31" s="44">
        <v>30000</v>
      </c>
      <c r="T31" s="44">
        <v>30000</v>
      </c>
    </row>
    <row r="32" spans="1:22" ht="14.45" customHeight="1" x14ac:dyDescent="0.25">
      <c r="A32" t="s">
        <v>1932</v>
      </c>
      <c r="B32" t="s">
        <v>1933</v>
      </c>
      <c r="C32" t="s">
        <v>1958</v>
      </c>
      <c r="D32" t="s">
        <v>1833</v>
      </c>
      <c r="E32" t="s">
        <v>1959</v>
      </c>
      <c r="F32" t="s">
        <v>1960</v>
      </c>
      <c r="G32" t="s">
        <v>1836</v>
      </c>
      <c r="H32" t="s">
        <v>1938</v>
      </c>
      <c r="I32" t="s">
        <v>856</v>
      </c>
      <c r="J32" t="s">
        <v>1939</v>
      </c>
      <c r="K32" t="s">
        <v>1940</v>
      </c>
      <c r="L32" t="s">
        <v>1941</v>
      </c>
      <c r="M32" t="s">
        <v>216</v>
      </c>
      <c r="N32" t="s">
        <v>2684</v>
      </c>
      <c r="O32" t="s">
        <v>2672</v>
      </c>
      <c r="P32" t="s">
        <v>2542</v>
      </c>
      <c r="Q32" s="51" t="str">
        <f t="shared" si="0"/>
        <v>3</v>
      </c>
      <c r="R32" s="51" t="str">
        <f>IF(M32="","",IF(AND(M32&lt;&gt;'Tabelas auxiliares'!$B$236,M32&lt;&gt;'Tabelas auxiliares'!$B$237,M32&lt;&gt;'Tabelas auxiliares'!$C$236,M32&lt;&gt;'Tabelas auxiliares'!$C$237),"FOLHA DE PESSOAL",IF(Q32='Tabelas auxiliares'!$A$237,"CUSTEIO",IF(Q32='Tabelas auxiliares'!$A$236,"INVESTIMENTO","ERRO - VERIFICAR"))))</f>
        <v>CUSTEIO</v>
      </c>
      <c r="S32" s="44">
        <v>85689.21</v>
      </c>
      <c r="T32" s="44">
        <v>82759.63</v>
      </c>
      <c r="U32" s="44">
        <v>2929.58</v>
      </c>
    </row>
    <row r="33" spans="1:20" ht="14.45" customHeight="1" x14ac:dyDescent="0.25">
      <c r="A33" t="s">
        <v>1932</v>
      </c>
      <c r="B33" t="s">
        <v>1933</v>
      </c>
      <c r="C33" t="s">
        <v>1958</v>
      </c>
      <c r="D33" t="s">
        <v>1833</v>
      </c>
      <c r="E33" t="s">
        <v>1961</v>
      </c>
      <c r="F33" t="s">
        <v>1960</v>
      </c>
      <c r="G33" t="s">
        <v>1836</v>
      </c>
      <c r="H33" t="s">
        <v>1938</v>
      </c>
      <c r="I33" t="s">
        <v>856</v>
      </c>
      <c r="J33" t="s">
        <v>1939</v>
      </c>
      <c r="K33" t="s">
        <v>1940</v>
      </c>
      <c r="L33" t="s">
        <v>1941</v>
      </c>
      <c r="M33" t="s">
        <v>216</v>
      </c>
      <c r="N33" t="s">
        <v>2684</v>
      </c>
      <c r="O33" t="s">
        <v>2673</v>
      </c>
      <c r="P33" t="s">
        <v>2543</v>
      </c>
      <c r="Q33" s="51" t="str">
        <f t="shared" si="0"/>
        <v>3</v>
      </c>
      <c r="R33" s="51" t="str">
        <f>IF(M33="","",IF(AND(M33&lt;&gt;'Tabelas auxiliares'!$B$236,M33&lt;&gt;'Tabelas auxiliares'!$B$237,M33&lt;&gt;'Tabelas auxiliares'!$C$236,M33&lt;&gt;'Tabelas auxiliares'!$C$237),"FOLHA DE PESSOAL",IF(Q33='Tabelas auxiliares'!$A$237,"CUSTEIO",IF(Q33='Tabelas auxiliares'!$A$236,"INVESTIMENTO","ERRO - VERIFICAR"))))</f>
        <v>CUSTEIO</v>
      </c>
      <c r="S33" s="44">
        <v>45000</v>
      </c>
      <c r="T33" s="44">
        <v>45000</v>
      </c>
    </row>
    <row r="34" spans="1:20" x14ac:dyDescent="0.25">
      <c r="A34" t="s">
        <v>1932</v>
      </c>
      <c r="B34" t="s">
        <v>1933</v>
      </c>
      <c r="C34" t="s">
        <v>897</v>
      </c>
      <c r="D34" t="s">
        <v>1962</v>
      </c>
      <c r="E34" t="s">
        <v>1963</v>
      </c>
      <c r="F34" t="s">
        <v>1964</v>
      </c>
      <c r="G34" t="s">
        <v>1965</v>
      </c>
      <c r="H34" t="s">
        <v>1938</v>
      </c>
      <c r="I34" t="s">
        <v>856</v>
      </c>
      <c r="J34" t="s">
        <v>1939</v>
      </c>
      <c r="K34" t="s">
        <v>1940</v>
      </c>
      <c r="L34" t="s">
        <v>1941</v>
      </c>
      <c r="M34" t="s">
        <v>216</v>
      </c>
      <c r="N34" t="s">
        <v>2684</v>
      </c>
      <c r="O34" t="s">
        <v>2550</v>
      </c>
      <c r="P34" t="s">
        <v>2414</v>
      </c>
      <c r="Q34" s="51" t="str">
        <f t="shared" si="0"/>
        <v>3</v>
      </c>
      <c r="R34" s="51" t="str">
        <f>IF(M34="","",IF(AND(M34&lt;&gt;'Tabelas auxiliares'!$B$236,M34&lt;&gt;'Tabelas auxiliares'!$B$237,M34&lt;&gt;'Tabelas auxiliares'!$C$236,M34&lt;&gt;'Tabelas auxiliares'!$C$237),"FOLHA DE PESSOAL",IF(Q34='Tabelas auxiliares'!$A$237,"CUSTEIO",IF(Q34='Tabelas auxiliares'!$A$236,"INVESTIMENTO","ERRO - VERIFICAR"))))</f>
        <v>CUSTEIO</v>
      </c>
      <c r="S34" s="44">
        <v>6183</v>
      </c>
      <c r="T34" s="44">
        <v>6183</v>
      </c>
    </row>
    <row r="35" spans="1:20" x14ac:dyDescent="0.25">
      <c r="A35" t="s">
        <v>1932</v>
      </c>
      <c r="B35" t="s">
        <v>1933</v>
      </c>
      <c r="C35" t="s">
        <v>1966</v>
      </c>
      <c r="D35" t="s">
        <v>1967</v>
      </c>
      <c r="E35" t="s">
        <v>1968</v>
      </c>
      <c r="F35" t="s">
        <v>1969</v>
      </c>
      <c r="G35" t="s">
        <v>1970</v>
      </c>
      <c r="H35" t="s">
        <v>1938</v>
      </c>
      <c r="I35" t="s">
        <v>856</v>
      </c>
      <c r="J35" t="s">
        <v>1939</v>
      </c>
      <c r="K35" t="s">
        <v>1940</v>
      </c>
      <c r="L35" t="s">
        <v>1941</v>
      </c>
      <c r="M35" t="s">
        <v>216</v>
      </c>
      <c r="N35" t="s">
        <v>2684</v>
      </c>
      <c r="O35" t="s">
        <v>2550</v>
      </c>
      <c r="P35" t="s">
        <v>2414</v>
      </c>
      <c r="Q35" s="51" t="str">
        <f t="shared" si="0"/>
        <v>3</v>
      </c>
      <c r="R35" s="51" t="str">
        <f>IF(M35="","",IF(AND(M35&lt;&gt;'Tabelas auxiliares'!$B$236,M35&lt;&gt;'Tabelas auxiliares'!$B$237,M35&lt;&gt;'Tabelas auxiliares'!$C$236,M35&lt;&gt;'Tabelas auxiliares'!$C$237),"FOLHA DE PESSOAL",IF(Q35='Tabelas auxiliares'!$A$237,"CUSTEIO",IF(Q35='Tabelas auxiliares'!$A$236,"INVESTIMENTO","ERRO - VERIFICAR"))))</f>
        <v>CUSTEIO</v>
      </c>
      <c r="S35" s="44">
        <v>94.64</v>
      </c>
    </row>
    <row r="36" spans="1:20" x14ac:dyDescent="0.25">
      <c r="A36" t="s">
        <v>1932</v>
      </c>
      <c r="B36" t="s">
        <v>1933</v>
      </c>
      <c r="C36" t="s">
        <v>1971</v>
      </c>
      <c r="D36" t="s">
        <v>1972</v>
      </c>
      <c r="E36" t="s">
        <v>1973</v>
      </c>
      <c r="F36" t="s">
        <v>1974</v>
      </c>
      <c r="G36" t="s">
        <v>1975</v>
      </c>
      <c r="H36" t="s">
        <v>1938</v>
      </c>
      <c r="I36" t="s">
        <v>856</v>
      </c>
      <c r="J36" t="s">
        <v>1939</v>
      </c>
      <c r="K36" t="s">
        <v>1940</v>
      </c>
      <c r="L36" t="s">
        <v>1941</v>
      </c>
      <c r="M36" t="s">
        <v>216</v>
      </c>
      <c r="N36" t="s">
        <v>2684</v>
      </c>
      <c r="O36" t="s">
        <v>2550</v>
      </c>
      <c r="P36" t="s">
        <v>2414</v>
      </c>
      <c r="Q36" s="51" t="str">
        <f t="shared" si="0"/>
        <v>3</v>
      </c>
      <c r="R36" s="51" t="str">
        <f>IF(M36="","",IF(AND(M36&lt;&gt;'Tabelas auxiliares'!$B$236,M36&lt;&gt;'Tabelas auxiliares'!$B$237,M36&lt;&gt;'Tabelas auxiliares'!$C$236,M36&lt;&gt;'Tabelas auxiliares'!$C$237),"FOLHA DE PESSOAL",IF(Q36='Tabelas auxiliares'!$A$237,"CUSTEIO",IF(Q36='Tabelas auxiliares'!$A$236,"INVESTIMENTO","ERRO - VERIFICAR"))))</f>
        <v>CUSTEIO</v>
      </c>
      <c r="S36" s="44">
        <v>800</v>
      </c>
    </row>
    <row r="37" spans="1:20" x14ac:dyDescent="0.25">
      <c r="A37" t="s">
        <v>1932</v>
      </c>
      <c r="B37" t="s">
        <v>1933</v>
      </c>
      <c r="C37" t="s">
        <v>1976</v>
      </c>
      <c r="D37" t="s">
        <v>1977</v>
      </c>
      <c r="E37" t="s">
        <v>1978</v>
      </c>
      <c r="F37" t="s">
        <v>1979</v>
      </c>
      <c r="G37" t="s">
        <v>1980</v>
      </c>
      <c r="H37" t="s">
        <v>1938</v>
      </c>
      <c r="I37" t="s">
        <v>856</v>
      </c>
      <c r="J37" t="s">
        <v>1939</v>
      </c>
      <c r="K37" t="s">
        <v>1940</v>
      </c>
      <c r="L37" t="s">
        <v>1941</v>
      </c>
      <c r="M37" t="s">
        <v>216</v>
      </c>
      <c r="N37" t="s">
        <v>2684</v>
      </c>
      <c r="O37" t="s">
        <v>2550</v>
      </c>
      <c r="P37" t="s">
        <v>2414</v>
      </c>
      <c r="Q37" s="51" t="str">
        <f t="shared" si="0"/>
        <v>3</v>
      </c>
      <c r="R37" s="51" t="str">
        <f>IF(M37="","",IF(AND(M37&lt;&gt;'Tabelas auxiliares'!$B$236,M37&lt;&gt;'Tabelas auxiliares'!$B$237,M37&lt;&gt;'Tabelas auxiliares'!$C$236,M37&lt;&gt;'Tabelas auxiliares'!$C$237),"FOLHA DE PESSOAL",IF(Q37='Tabelas auxiliares'!$A$237,"CUSTEIO",IF(Q37='Tabelas auxiliares'!$A$236,"INVESTIMENTO","ERRO - VERIFICAR"))))</f>
        <v>CUSTEIO</v>
      </c>
      <c r="S37" s="44">
        <v>750</v>
      </c>
    </row>
    <row r="38" spans="1:20" x14ac:dyDescent="0.25">
      <c r="A38" t="s">
        <v>1932</v>
      </c>
      <c r="B38" t="s">
        <v>1933</v>
      </c>
      <c r="C38" t="s">
        <v>1981</v>
      </c>
      <c r="D38" t="s">
        <v>1982</v>
      </c>
      <c r="E38" t="s">
        <v>1983</v>
      </c>
      <c r="F38" t="s">
        <v>1984</v>
      </c>
      <c r="G38" t="s">
        <v>1985</v>
      </c>
      <c r="H38" t="s">
        <v>1938</v>
      </c>
      <c r="I38" t="s">
        <v>856</v>
      </c>
      <c r="J38" t="s">
        <v>1939</v>
      </c>
      <c r="K38" t="s">
        <v>1940</v>
      </c>
      <c r="L38" t="s">
        <v>1941</v>
      </c>
      <c r="M38" t="s">
        <v>216</v>
      </c>
      <c r="N38" t="s">
        <v>2684</v>
      </c>
      <c r="O38" t="s">
        <v>2550</v>
      </c>
      <c r="P38" t="s">
        <v>2414</v>
      </c>
      <c r="Q38" s="51" t="str">
        <f t="shared" si="0"/>
        <v>3</v>
      </c>
      <c r="R38" s="51" t="str">
        <f>IF(M38="","",IF(AND(M38&lt;&gt;'Tabelas auxiliares'!$B$236,M38&lt;&gt;'Tabelas auxiliares'!$B$237,M38&lt;&gt;'Tabelas auxiliares'!$C$236,M38&lt;&gt;'Tabelas auxiliares'!$C$237),"FOLHA DE PESSOAL",IF(Q38='Tabelas auxiliares'!$A$237,"CUSTEIO",IF(Q38='Tabelas auxiliares'!$A$236,"INVESTIMENTO","ERRO - VERIFICAR"))))</f>
        <v>CUSTEIO</v>
      </c>
      <c r="S38" s="44">
        <v>2075</v>
      </c>
    </row>
    <row r="39" spans="1:20" x14ac:dyDescent="0.25">
      <c r="A39" t="s">
        <v>1932</v>
      </c>
      <c r="B39" t="s">
        <v>1933</v>
      </c>
      <c r="C39" t="s">
        <v>567</v>
      </c>
      <c r="D39" t="s">
        <v>1986</v>
      </c>
      <c r="E39" t="s">
        <v>1987</v>
      </c>
      <c r="F39" t="s">
        <v>1988</v>
      </c>
      <c r="G39" t="s">
        <v>220</v>
      </c>
      <c r="H39" t="s">
        <v>1938</v>
      </c>
      <c r="I39" t="s">
        <v>856</v>
      </c>
      <c r="J39" t="s">
        <v>1939</v>
      </c>
      <c r="K39" t="s">
        <v>1940</v>
      </c>
      <c r="L39" t="s">
        <v>1941</v>
      </c>
      <c r="M39" t="s">
        <v>216</v>
      </c>
      <c r="N39" t="s">
        <v>2684</v>
      </c>
      <c r="O39" t="s">
        <v>2550</v>
      </c>
      <c r="P39" t="s">
        <v>2414</v>
      </c>
      <c r="Q39" s="51" t="str">
        <f t="shared" si="0"/>
        <v>3</v>
      </c>
      <c r="R39" s="51" t="str">
        <f>IF(M39="","",IF(AND(M39&lt;&gt;'Tabelas auxiliares'!$B$236,M39&lt;&gt;'Tabelas auxiliares'!$B$237,M39&lt;&gt;'Tabelas auxiliares'!$C$236,M39&lt;&gt;'Tabelas auxiliares'!$C$237),"FOLHA DE PESSOAL",IF(Q39='Tabelas auxiliares'!$A$237,"CUSTEIO",IF(Q39='Tabelas auxiliares'!$A$236,"INVESTIMENTO","ERRO - VERIFICAR"))))</f>
        <v>CUSTEIO</v>
      </c>
      <c r="S39" s="44">
        <v>393.56</v>
      </c>
    </row>
    <row r="40" spans="1:20" ht="14.45" customHeight="1" x14ac:dyDescent="0.25">
      <c r="A40" t="s">
        <v>1932</v>
      </c>
      <c r="B40" t="s">
        <v>1933</v>
      </c>
      <c r="C40" t="s">
        <v>1571</v>
      </c>
      <c r="D40" t="s">
        <v>1989</v>
      </c>
      <c r="E40" t="s">
        <v>1990</v>
      </c>
      <c r="F40" t="s">
        <v>1991</v>
      </c>
      <c r="G40" t="s">
        <v>1992</v>
      </c>
      <c r="H40" t="s">
        <v>1938</v>
      </c>
      <c r="I40" t="s">
        <v>856</v>
      </c>
      <c r="J40" t="s">
        <v>1939</v>
      </c>
      <c r="K40" t="s">
        <v>1940</v>
      </c>
      <c r="L40" t="s">
        <v>1941</v>
      </c>
      <c r="M40" t="s">
        <v>216</v>
      </c>
      <c r="N40" t="s">
        <v>2684</v>
      </c>
      <c r="O40" t="s">
        <v>2550</v>
      </c>
      <c r="P40" t="s">
        <v>2414</v>
      </c>
      <c r="Q40" s="51" t="str">
        <f t="shared" si="0"/>
        <v>3</v>
      </c>
      <c r="R40" s="51" t="str">
        <f>IF(M40="","",IF(AND(M40&lt;&gt;'Tabelas auxiliares'!$B$236,M40&lt;&gt;'Tabelas auxiliares'!$B$237,M40&lt;&gt;'Tabelas auxiliares'!$C$236,M40&lt;&gt;'Tabelas auxiliares'!$C$237),"FOLHA DE PESSOAL",IF(Q40='Tabelas auxiliares'!$A$237,"CUSTEIO",IF(Q40='Tabelas auxiliares'!$A$236,"INVESTIMENTO","ERRO - VERIFICAR"))))</f>
        <v>CUSTEIO</v>
      </c>
      <c r="S40" s="44">
        <v>2000</v>
      </c>
    </row>
    <row r="41" spans="1:20" ht="14.45" customHeight="1" x14ac:dyDescent="0.25">
      <c r="A41" t="s">
        <v>1932</v>
      </c>
      <c r="B41" t="s">
        <v>1933</v>
      </c>
      <c r="C41" t="s">
        <v>1061</v>
      </c>
      <c r="D41" t="s">
        <v>1993</v>
      </c>
      <c r="E41" t="s">
        <v>1994</v>
      </c>
      <c r="F41" t="s">
        <v>1995</v>
      </c>
      <c r="G41" t="s">
        <v>1996</v>
      </c>
      <c r="H41" t="s">
        <v>1938</v>
      </c>
      <c r="I41" t="s">
        <v>856</v>
      </c>
      <c r="J41" t="s">
        <v>1939</v>
      </c>
      <c r="K41" t="s">
        <v>1940</v>
      </c>
      <c r="L41" t="s">
        <v>1941</v>
      </c>
      <c r="M41" t="s">
        <v>216</v>
      </c>
      <c r="N41" t="s">
        <v>2684</v>
      </c>
      <c r="O41" t="s">
        <v>2550</v>
      </c>
      <c r="P41" t="s">
        <v>2414</v>
      </c>
      <c r="Q41" s="51" t="str">
        <f t="shared" si="0"/>
        <v>3</v>
      </c>
      <c r="R41" s="51" t="str">
        <f>IF(M41="","",IF(AND(M41&lt;&gt;'Tabelas auxiliares'!$B$236,M41&lt;&gt;'Tabelas auxiliares'!$B$237,M41&lt;&gt;'Tabelas auxiliares'!$C$236,M41&lt;&gt;'Tabelas auxiliares'!$C$237),"FOLHA DE PESSOAL",IF(Q41='Tabelas auxiliares'!$A$237,"CUSTEIO",IF(Q41='Tabelas auxiliares'!$A$236,"INVESTIMENTO","ERRO - VERIFICAR"))))</f>
        <v>CUSTEIO</v>
      </c>
      <c r="S41" s="44">
        <v>27.46</v>
      </c>
    </row>
    <row r="42" spans="1:20" x14ac:dyDescent="0.25">
      <c r="A42" t="s">
        <v>1932</v>
      </c>
      <c r="B42" t="s">
        <v>1933</v>
      </c>
      <c r="C42" t="s">
        <v>1997</v>
      </c>
      <c r="D42" t="s">
        <v>1998</v>
      </c>
      <c r="E42" t="s">
        <v>1999</v>
      </c>
      <c r="F42" t="s">
        <v>2000</v>
      </c>
      <c r="G42" t="s">
        <v>2001</v>
      </c>
      <c r="H42" t="s">
        <v>1938</v>
      </c>
      <c r="I42" t="s">
        <v>856</v>
      </c>
      <c r="J42" t="s">
        <v>1939</v>
      </c>
      <c r="K42" t="s">
        <v>1940</v>
      </c>
      <c r="L42" t="s">
        <v>1941</v>
      </c>
      <c r="M42" t="s">
        <v>216</v>
      </c>
      <c r="N42" t="s">
        <v>2684</v>
      </c>
      <c r="O42" t="s">
        <v>2550</v>
      </c>
      <c r="P42" t="s">
        <v>2414</v>
      </c>
      <c r="Q42" s="51" t="str">
        <f t="shared" si="0"/>
        <v>3</v>
      </c>
      <c r="R42" s="51" t="str">
        <f>IF(M42="","",IF(AND(M42&lt;&gt;'Tabelas auxiliares'!$B$236,M42&lt;&gt;'Tabelas auxiliares'!$B$237,M42&lt;&gt;'Tabelas auxiliares'!$C$236,M42&lt;&gt;'Tabelas auxiliares'!$C$237),"FOLHA DE PESSOAL",IF(Q42='Tabelas auxiliares'!$A$237,"CUSTEIO",IF(Q42='Tabelas auxiliares'!$A$236,"INVESTIMENTO","ERRO - VERIFICAR"))))</f>
        <v>CUSTEIO</v>
      </c>
      <c r="S42" s="44">
        <v>292.44</v>
      </c>
    </row>
    <row r="43" spans="1:20" x14ac:dyDescent="0.25">
      <c r="A43" t="s">
        <v>1932</v>
      </c>
      <c r="B43" t="s">
        <v>1933</v>
      </c>
      <c r="C43" t="s">
        <v>1127</v>
      </c>
      <c r="D43" t="s">
        <v>2002</v>
      </c>
      <c r="E43" t="s">
        <v>2003</v>
      </c>
      <c r="F43" t="s">
        <v>2004</v>
      </c>
      <c r="G43" t="s">
        <v>220</v>
      </c>
      <c r="H43" t="s">
        <v>1938</v>
      </c>
      <c r="I43" t="s">
        <v>856</v>
      </c>
      <c r="J43" t="s">
        <v>1939</v>
      </c>
      <c r="K43" t="s">
        <v>1940</v>
      </c>
      <c r="L43" t="s">
        <v>1941</v>
      </c>
      <c r="M43" t="s">
        <v>216</v>
      </c>
      <c r="N43" t="s">
        <v>2684</v>
      </c>
      <c r="O43" t="s">
        <v>2550</v>
      </c>
      <c r="P43" t="s">
        <v>2414</v>
      </c>
      <c r="Q43" s="51" t="str">
        <f t="shared" si="0"/>
        <v>3</v>
      </c>
      <c r="R43" s="51" t="str">
        <f>IF(M43="","",IF(AND(M43&lt;&gt;'Tabelas auxiliares'!$B$236,M43&lt;&gt;'Tabelas auxiliares'!$B$237,M43&lt;&gt;'Tabelas auxiliares'!$C$236,M43&lt;&gt;'Tabelas auxiliares'!$C$237),"FOLHA DE PESSOAL",IF(Q43='Tabelas auxiliares'!$A$237,"CUSTEIO",IF(Q43='Tabelas auxiliares'!$A$236,"INVESTIMENTO","ERRO - VERIFICAR"))))</f>
        <v>CUSTEIO</v>
      </c>
      <c r="S43" s="44">
        <v>80.64</v>
      </c>
    </row>
    <row r="44" spans="1:20" x14ac:dyDescent="0.25">
      <c r="A44" t="s">
        <v>1932</v>
      </c>
      <c r="B44" t="s">
        <v>1933</v>
      </c>
      <c r="C44" t="s">
        <v>1127</v>
      </c>
      <c r="D44" t="s">
        <v>2005</v>
      </c>
      <c r="E44" t="s">
        <v>2006</v>
      </c>
      <c r="F44" t="s">
        <v>2007</v>
      </c>
      <c r="G44" t="s">
        <v>220</v>
      </c>
      <c r="H44" t="s">
        <v>1938</v>
      </c>
      <c r="I44" t="s">
        <v>856</v>
      </c>
      <c r="J44" t="s">
        <v>1939</v>
      </c>
      <c r="K44" t="s">
        <v>1940</v>
      </c>
      <c r="L44" t="s">
        <v>1941</v>
      </c>
      <c r="M44" t="s">
        <v>216</v>
      </c>
      <c r="N44" t="s">
        <v>2684</v>
      </c>
      <c r="O44" t="s">
        <v>2550</v>
      </c>
      <c r="P44" t="s">
        <v>2414</v>
      </c>
      <c r="Q44" s="51" t="str">
        <f t="shared" si="0"/>
        <v>3</v>
      </c>
      <c r="R44" s="51" t="str">
        <f>IF(M44="","",IF(AND(M44&lt;&gt;'Tabelas auxiliares'!$B$236,M44&lt;&gt;'Tabelas auxiliares'!$B$237,M44&lt;&gt;'Tabelas auxiliares'!$C$236,M44&lt;&gt;'Tabelas auxiliares'!$C$237),"FOLHA DE PESSOAL",IF(Q44='Tabelas auxiliares'!$A$237,"CUSTEIO",IF(Q44='Tabelas auxiliares'!$A$236,"INVESTIMENTO","ERRO - VERIFICAR"))))</f>
        <v>CUSTEIO</v>
      </c>
      <c r="S44" s="44">
        <v>1729.33</v>
      </c>
    </row>
    <row r="45" spans="1:20" x14ac:dyDescent="0.25">
      <c r="A45" t="s">
        <v>1932</v>
      </c>
      <c r="B45" t="s">
        <v>1933</v>
      </c>
      <c r="C45" t="s">
        <v>2008</v>
      </c>
      <c r="D45" t="s">
        <v>2009</v>
      </c>
      <c r="E45" t="s">
        <v>2010</v>
      </c>
      <c r="F45" t="s">
        <v>2011</v>
      </c>
      <c r="G45" t="s">
        <v>220</v>
      </c>
      <c r="H45" t="s">
        <v>1938</v>
      </c>
      <c r="I45" t="s">
        <v>856</v>
      </c>
      <c r="J45" t="s">
        <v>1939</v>
      </c>
      <c r="K45" t="s">
        <v>1940</v>
      </c>
      <c r="L45" t="s">
        <v>1941</v>
      </c>
      <c r="M45" t="s">
        <v>216</v>
      </c>
      <c r="N45" t="s">
        <v>2684</v>
      </c>
      <c r="O45" t="s">
        <v>2550</v>
      </c>
      <c r="P45" t="s">
        <v>2414</v>
      </c>
      <c r="Q45" s="51" t="str">
        <f t="shared" si="0"/>
        <v>3</v>
      </c>
      <c r="R45" s="51" t="str">
        <f>IF(M45="","",IF(AND(M45&lt;&gt;'Tabelas auxiliares'!$B$236,M45&lt;&gt;'Tabelas auxiliares'!$B$237,M45&lt;&gt;'Tabelas auxiliares'!$C$236,M45&lt;&gt;'Tabelas auxiliares'!$C$237),"FOLHA DE PESSOAL",IF(Q45='Tabelas auxiliares'!$A$237,"CUSTEIO",IF(Q45='Tabelas auxiliares'!$A$236,"INVESTIMENTO","ERRO - VERIFICAR"))))</f>
        <v>CUSTEIO</v>
      </c>
      <c r="S45" s="44">
        <v>83.33</v>
      </c>
    </row>
    <row r="46" spans="1:20" x14ac:dyDescent="0.25">
      <c r="A46" t="s">
        <v>1932</v>
      </c>
      <c r="B46" t="s">
        <v>1933</v>
      </c>
      <c r="C46" t="s">
        <v>2008</v>
      </c>
      <c r="D46" t="s">
        <v>2012</v>
      </c>
      <c r="E46" t="s">
        <v>2013</v>
      </c>
      <c r="F46" t="s">
        <v>2014</v>
      </c>
      <c r="G46" t="s">
        <v>220</v>
      </c>
      <c r="H46" t="s">
        <v>1938</v>
      </c>
      <c r="I46" t="s">
        <v>856</v>
      </c>
      <c r="J46" t="s">
        <v>1939</v>
      </c>
      <c r="K46" t="s">
        <v>1940</v>
      </c>
      <c r="L46" t="s">
        <v>1941</v>
      </c>
      <c r="M46" t="s">
        <v>216</v>
      </c>
      <c r="N46" t="s">
        <v>2684</v>
      </c>
      <c r="O46" t="s">
        <v>2550</v>
      </c>
      <c r="P46" t="s">
        <v>2414</v>
      </c>
      <c r="Q46" s="51" t="str">
        <f t="shared" si="0"/>
        <v>3</v>
      </c>
      <c r="R46" s="51" t="str">
        <f>IF(M46="","",IF(AND(M46&lt;&gt;'Tabelas auxiliares'!$B$236,M46&lt;&gt;'Tabelas auxiliares'!$B$237,M46&lt;&gt;'Tabelas auxiliares'!$C$236,M46&lt;&gt;'Tabelas auxiliares'!$C$237),"FOLHA DE PESSOAL",IF(Q46='Tabelas auxiliares'!$A$237,"CUSTEIO",IF(Q46='Tabelas auxiliares'!$A$236,"INVESTIMENTO","ERRO - VERIFICAR"))))</f>
        <v>CUSTEIO</v>
      </c>
      <c r="S46" s="44">
        <v>80.63</v>
      </c>
    </row>
    <row r="47" spans="1:20" x14ac:dyDescent="0.25">
      <c r="A47" t="s">
        <v>1932</v>
      </c>
      <c r="B47" t="s">
        <v>1933</v>
      </c>
      <c r="C47" t="s">
        <v>962</v>
      </c>
      <c r="D47" t="s">
        <v>2015</v>
      </c>
      <c r="E47" t="s">
        <v>2016</v>
      </c>
      <c r="F47" t="s">
        <v>2017</v>
      </c>
      <c r="G47" t="s">
        <v>2018</v>
      </c>
      <c r="H47" t="s">
        <v>1938</v>
      </c>
      <c r="I47" t="s">
        <v>856</v>
      </c>
      <c r="J47" t="s">
        <v>1939</v>
      </c>
      <c r="K47" t="s">
        <v>1940</v>
      </c>
      <c r="L47" t="s">
        <v>1941</v>
      </c>
      <c r="M47" t="s">
        <v>216</v>
      </c>
      <c r="N47" t="s">
        <v>2684</v>
      </c>
      <c r="O47" t="s">
        <v>2550</v>
      </c>
      <c r="P47" t="s">
        <v>2414</v>
      </c>
      <c r="Q47" s="51" t="str">
        <f t="shared" si="0"/>
        <v>3</v>
      </c>
      <c r="R47" s="51" t="str">
        <f>IF(M47="","",IF(AND(M47&lt;&gt;'Tabelas auxiliares'!$B$236,M47&lt;&gt;'Tabelas auxiliares'!$B$237,M47&lt;&gt;'Tabelas auxiliares'!$C$236,M47&lt;&gt;'Tabelas auxiliares'!$C$237),"FOLHA DE PESSOAL",IF(Q47='Tabelas auxiliares'!$A$237,"CUSTEIO",IF(Q47='Tabelas auxiliares'!$A$236,"INVESTIMENTO","ERRO - VERIFICAR"))))</f>
        <v>CUSTEIO</v>
      </c>
      <c r="S47" s="44">
        <v>1390</v>
      </c>
    </row>
    <row r="48" spans="1:20" x14ac:dyDescent="0.25">
      <c r="A48" t="s">
        <v>1932</v>
      </c>
      <c r="B48" t="s">
        <v>1933</v>
      </c>
      <c r="C48" t="s">
        <v>1136</v>
      </c>
      <c r="D48" t="s">
        <v>2019</v>
      </c>
      <c r="E48" t="s">
        <v>2020</v>
      </c>
      <c r="F48" t="s">
        <v>2021</v>
      </c>
      <c r="G48" t="s">
        <v>220</v>
      </c>
      <c r="H48" t="s">
        <v>1938</v>
      </c>
      <c r="I48" t="s">
        <v>856</v>
      </c>
      <c r="J48" t="s">
        <v>1939</v>
      </c>
      <c r="K48" t="s">
        <v>1940</v>
      </c>
      <c r="L48" t="s">
        <v>1941</v>
      </c>
      <c r="M48" t="s">
        <v>216</v>
      </c>
      <c r="N48" t="s">
        <v>2684</v>
      </c>
      <c r="O48" t="s">
        <v>2550</v>
      </c>
      <c r="P48" t="s">
        <v>2414</v>
      </c>
      <c r="Q48" s="51" t="str">
        <f t="shared" si="0"/>
        <v>3</v>
      </c>
      <c r="R48" s="51" t="str">
        <f>IF(M48="","",IF(AND(M48&lt;&gt;'Tabelas auxiliares'!$B$236,M48&lt;&gt;'Tabelas auxiliares'!$B$237,M48&lt;&gt;'Tabelas auxiliares'!$C$236,M48&lt;&gt;'Tabelas auxiliares'!$C$237),"FOLHA DE PESSOAL",IF(Q48='Tabelas auxiliares'!$A$237,"CUSTEIO",IF(Q48='Tabelas auxiliares'!$A$236,"INVESTIMENTO","ERRO - VERIFICAR"))))</f>
        <v>CUSTEIO</v>
      </c>
      <c r="S48" s="44">
        <v>110</v>
      </c>
    </row>
    <row r="49" spans="1:21" x14ac:dyDescent="0.25">
      <c r="A49" t="s">
        <v>1932</v>
      </c>
      <c r="B49" t="s">
        <v>1933</v>
      </c>
      <c r="C49" t="s">
        <v>571</v>
      </c>
      <c r="D49" t="s">
        <v>2022</v>
      </c>
      <c r="E49" t="s">
        <v>2023</v>
      </c>
      <c r="F49" t="s">
        <v>2024</v>
      </c>
      <c r="G49" t="s">
        <v>220</v>
      </c>
      <c r="H49" t="s">
        <v>1938</v>
      </c>
      <c r="I49" t="s">
        <v>856</v>
      </c>
      <c r="J49" t="s">
        <v>1939</v>
      </c>
      <c r="K49" t="s">
        <v>1940</v>
      </c>
      <c r="L49" t="s">
        <v>1941</v>
      </c>
      <c r="M49" t="s">
        <v>216</v>
      </c>
      <c r="N49" t="s">
        <v>2684</v>
      </c>
      <c r="O49" t="s">
        <v>2591</v>
      </c>
      <c r="P49" t="s">
        <v>2475</v>
      </c>
      <c r="Q49" s="51" t="str">
        <f t="shared" si="0"/>
        <v>3</v>
      </c>
      <c r="R49" s="51" t="str">
        <f>IF(M49="","",IF(AND(M49&lt;&gt;'Tabelas auxiliares'!$B$236,M49&lt;&gt;'Tabelas auxiliares'!$B$237,M49&lt;&gt;'Tabelas auxiliares'!$C$236,M49&lt;&gt;'Tabelas auxiliares'!$C$237),"FOLHA DE PESSOAL",IF(Q49='Tabelas auxiliares'!$A$237,"CUSTEIO",IF(Q49='Tabelas auxiliares'!$A$236,"INVESTIMENTO","ERRO - VERIFICAR"))))</f>
        <v>CUSTEIO</v>
      </c>
      <c r="S49" s="44">
        <v>500</v>
      </c>
    </row>
    <row r="50" spans="1:21" x14ac:dyDescent="0.25">
      <c r="A50" t="s">
        <v>1932</v>
      </c>
      <c r="B50" t="s">
        <v>1933</v>
      </c>
      <c r="C50" t="s">
        <v>2025</v>
      </c>
      <c r="D50" t="s">
        <v>2026</v>
      </c>
      <c r="E50" t="s">
        <v>2027</v>
      </c>
      <c r="F50" t="s">
        <v>2028</v>
      </c>
      <c r="G50" t="s">
        <v>2029</v>
      </c>
      <c r="H50" t="s">
        <v>1938</v>
      </c>
      <c r="I50" t="s">
        <v>856</v>
      </c>
      <c r="J50" t="s">
        <v>1939</v>
      </c>
      <c r="K50" t="s">
        <v>1940</v>
      </c>
      <c r="L50" t="s">
        <v>1941</v>
      </c>
      <c r="M50" t="s">
        <v>216</v>
      </c>
      <c r="N50" t="s">
        <v>2684</v>
      </c>
      <c r="O50" t="s">
        <v>2591</v>
      </c>
      <c r="P50" t="s">
        <v>2475</v>
      </c>
      <c r="Q50" s="51" t="str">
        <f t="shared" si="0"/>
        <v>3</v>
      </c>
      <c r="R50" s="51" t="str">
        <f>IF(M50="","",IF(AND(M50&lt;&gt;'Tabelas auxiliares'!$B$236,M50&lt;&gt;'Tabelas auxiliares'!$B$237,M50&lt;&gt;'Tabelas auxiliares'!$C$236,M50&lt;&gt;'Tabelas auxiliares'!$C$237),"FOLHA DE PESSOAL",IF(Q50='Tabelas auxiliares'!$A$237,"CUSTEIO",IF(Q50='Tabelas auxiliares'!$A$236,"INVESTIMENTO","ERRO - VERIFICAR"))))</f>
        <v>CUSTEIO</v>
      </c>
      <c r="S50" s="44">
        <v>272.58</v>
      </c>
    </row>
    <row r="51" spans="1:21" x14ac:dyDescent="0.25">
      <c r="A51" t="s">
        <v>1932</v>
      </c>
      <c r="B51" t="s">
        <v>1933</v>
      </c>
      <c r="C51" t="s">
        <v>2025</v>
      </c>
      <c r="D51" t="s">
        <v>2030</v>
      </c>
      <c r="E51" t="s">
        <v>2031</v>
      </c>
      <c r="F51" t="s">
        <v>2032</v>
      </c>
      <c r="G51" t="s">
        <v>2033</v>
      </c>
      <c r="H51" t="s">
        <v>1938</v>
      </c>
      <c r="I51" t="s">
        <v>856</v>
      </c>
      <c r="J51" t="s">
        <v>1939</v>
      </c>
      <c r="K51" t="s">
        <v>1940</v>
      </c>
      <c r="L51" t="s">
        <v>1941</v>
      </c>
      <c r="M51" t="s">
        <v>216</v>
      </c>
      <c r="N51" t="s">
        <v>2684</v>
      </c>
      <c r="O51" t="s">
        <v>2550</v>
      </c>
      <c r="P51" t="s">
        <v>2414</v>
      </c>
      <c r="Q51" s="51" t="str">
        <f t="shared" si="0"/>
        <v>3</v>
      </c>
      <c r="R51" s="51" t="str">
        <f>IF(M51="","",IF(AND(M51&lt;&gt;'Tabelas auxiliares'!$B$236,M51&lt;&gt;'Tabelas auxiliares'!$B$237,M51&lt;&gt;'Tabelas auxiliares'!$C$236,M51&lt;&gt;'Tabelas auxiliares'!$C$237),"FOLHA DE PESSOAL",IF(Q51='Tabelas auxiliares'!$A$237,"CUSTEIO",IF(Q51='Tabelas auxiliares'!$A$236,"INVESTIMENTO","ERRO - VERIFICAR"))))</f>
        <v>CUSTEIO</v>
      </c>
      <c r="S51" s="44">
        <v>150</v>
      </c>
    </row>
    <row r="52" spans="1:21" x14ac:dyDescent="0.25">
      <c r="A52" t="s">
        <v>1932</v>
      </c>
      <c r="B52" t="s">
        <v>1933</v>
      </c>
      <c r="C52" t="s">
        <v>2025</v>
      </c>
      <c r="D52" t="s">
        <v>2034</v>
      </c>
      <c r="E52" t="s">
        <v>2035</v>
      </c>
      <c r="F52" t="s">
        <v>2036</v>
      </c>
      <c r="G52" t="s">
        <v>220</v>
      </c>
      <c r="H52" t="s">
        <v>1938</v>
      </c>
      <c r="I52" t="s">
        <v>856</v>
      </c>
      <c r="J52" t="s">
        <v>1939</v>
      </c>
      <c r="K52" t="s">
        <v>1940</v>
      </c>
      <c r="L52" t="s">
        <v>1941</v>
      </c>
      <c r="M52" t="s">
        <v>216</v>
      </c>
      <c r="N52" t="s">
        <v>2684</v>
      </c>
      <c r="O52" t="s">
        <v>2550</v>
      </c>
      <c r="P52" t="s">
        <v>2414</v>
      </c>
      <c r="Q52" s="51" t="str">
        <f t="shared" si="0"/>
        <v>3</v>
      </c>
      <c r="R52" s="51" t="str">
        <f>IF(M52="","",IF(AND(M52&lt;&gt;'Tabelas auxiliares'!$B$236,M52&lt;&gt;'Tabelas auxiliares'!$B$237,M52&lt;&gt;'Tabelas auxiliares'!$C$236,M52&lt;&gt;'Tabelas auxiliares'!$C$237),"FOLHA DE PESSOAL",IF(Q52='Tabelas auxiliares'!$A$237,"CUSTEIO",IF(Q52='Tabelas auxiliares'!$A$236,"INVESTIMENTO","ERRO - VERIFICAR"))))</f>
        <v>CUSTEIO</v>
      </c>
      <c r="S52" s="44">
        <v>100</v>
      </c>
    </row>
    <row r="53" spans="1:21" x14ac:dyDescent="0.25">
      <c r="A53" t="s">
        <v>1932</v>
      </c>
      <c r="B53" t="s">
        <v>1933</v>
      </c>
      <c r="C53" t="s">
        <v>2025</v>
      </c>
      <c r="D53" t="s">
        <v>2037</v>
      </c>
      <c r="E53" t="s">
        <v>2038</v>
      </c>
      <c r="F53" t="s">
        <v>2039</v>
      </c>
      <c r="G53" t="s">
        <v>220</v>
      </c>
      <c r="H53" t="s">
        <v>1938</v>
      </c>
      <c r="I53" t="s">
        <v>856</v>
      </c>
      <c r="J53" t="s">
        <v>1939</v>
      </c>
      <c r="K53" t="s">
        <v>1940</v>
      </c>
      <c r="L53" t="s">
        <v>1941</v>
      </c>
      <c r="M53" t="s">
        <v>216</v>
      </c>
      <c r="N53" t="s">
        <v>2684</v>
      </c>
      <c r="O53" t="s">
        <v>2550</v>
      </c>
      <c r="P53" t="s">
        <v>2414</v>
      </c>
      <c r="Q53" s="51" t="str">
        <f t="shared" si="0"/>
        <v>3</v>
      </c>
      <c r="R53" s="51" t="str">
        <f>IF(M53="","",IF(AND(M53&lt;&gt;'Tabelas auxiliares'!$B$236,M53&lt;&gt;'Tabelas auxiliares'!$B$237,M53&lt;&gt;'Tabelas auxiliares'!$C$236,M53&lt;&gt;'Tabelas auxiliares'!$C$237),"FOLHA DE PESSOAL",IF(Q53='Tabelas auxiliares'!$A$237,"CUSTEIO",IF(Q53='Tabelas auxiliares'!$A$236,"INVESTIMENTO","ERRO - VERIFICAR"))))</f>
        <v>CUSTEIO</v>
      </c>
      <c r="S53" s="44">
        <v>400</v>
      </c>
    </row>
    <row r="54" spans="1:21" x14ac:dyDescent="0.25">
      <c r="A54" t="s">
        <v>1932</v>
      </c>
      <c r="B54" t="s">
        <v>1933</v>
      </c>
      <c r="C54" t="s">
        <v>1711</v>
      </c>
      <c r="D54" t="s">
        <v>2040</v>
      </c>
      <c r="E54" t="s">
        <v>2041</v>
      </c>
      <c r="F54" t="s">
        <v>2042</v>
      </c>
      <c r="G54" t="s">
        <v>220</v>
      </c>
      <c r="H54" t="s">
        <v>1938</v>
      </c>
      <c r="I54" t="s">
        <v>856</v>
      </c>
      <c r="J54" t="s">
        <v>1939</v>
      </c>
      <c r="K54" t="s">
        <v>1940</v>
      </c>
      <c r="L54" t="s">
        <v>1941</v>
      </c>
      <c r="M54" t="s">
        <v>216</v>
      </c>
      <c r="N54" t="s">
        <v>2684</v>
      </c>
      <c r="O54" t="s">
        <v>2550</v>
      </c>
      <c r="P54" t="s">
        <v>2414</v>
      </c>
      <c r="Q54" s="51" t="str">
        <f t="shared" si="0"/>
        <v>3</v>
      </c>
      <c r="R54" s="51" t="str">
        <f>IF(M54="","",IF(AND(M54&lt;&gt;'Tabelas auxiliares'!$B$236,M54&lt;&gt;'Tabelas auxiliares'!$B$237,M54&lt;&gt;'Tabelas auxiliares'!$C$236,M54&lt;&gt;'Tabelas auxiliares'!$C$237),"FOLHA DE PESSOAL",IF(Q54='Tabelas auxiliares'!$A$237,"CUSTEIO",IF(Q54='Tabelas auxiliares'!$A$236,"INVESTIMENTO","ERRO - VERIFICAR"))))</f>
        <v>CUSTEIO</v>
      </c>
      <c r="S54" s="44">
        <v>2880</v>
      </c>
    </row>
    <row r="55" spans="1:21" x14ac:dyDescent="0.25">
      <c r="A55" t="s">
        <v>1932</v>
      </c>
      <c r="B55" t="s">
        <v>1933</v>
      </c>
      <c r="C55" t="s">
        <v>686</v>
      </c>
      <c r="D55" t="s">
        <v>2043</v>
      </c>
      <c r="E55" t="s">
        <v>2044</v>
      </c>
      <c r="F55" t="s">
        <v>2045</v>
      </c>
      <c r="G55" t="s">
        <v>2046</v>
      </c>
      <c r="H55" t="s">
        <v>1938</v>
      </c>
      <c r="I55" t="s">
        <v>856</v>
      </c>
      <c r="J55" t="s">
        <v>1939</v>
      </c>
      <c r="K55" t="s">
        <v>1940</v>
      </c>
      <c r="L55" t="s">
        <v>1941</v>
      </c>
      <c r="M55" t="s">
        <v>216</v>
      </c>
      <c r="N55" t="s">
        <v>2684</v>
      </c>
      <c r="O55" t="s">
        <v>2550</v>
      </c>
      <c r="P55" t="s">
        <v>2414</v>
      </c>
      <c r="Q55" s="51" t="str">
        <f t="shared" si="0"/>
        <v>3</v>
      </c>
      <c r="R55" s="51" t="str">
        <f>IF(M55="","",IF(AND(M55&lt;&gt;'Tabelas auxiliares'!$B$236,M55&lt;&gt;'Tabelas auxiliares'!$B$237,M55&lt;&gt;'Tabelas auxiliares'!$C$236,M55&lt;&gt;'Tabelas auxiliares'!$C$237),"FOLHA DE PESSOAL",IF(Q55='Tabelas auxiliares'!$A$237,"CUSTEIO",IF(Q55='Tabelas auxiliares'!$A$236,"INVESTIMENTO","ERRO - VERIFICAR"))))</f>
        <v>CUSTEIO</v>
      </c>
      <c r="S55" s="44">
        <v>774.41</v>
      </c>
    </row>
    <row r="56" spans="1:21" x14ac:dyDescent="0.25">
      <c r="A56" t="s">
        <v>1932</v>
      </c>
      <c r="B56" t="s">
        <v>1933</v>
      </c>
      <c r="C56" t="s">
        <v>686</v>
      </c>
      <c r="D56" t="s">
        <v>2047</v>
      </c>
      <c r="E56" t="s">
        <v>2048</v>
      </c>
      <c r="F56" t="s">
        <v>2049</v>
      </c>
      <c r="G56" t="s">
        <v>2050</v>
      </c>
      <c r="H56" t="s">
        <v>1938</v>
      </c>
      <c r="I56" t="s">
        <v>856</v>
      </c>
      <c r="J56" t="s">
        <v>1939</v>
      </c>
      <c r="K56" t="s">
        <v>1940</v>
      </c>
      <c r="L56" t="s">
        <v>1941</v>
      </c>
      <c r="M56" t="s">
        <v>216</v>
      </c>
      <c r="N56" t="s">
        <v>2684</v>
      </c>
      <c r="O56" t="s">
        <v>2550</v>
      </c>
      <c r="P56" t="s">
        <v>2414</v>
      </c>
      <c r="Q56" s="51" t="str">
        <f t="shared" si="0"/>
        <v>3</v>
      </c>
      <c r="R56" s="51" t="str">
        <f>IF(M56="","",IF(AND(M56&lt;&gt;'Tabelas auxiliares'!$B$236,M56&lt;&gt;'Tabelas auxiliares'!$B$237,M56&lt;&gt;'Tabelas auxiliares'!$C$236,M56&lt;&gt;'Tabelas auxiliares'!$C$237),"FOLHA DE PESSOAL",IF(Q56='Tabelas auxiliares'!$A$237,"CUSTEIO",IF(Q56='Tabelas auxiliares'!$A$236,"INVESTIMENTO","ERRO - VERIFICAR"))))</f>
        <v>CUSTEIO</v>
      </c>
      <c r="S56" s="44">
        <v>346.37</v>
      </c>
    </row>
    <row r="57" spans="1:21" x14ac:dyDescent="0.25">
      <c r="A57" t="s">
        <v>1932</v>
      </c>
      <c r="B57" t="s">
        <v>1933</v>
      </c>
      <c r="C57" t="s">
        <v>690</v>
      </c>
      <c r="D57" t="s">
        <v>2051</v>
      </c>
      <c r="E57" t="s">
        <v>2052</v>
      </c>
      <c r="F57" t="s">
        <v>2053</v>
      </c>
      <c r="G57" t="s">
        <v>2054</v>
      </c>
      <c r="H57" t="s">
        <v>1938</v>
      </c>
      <c r="I57" t="s">
        <v>856</v>
      </c>
      <c r="J57" t="s">
        <v>1939</v>
      </c>
      <c r="K57" t="s">
        <v>1940</v>
      </c>
      <c r="L57" t="s">
        <v>1941</v>
      </c>
      <c r="M57" t="s">
        <v>216</v>
      </c>
      <c r="N57" t="s">
        <v>2684</v>
      </c>
      <c r="O57" t="s">
        <v>2550</v>
      </c>
      <c r="P57" t="s">
        <v>2414</v>
      </c>
      <c r="Q57" s="51" t="str">
        <f t="shared" si="0"/>
        <v>3</v>
      </c>
      <c r="R57" s="51" t="str">
        <f>IF(M57="","",IF(AND(M57&lt;&gt;'Tabelas auxiliares'!$B$236,M57&lt;&gt;'Tabelas auxiliares'!$B$237,M57&lt;&gt;'Tabelas auxiliares'!$C$236,M57&lt;&gt;'Tabelas auxiliares'!$C$237),"FOLHA DE PESSOAL",IF(Q57='Tabelas auxiliares'!$A$237,"CUSTEIO",IF(Q57='Tabelas auxiliares'!$A$236,"INVESTIMENTO","ERRO - VERIFICAR"))))</f>
        <v>CUSTEIO</v>
      </c>
      <c r="S57" s="44">
        <v>1091.24</v>
      </c>
    </row>
    <row r="58" spans="1:21" x14ac:dyDescent="0.25">
      <c r="A58" t="s">
        <v>2055</v>
      </c>
      <c r="B58" t="s">
        <v>2056</v>
      </c>
      <c r="C58" t="s">
        <v>607</v>
      </c>
      <c r="D58" t="s">
        <v>2057</v>
      </c>
      <c r="E58" t="s">
        <v>2058</v>
      </c>
      <c r="F58" t="s">
        <v>2059</v>
      </c>
      <c r="G58" t="s">
        <v>1003</v>
      </c>
      <c r="H58" t="s">
        <v>2060</v>
      </c>
      <c r="I58" t="s">
        <v>222</v>
      </c>
      <c r="J58" t="s">
        <v>2061</v>
      </c>
      <c r="K58" t="s">
        <v>2062</v>
      </c>
      <c r="L58" t="s">
        <v>2063</v>
      </c>
      <c r="M58" t="s">
        <v>216</v>
      </c>
      <c r="N58" t="s">
        <v>2686</v>
      </c>
      <c r="O58" t="s">
        <v>2614</v>
      </c>
      <c r="P58" t="s">
        <v>2502</v>
      </c>
      <c r="Q58" s="51" t="str">
        <f t="shared" si="0"/>
        <v>3</v>
      </c>
      <c r="R58" s="51" t="str">
        <f>IF(M58="","",IF(AND(M58&lt;&gt;'Tabelas auxiliares'!$B$236,M58&lt;&gt;'Tabelas auxiliares'!$B$237,M58&lt;&gt;'Tabelas auxiliares'!$C$236,M58&lt;&gt;'Tabelas auxiliares'!$C$237),"FOLHA DE PESSOAL",IF(Q58='Tabelas auxiliares'!$A$237,"CUSTEIO",IF(Q58='Tabelas auxiliares'!$A$236,"INVESTIMENTO","ERRO - VERIFICAR"))))</f>
        <v>CUSTEIO</v>
      </c>
      <c r="S58" s="44">
        <v>11113.5</v>
      </c>
      <c r="U58" s="44">
        <v>11113.5</v>
      </c>
    </row>
    <row r="59" spans="1:21" x14ac:dyDescent="0.25">
      <c r="A59" t="s">
        <v>2055</v>
      </c>
      <c r="B59" t="s">
        <v>2056</v>
      </c>
      <c r="C59" t="s">
        <v>607</v>
      </c>
      <c r="D59" t="s">
        <v>2057</v>
      </c>
      <c r="E59" t="s">
        <v>2064</v>
      </c>
      <c r="F59" t="s">
        <v>2059</v>
      </c>
      <c r="G59" t="s">
        <v>1003</v>
      </c>
      <c r="H59" t="s">
        <v>2060</v>
      </c>
      <c r="I59" t="s">
        <v>222</v>
      </c>
      <c r="J59" t="s">
        <v>2061</v>
      </c>
      <c r="K59" t="s">
        <v>2062</v>
      </c>
      <c r="L59" t="s">
        <v>2063</v>
      </c>
      <c r="M59" t="s">
        <v>216</v>
      </c>
      <c r="N59" t="s">
        <v>2686</v>
      </c>
      <c r="O59" t="s">
        <v>2656</v>
      </c>
      <c r="P59" t="s">
        <v>2527</v>
      </c>
      <c r="Q59" s="51" t="str">
        <f t="shared" si="0"/>
        <v>3</v>
      </c>
      <c r="R59" s="51" t="str">
        <f>IF(M59="","",IF(AND(M59&lt;&gt;'Tabelas auxiliares'!$B$236,M59&lt;&gt;'Tabelas auxiliares'!$B$237,M59&lt;&gt;'Tabelas auxiliares'!$C$236,M59&lt;&gt;'Tabelas auxiliares'!$C$237),"FOLHA DE PESSOAL",IF(Q59='Tabelas auxiliares'!$A$237,"CUSTEIO",IF(Q59='Tabelas auxiliares'!$A$236,"INVESTIMENTO","ERRO - VERIFICAR"))))</f>
        <v>CUSTEIO</v>
      </c>
      <c r="S59" s="44">
        <v>25920</v>
      </c>
      <c r="U59" s="44">
        <v>25920</v>
      </c>
    </row>
    <row r="60" spans="1:21" x14ac:dyDescent="0.25">
      <c r="A60" t="s">
        <v>2055</v>
      </c>
      <c r="B60" t="s">
        <v>2056</v>
      </c>
      <c r="C60" t="s">
        <v>607</v>
      </c>
      <c r="D60" t="s">
        <v>2057</v>
      </c>
      <c r="E60" t="s">
        <v>2064</v>
      </c>
      <c r="F60" t="s">
        <v>2059</v>
      </c>
      <c r="G60" t="s">
        <v>1003</v>
      </c>
      <c r="H60" t="s">
        <v>2060</v>
      </c>
      <c r="I60" t="s">
        <v>222</v>
      </c>
      <c r="J60" t="s">
        <v>2061</v>
      </c>
      <c r="K60" t="s">
        <v>2062</v>
      </c>
      <c r="L60" t="s">
        <v>2063</v>
      </c>
      <c r="M60" t="s">
        <v>216</v>
      </c>
      <c r="N60" t="s">
        <v>2686</v>
      </c>
      <c r="O60" t="s">
        <v>2590</v>
      </c>
      <c r="P60" t="s">
        <v>2472</v>
      </c>
      <c r="Q60" s="51" t="str">
        <f t="shared" si="0"/>
        <v>3</v>
      </c>
      <c r="R60" s="51" t="str">
        <f>IF(M60="","",IF(AND(M60&lt;&gt;'Tabelas auxiliares'!$B$236,M60&lt;&gt;'Tabelas auxiliares'!$B$237,M60&lt;&gt;'Tabelas auxiliares'!$C$236,M60&lt;&gt;'Tabelas auxiliares'!$C$237),"FOLHA DE PESSOAL",IF(Q60='Tabelas auxiliares'!$A$237,"CUSTEIO",IF(Q60='Tabelas auxiliares'!$A$236,"INVESTIMENTO","ERRO - VERIFICAR"))))</f>
        <v>CUSTEIO</v>
      </c>
      <c r="S60" s="44">
        <v>25122.799999999999</v>
      </c>
      <c r="U60" s="44">
        <v>25122.799999999999</v>
      </c>
    </row>
    <row r="61" spans="1:21" x14ac:dyDescent="0.25">
      <c r="A61" t="s">
        <v>2055</v>
      </c>
      <c r="B61" t="s">
        <v>2056</v>
      </c>
      <c r="C61" t="s">
        <v>607</v>
      </c>
      <c r="D61" t="s">
        <v>2057</v>
      </c>
      <c r="E61" t="s">
        <v>2065</v>
      </c>
      <c r="F61" t="s">
        <v>2059</v>
      </c>
      <c r="G61" t="s">
        <v>1003</v>
      </c>
      <c r="H61" t="s">
        <v>2060</v>
      </c>
      <c r="I61" t="s">
        <v>222</v>
      </c>
      <c r="J61" t="s">
        <v>2061</v>
      </c>
      <c r="K61" t="s">
        <v>2062</v>
      </c>
      <c r="L61" t="s">
        <v>2063</v>
      </c>
      <c r="M61" t="s">
        <v>216</v>
      </c>
      <c r="N61" t="s">
        <v>2686</v>
      </c>
      <c r="O61" t="s">
        <v>2687</v>
      </c>
      <c r="P61" t="s">
        <v>2502</v>
      </c>
      <c r="Q61" s="51" t="str">
        <f t="shared" si="0"/>
        <v>3</v>
      </c>
      <c r="R61" s="51" t="str">
        <f>IF(M61="","",IF(AND(M61&lt;&gt;'Tabelas auxiliares'!$B$236,M61&lt;&gt;'Tabelas auxiliares'!$B$237,M61&lt;&gt;'Tabelas auxiliares'!$C$236,M61&lt;&gt;'Tabelas auxiliares'!$C$237),"FOLHA DE PESSOAL",IF(Q61='Tabelas auxiliares'!$A$237,"CUSTEIO",IF(Q61='Tabelas auxiliares'!$A$236,"INVESTIMENTO","ERRO - VERIFICAR"))))</f>
        <v>CUSTEIO</v>
      </c>
      <c r="S61" s="44">
        <v>8000</v>
      </c>
      <c r="U61" s="44">
        <v>8000</v>
      </c>
    </row>
    <row r="62" spans="1:21" x14ac:dyDescent="0.25">
      <c r="A62" t="s">
        <v>2055</v>
      </c>
      <c r="B62" t="s">
        <v>2056</v>
      </c>
      <c r="C62" t="s">
        <v>607</v>
      </c>
      <c r="D62" t="s">
        <v>2057</v>
      </c>
      <c r="E62" t="s">
        <v>2066</v>
      </c>
      <c r="F62" t="s">
        <v>2067</v>
      </c>
      <c r="G62" t="s">
        <v>1003</v>
      </c>
      <c r="H62" t="s">
        <v>2060</v>
      </c>
      <c r="I62" t="s">
        <v>222</v>
      </c>
      <c r="J62" t="s">
        <v>2061</v>
      </c>
      <c r="K62" t="s">
        <v>2062</v>
      </c>
      <c r="L62" t="s">
        <v>2063</v>
      </c>
      <c r="M62" t="s">
        <v>216</v>
      </c>
      <c r="N62" t="s">
        <v>2686</v>
      </c>
      <c r="O62" t="s">
        <v>2614</v>
      </c>
      <c r="P62" t="s">
        <v>2502</v>
      </c>
      <c r="Q62" s="51" t="str">
        <f t="shared" si="0"/>
        <v>3</v>
      </c>
      <c r="R62" s="51" t="str">
        <f>IF(M62="","",IF(AND(M62&lt;&gt;'Tabelas auxiliares'!$B$236,M62&lt;&gt;'Tabelas auxiliares'!$B$237,M62&lt;&gt;'Tabelas auxiliares'!$C$236,M62&lt;&gt;'Tabelas auxiliares'!$C$237),"FOLHA DE PESSOAL",IF(Q62='Tabelas auxiliares'!$A$237,"CUSTEIO",IF(Q62='Tabelas auxiliares'!$A$236,"INVESTIMENTO","ERRO - VERIFICAR"))))</f>
        <v>CUSTEIO</v>
      </c>
      <c r="S62" s="44">
        <v>56486.5</v>
      </c>
      <c r="U62" s="44">
        <v>56486.5</v>
      </c>
    </row>
    <row r="63" spans="1:21" x14ac:dyDescent="0.25">
      <c r="A63" t="s">
        <v>2055</v>
      </c>
      <c r="B63" t="s">
        <v>2056</v>
      </c>
      <c r="C63" t="s">
        <v>607</v>
      </c>
      <c r="D63" t="s">
        <v>2057</v>
      </c>
      <c r="E63" t="s">
        <v>2066</v>
      </c>
      <c r="F63" t="s">
        <v>2067</v>
      </c>
      <c r="G63" t="s">
        <v>1003</v>
      </c>
      <c r="H63" t="s">
        <v>2060</v>
      </c>
      <c r="I63" t="s">
        <v>222</v>
      </c>
      <c r="J63" t="s">
        <v>2061</v>
      </c>
      <c r="K63" t="s">
        <v>2062</v>
      </c>
      <c r="L63" t="s">
        <v>2063</v>
      </c>
      <c r="M63" t="s">
        <v>216</v>
      </c>
      <c r="N63" t="s">
        <v>2686</v>
      </c>
      <c r="O63" t="s">
        <v>2603</v>
      </c>
      <c r="P63" t="s">
        <v>2489</v>
      </c>
      <c r="Q63" s="51" t="str">
        <f t="shared" si="0"/>
        <v>3</v>
      </c>
      <c r="R63" s="51" t="str">
        <f>IF(M63="","",IF(AND(M63&lt;&gt;'Tabelas auxiliares'!$B$236,M63&lt;&gt;'Tabelas auxiliares'!$B$237,M63&lt;&gt;'Tabelas auxiliares'!$C$236,M63&lt;&gt;'Tabelas auxiliares'!$C$237),"FOLHA DE PESSOAL",IF(Q63='Tabelas auxiliares'!$A$237,"CUSTEIO",IF(Q63='Tabelas auxiliares'!$A$236,"INVESTIMENTO","ERRO - VERIFICAR"))))</f>
        <v>CUSTEIO</v>
      </c>
      <c r="S63" s="44">
        <v>80114.12</v>
      </c>
      <c r="U63" s="44">
        <v>80114.12</v>
      </c>
    </row>
    <row r="64" spans="1:21" x14ac:dyDescent="0.25">
      <c r="A64" t="s">
        <v>2055</v>
      </c>
      <c r="B64" t="s">
        <v>2056</v>
      </c>
      <c r="C64" t="s">
        <v>607</v>
      </c>
      <c r="D64" t="s">
        <v>2057</v>
      </c>
      <c r="E64" t="s">
        <v>2068</v>
      </c>
      <c r="F64" t="s">
        <v>2067</v>
      </c>
      <c r="G64" t="s">
        <v>1003</v>
      </c>
      <c r="H64" t="s">
        <v>2060</v>
      </c>
      <c r="I64" t="s">
        <v>222</v>
      </c>
      <c r="J64" t="s">
        <v>2061</v>
      </c>
      <c r="K64" t="s">
        <v>2062</v>
      </c>
      <c r="L64" t="s">
        <v>2063</v>
      </c>
      <c r="M64" t="s">
        <v>216</v>
      </c>
      <c r="N64" t="s">
        <v>2686</v>
      </c>
      <c r="O64" t="s">
        <v>2590</v>
      </c>
      <c r="P64" t="s">
        <v>2472</v>
      </c>
      <c r="Q64" s="51" t="str">
        <f t="shared" si="0"/>
        <v>3</v>
      </c>
      <c r="R64" s="51" t="str">
        <f>IF(M64="","",IF(AND(M64&lt;&gt;'Tabelas auxiliares'!$B$236,M64&lt;&gt;'Tabelas auxiliares'!$B$237,M64&lt;&gt;'Tabelas auxiliares'!$C$236,M64&lt;&gt;'Tabelas auxiliares'!$C$237),"FOLHA DE PESSOAL",IF(Q64='Tabelas auxiliares'!$A$237,"CUSTEIO",IF(Q64='Tabelas auxiliares'!$A$236,"INVESTIMENTO","ERRO - VERIFICAR"))))</f>
        <v>CUSTEIO</v>
      </c>
      <c r="S64" s="44">
        <v>34087.199999999997</v>
      </c>
      <c r="U64" s="44">
        <v>34087.199999999997</v>
      </c>
    </row>
    <row r="65" spans="1:21" x14ac:dyDescent="0.25">
      <c r="A65" t="s">
        <v>2055</v>
      </c>
      <c r="B65" t="s">
        <v>2056</v>
      </c>
      <c r="C65" t="s">
        <v>607</v>
      </c>
      <c r="D65" t="s">
        <v>2057</v>
      </c>
      <c r="E65" t="s">
        <v>2068</v>
      </c>
      <c r="F65" t="s">
        <v>2067</v>
      </c>
      <c r="G65" t="s">
        <v>1003</v>
      </c>
      <c r="H65" t="s">
        <v>2060</v>
      </c>
      <c r="I65" t="s">
        <v>222</v>
      </c>
      <c r="J65" t="s">
        <v>2061</v>
      </c>
      <c r="K65" t="s">
        <v>2062</v>
      </c>
      <c r="L65" t="s">
        <v>2063</v>
      </c>
      <c r="M65" t="s">
        <v>216</v>
      </c>
      <c r="N65" t="s">
        <v>2686</v>
      </c>
      <c r="O65" t="s">
        <v>2626</v>
      </c>
      <c r="P65" t="s">
        <v>2510</v>
      </c>
      <c r="Q65" s="51" t="str">
        <f t="shared" si="0"/>
        <v>3</v>
      </c>
      <c r="R65" s="51" t="str">
        <f>IF(M65="","",IF(AND(M65&lt;&gt;'Tabelas auxiliares'!$B$236,M65&lt;&gt;'Tabelas auxiliares'!$B$237,M65&lt;&gt;'Tabelas auxiliares'!$C$236,M65&lt;&gt;'Tabelas auxiliares'!$C$237),"FOLHA DE PESSOAL",IF(Q65='Tabelas auxiliares'!$A$237,"CUSTEIO",IF(Q65='Tabelas auxiliares'!$A$236,"INVESTIMENTO","ERRO - VERIFICAR"))))</f>
        <v>CUSTEIO</v>
      </c>
      <c r="S65" s="44">
        <v>6477</v>
      </c>
      <c r="U65" s="44">
        <v>6477</v>
      </c>
    </row>
    <row r="66" spans="1:21" x14ac:dyDescent="0.25">
      <c r="A66" t="s">
        <v>2055</v>
      </c>
      <c r="B66" t="s">
        <v>2056</v>
      </c>
      <c r="C66" t="s">
        <v>607</v>
      </c>
      <c r="D66" t="s">
        <v>2057</v>
      </c>
      <c r="E66" t="s">
        <v>2068</v>
      </c>
      <c r="F66" t="s">
        <v>2067</v>
      </c>
      <c r="G66" t="s">
        <v>1003</v>
      </c>
      <c r="H66" t="s">
        <v>2060</v>
      </c>
      <c r="I66" t="s">
        <v>222</v>
      </c>
      <c r="J66" t="s">
        <v>2061</v>
      </c>
      <c r="K66" t="s">
        <v>2062</v>
      </c>
      <c r="L66" t="s">
        <v>2063</v>
      </c>
      <c r="M66" t="s">
        <v>216</v>
      </c>
      <c r="N66" t="s">
        <v>2686</v>
      </c>
      <c r="O66" t="s">
        <v>2688</v>
      </c>
      <c r="P66" t="s">
        <v>2547</v>
      </c>
      <c r="Q66" s="51" t="str">
        <f t="shared" si="0"/>
        <v>3</v>
      </c>
      <c r="R66" s="51" t="str">
        <f>IF(M66="","",IF(AND(M66&lt;&gt;'Tabelas auxiliares'!$B$236,M66&lt;&gt;'Tabelas auxiliares'!$B$237,M66&lt;&gt;'Tabelas auxiliares'!$C$236,M66&lt;&gt;'Tabelas auxiliares'!$C$237),"FOLHA DE PESSOAL",IF(Q66='Tabelas auxiliares'!$A$237,"CUSTEIO",IF(Q66='Tabelas auxiliares'!$A$236,"INVESTIMENTO","ERRO - VERIFICAR"))))</f>
        <v>CUSTEIO</v>
      </c>
      <c r="S66" s="44">
        <v>36000</v>
      </c>
      <c r="U66" s="44">
        <v>36000</v>
      </c>
    </row>
    <row r="67" spans="1:21" x14ac:dyDescent="0.25">
      <c r="A67" t="s">
        <v>2055</v>
      </c>
      <c r="B67" t="s">
        <v>2056</v>
      </c>
      <c r="C67" t="s">
        <v>607</v>
      </c>
      <c r="D67" t="s">
        <v>2057</v>
      </c>
      <c r="E67" t="s">
        <v>2069</v>
      </c>
      <c r="F67" t="s">
        <v>2067</v>
      </c>
      <c r="G67" t="s">
        <v>1003</v>
      </c>
      <c r="H67" t="s">
        <v>2060</v>
      </c>
      <c r="I67" t="s">
        <v>222</v>
      </c>
      <c r="J67" t="s">
        <v>2061</v>
      </c>
      <c r="K67" t="s">
        <v>2062</v>
      </c>
      <c r="L67" t="s">
        <v>2063</v>
      </c>
      <c r="M67" t="s">
        <v>216</v>
      </c>
      <c r="N67" t="s">
        <v>2686</v>
      </c>
      <c r="O67" t="s">
        <v>2687</v>
      </c>
      <c r="P67" t="s">
        <v>2502</v>
      </c>
      <c r="Q67" s="51" t="str">
        <f t="shared" si="0"/>
        <v>3</v>
      </c>
      <c r="R67" s="51" t="str">
        <f>IF(M67="","",IF(AND(M67&lt;&gt;'Tabelas auxiliares'!$B$236,M67&lt;&gt;'Tabelas auxiliares'!$B$237,M67&lt;&gt;'Tabelas auxiliares'!$C$236,M67&lt;&gt;'Tabelas auxiliares'!$C$237),"FOLHA DE PESSOAL",IF(Q67='Tabelas auxiliares'!$A$237,"CUSTEIO",IF(Q67='Tabelas auxiliares'!$A$236,"INVESTIMENTO","ERRO - VERIFICAR"))))</f>
        <v>CUSTEIO</v>
      </c>
      <c r="S67" s="44">
        <v>12000</v>
      </c>
      <c r="U67" s="44">
        <v>12000</v>
      </c>
    </row>
    <row r="68" spans="1:21" x14ac:dyDescent="0.25">
      <c r="A68" t="s">
        <v>2055</v>
      </c>
      <c r="B68" t="s">
        <v>2056</v>
      </c>
      <c r="C68" t="s">
        <v>607</v>
      </c>
      <c r="D68" t="s">
        <v>2057</v>
      </c>
      <c r="E68" t="s">
        <v>2070</v>
      </c>
      <c r="F68" t="s">
        <v>2059</v>
      </c>
      <c r="G68" t="s">
        <v>1003</v>
      </c>
      <c r="H68" t="s">
        <v>2060</v>
      </c>
      <c r="I68" t="s">
        <v>222</v>
      </c>
      <c r="J68" t="s">
        <v>2061</v>
      </c>
      <c r="K68" t="s">
        <v>2062</v>
      </c>
      <c r="L68" t="s">
        <v>2063</v>
      </c>
      <c r="M68" t="s">
        <v>216</v>
      </c>
      <c r="N68" t="s">
        <v>2686</v>
      </c>
      <c r="O68" t="s">
        <v>2591</v>
      </c>
      <c r="P68" t="s">
        <v>2475</v>
      </c>
      <c r="Q68" s="51" t="str">
        <f t="shared" ref="Q68:Q131" si="1">LEFT(O68,1)</f>
        <v>3</v>
      </c>
      <c r="R68" s="51" t="str">
        <f>IF(M68="","",IF(AND(M68&lt;&gt;'Tabelas auxiliares'!$B$236,M68&lt;&gt;'Tabelas auxiliares'!$B$237,M68&lt;&gt;'Tabelas auxiliares'!$C$236,M68&lt;&gt;'Tabelas auxiliares'!$C$237),"FOLHA DE PESSOAL",IF(Q68='Tabelas auxiliares'!$A$237,"CUSTEIO",IF(Q68='Tabelas auxiliares'!$A$236,"INVESTIMENTO","ERRO - VERIFICAR"))))</f>
        <v>CUSTEIO</v>
      </c>
      <c r="S68" s="44">
        <v>114000</v>
      </c>
      <c r="T68" s="44">
        <v>114000</v>
      </c>
    </row>
    <row r="69" spans="1:21" x14ac:dyDescent="0.25">
      <c r="A69" t="s">
        <v>2055</v>
      </c>
      <c r="B69" t="s">
        <v>2056</v>
      </c>
      <c r="C69" t="s">
        <v>607</v>
      </c>
      <c r="D69" t="s">
        <v>2057</v>
      </c>
      <c r="E69" t="s">
        <v>2071</v>
      </c>
      <c r="F69" t="s">
        <v>2059</v>
      </c>
      <c r="G69" t="s">
        <v>1003</v>
      </c>
      <c r="H69" t="s">
        <v>2060</v>
      </c>
      <c r="I69" t="s">
        <v>222</v>
      </c>
      <c r="J69" t="s">
        <v>2061</v>
      </c>
      <c r="K69" t="s">
        <v>2062</v>
      </c>
      <c r="L69" t="s">
        <v>2063</v>
      </c>
      <c r="M69" t="s">
        <v>216</v>
      </c>
      <c r="N69" t="s">
        <v>2686</v>
      </c>
      <c r="O69" t="s">
        <v>2548</v>
      </c>
      <c r="P69" t="s">
        <v>2403</v>
      </c>
      <c r="Q69" s="51" t="str">
        <f t="shared" si="1"/>
        <v>3</v>
      </c>
      <c r="R69" s="51" t="str">
        <f>IF(M69="","",IF(AND(M69&lt;&gt;'Tabelas auxiliares'!$B$236,M69&lt;&gt;'Tabelas auxiliares'!$B$237,M69&lt;&gt;'Tabelas auxiliares'!$C$236,M69&lt;&gt;'Tabelas auxiliares'!$C$237),"FOLHA DE PESSOAL",IF(Q69='Tabelas auxiliares'!$A$237,"CUSTEIO",IF(Q69='Tabelas auxiliares'!$A$236,"INVESTIMENTO","ERRO - VERIFICAR"))))</f>
        <v>CUSTEIO</v>
      </c>
      <c r="S69" s="44">
        <v>119520</v>
      </c>
      <c r="T69" s="44">
        <v>87474.67</v>
      </c>
      <c r="U69" s="44">
        <v>32045.33</v>
      </c>
    </row>
    <row r="70" spans="1:21" x14ac:dyDescent="0.25">
      <c r="A70" t="s">
        <v>2055</v>
      </c>
      <c r="B70" t="s">
        <v>2056</v>
      </c>
      <c r="C70" t="s">
        <v>607</v>
      </c>
      <c r="D70" t="s">
        <v>2057</v>
      </c>
      <c r="E70" t="s">
        <v>2072</v>
      </c>
      <c r="F70" t="s">
        <v>2067</v>
      </c>
      <c r="G70" t="s">
        <v>1003</v>
      </c>
      <c r="H70" t="s">
        <v>2060</v>
      </c>
      <c r="I70" t="s">
        <v>222</v>
      </c>
      <c r="J70" t="s">
        <v>2061</v>
      </c>
      <c r="K70" t="s">
        <v>2062</v>
      </c>
      <c r="L70" t="s">
        <v>2063</v>
      </c>
      <c r="M70" t="s">
        <v>216</v>
      </c>
      <c r="N70" t="s">
        <v>2686</v>
      </c>
      <c r="O70" t="s">
        <v>2591</v>
      </c>
      <c r="P70" t="s">
        <v>2475</v>
      </c>
      <c r="Q70" s="51" t="str">
        <f t="shared" si="1"/>
        <v>3</v>
      </c>
      <c r="R70" s="51" t="str">
        <f>IF(M70="","",IF(AND(M70&lt;&gt;'Tabelas auxiliares'!$B$236,M70&lt;&gt;'Tabelas auxiliares'!$B$237,M70&lt;&gt;'Tabelas auxiliares'!$C$236,M70&lt;&gt;'Tabelas auxiliares'!$C$237),"FOLHA DE PESSOAL",IF(Q70='Tabelas auxiliares'!$A$237,"CUSTEIO",IF(Q70='Tabelas auxiliares'!$A$236,"INVESTIMENTO","ERRO - VERIFICAR"))))</f>
        <v>CUSTEIO</v>
      </c>
      <c r="S70" s="44">
        <v>171000</v>
      </c>
      <c r="T70" s="44">
        <v>171000</v>
      </c>
    </row>
    <row r="71" spans="1:21" x14ac:dyDescent="0.25">
      <c r="A71" t="s">
        <v>2055</v>
      </c>
      <c r="B71" t="s">
        <v>2056</v>
      </c>
      <c r="C71" t="s">
        <v>607</v>
      </c>
      <c r="D71" t="s">
        <v>2057</v>
      </c>
      <c r="E71" t="s">
        <v>2073</v>
      </c>
      <c r="F71" t="s">
        <v>2067</v>
      </c>
      <c r="G71" t="s">
        <v>1003</v>
      </c>
      <c r="H71" t="s">
        <v>2060</v>
      </c>
      <c r="I71" t="s">
        <v>222</v>
      </c>
      <c r="J71" t="s">
        <v>2061</v>
      </c>
      <c r="K71" t="s">
        <v>2062</v>
      </c>
      <c r="L71" t="s">
        <v>2063</v>
      </c>
      <c r="M71" t="s">
        <v>216</v>
      </c>
      <c r="N71" t="s">
        <v>2686</v>
      </c>
      <c r="O71" t="s">
        <v>2548</v>
      </c>
      <c r="P71" t="s">
        <v>2403</v>
      </c>
      <c r="Q71" s="51" t="str">
        <f t="shared" si="1"/>
        <v>3</v>
      </c>
      <c r="R71" s="51" t="str">
        <f>IF(M71="","",IF(AND(M71&lt;&gt;'Tabelas auxiliares'!$B$236,M71&lt;&gt;'Tabelas auxiliares'!$B$237,M71&lt;&gt;'Tabelas auxiliares'!$C$236,M71&lt;&gt;'Tabelas auxiliares'!$C$237),"FOLHA DE PESSOAL",IF(Q71='Tabelas auxiliares'!$A$237,"CUSTEIO",IF(Q71='Tabelas auxiliares'!$A$236,"INVESTIMENTO","ERRO - VERIFICAR"))))</f>
        <v>CUSTEIO</v>
      </c>
      <c r="S71" s="44">
        <v>179280</v>
      </c>
      <c r="T71" s="44">
        <v>179280</v>
      </c>
    </row>
    <row r="72" spans="1:21" x14ac:dyDescent="0.25">
      <c r="A72" t="s">
        <v>2055</v>
      </c>
      <c r="B72" t="s">
        <v>2056</v>
      </c>
      <c r="C72" t="s">
        <v>607</v>
      </c>
      <c r="D72" t="s">
        <v>2057</v>
      </c>
      <c r="E72" t="s">
        <v>2074</v>
      </c>
      <c r="F72" t="s">
        <v>2059</v>
      </c>
      <c r="G72" t="s">
        <v>1003</v>
      </c>
      <c r="H72" t="s">
        <v>2060</v>
      </c>
      <c r="I72" t="s">
        <v>222</v>
      </c>
      <c r="J72" t="s">
        <v>2061</v>
      </c>
      <c r="K72" t="s">
        <v>2062</v>
      </c>
      <c r="L72" t="s">
        <v>2063</v>
      </c>
      <c r="M72" t="s">
        <v>216</v>
      </c>
      <c r="N72" t="s">
        <v>2686</v>
      </c>
      <c r="O72" t="s">
        <v>2606</v>
      </c>
      <c r="P72" t="s">
        <v>2494</v>
      </c>
      <c r="Q72" s="51" t="str">
        <f t="shared" si="1"/>
        <v>3</v>
      </c>
      <c r="R72" s="51" t="str">
        <f>IF(M72="","",IF(AND(M72&lt;&gt;'Tabelas auxiliares'!$B$236,M72&lt;&gt;'Tabelas auxiliares'!$B$237,M72&lt;&gt;'Tabelas auxiliares'!$C$236,M72&lt;&gt;'Tabelas auxiliares'!$C$237),"FOLHA DE PESSOAL",IF(Q72='Tabelas auxiliares'!$A$237,"CUSTEIO",IF(Q72='Tabelas auxiliares'!$A$236,"INVESTIMENTO","ERRO - VERIFICAR"))))</f>
        <v>CUSTEIO</v>
      </c>
      <c r="S72" s="44">
        <v>16188</v>
      </c>
      <c r="U72" s="44">
        <v>16188</v>
      </c>
    </row>
    <row r="73" spans="1:21" x14ac:dyDescent="0.25">
      <c r="A73" t="s">
        <v>2055</v>
      </c>
      <c r="B73" t="s">
        <v>2056</v>
      </c>
      <c r="C73" t="s">
        <v>607</v>
      </c>
      <c r="D73" t="s">
        <v>2057</v>
      </c>
      <c r="E73" t="s">
        <v>2075</v>
      </c>
      <c r="F73" t="s">
        <v>2067</v>
      </c>
      <c r="G73" t="s">
        <v>1003</v>
      </c>
      <c r="H73" t="s">
        <v>2060</v>
      </c>
      <c r="I73" t="s">
        <v>222</v>
      </c>
      <c r="J73" t="s">
        <v>2061</v>
      </c>
      <c r="K73" t="s">
        <v>2062</v>
      </c>
      <c r="L73" t="s">
        <v>2063</v>
      </c>
      <c r="M73" t="s">
        <v>216</v>
      </c>
      <c r="N73" t="s">
        <v>2686</v>
      </c>
      <c r="O73" t="s">
        <v>2606</v>
      </c>
      <c r="P73" t="s">
        <v>2494</v>
      </c>
      <c r="Q73" s="51" t="str">
        <f t="shared" si="1"/>
        <v>3</v>
      </c>
      <c r="R73" s="51" t="str">
        <f>IF(M73="","",IF(AND(M73&lt;&gt;'Tabelas auxiliares'!$B$236,M73&lt;&gt;'Tabelas auxiliares'!$B$237,M73&lt;&gt;'Tabelas auxiliares'!$C$236,M73&lt;&gt;'Tabelas auxiliares'!$C$237),"FOLHA DE PESSOAL",IF(Q73='Tabelas auxiliares'!$A$237,"CUSTEIO",IF(Q73='Tabelas auxiliares'!$A$236,"INVESTIMENTO","ERRO - VERIFICAR"))))</f>
        <v>CUSTEIO</v>
      </c>
      <c r="S73" s="44">
        <v>24282</v>
      </c>
      <c r="U73" s="44">
        <v>24282</v>
      </c>
    </row>
    <row r="74" spans="1:21" x14ac:dyDescent="0.25">
      <c r="A74" t="s">
        <v>2055</v>
      </c>
      <c r="B74" t="s">
        <v>2056</v>
      </c>
      <c r="C74" t="s">
        <v>607</v>
      </c>
      <c r="D74" t="s">
        <v>2076</v>
      </c>
      <c r="E74" t="s">
        <v>2077</v>
      </c>
      <c r="F74" t="s">
        <v>2078</v>
      </c>
      <c r="G74" t="s">
        <v>1003</v>
      </c>
      <c r="H74" t="s">
        <v>2060</v>
      </c>
      <c r="I74" t="s">
        <v>222</v>
      </c>
      <c r="J74" t="s">
        <v>2061</v>
      </c>
      <c r="K74" t="s">
        <v>2062</v>
      </c>
      <c r="L74" t="s">
        <v>2063</v>
      </c>
      <c r="M74" t="s">
        <v>216</v>
      </c>
      <c r="N74" t="s">
        <v>2686</v>
      </c>
      <c r="O74" t="s">
        <v>2585</v>
      </c>
      <c r="P74" t="s">
        <v>2466</v>
      </c>
      <c r="Q74" s="51" t="str">
        <f t="shared" si="1"/>
        <v>3</v>
      </c>
      <c r="R74" s="51" t="str">
        <f>IF(M74="","",IF(AND(M74&lt;&gt;'Tabelas auxiliares'!$B$236,M74&lt;&gt;'Tabelas auxiliares'!$B$237,M74&lt;&gt;'Tabelas auxiliares'!$C$236,M74&lt;&gt;'Tabelas auxiliares'!$C$237),"FOLHA DE PESSOAL",IF(Q74='Tabelas auxiliares'!$A$237,"CUSTEIO",IF(Q74='Tabelas auxiliares'!$A$236,"INVESTIMENTO","ERRO - VERIFICAR"))))</f>
        <v>CUSTEIO</v>
      </c>
      <c r="S74" s="44">
        <v>79953.58</v>
      </c>
      <c r="T74" s="44">
        <v>79953.58</v>
      </c>
    </row>
    <row r="75" spans="1:21" x14ac:dyDescent="0.25">
      <c r="Q75" s="51" t="str">
        <f t="shared" si="1"/>
        <v/>
      </c>
      <c r="R75" s="51" t="str">
        <f>IF(M75="","",IF(AND(M75&lt;&gt;'Tabelas auxiliares'!$B$236,M75&lt;&gt;'Tabelas auxiliares'!$B$237,M75&lt;&gt;'Tabelas auxiliares'!$C$236,M75&lt;&gt;'Tabelas auxiliares'!$C$237),"FOLHA DE PESSOAL",IF(Q75='Tabelas auxiliares'!$A$237,"CUSTEIO",IF(Q75='Tabelas auxiliares'!$A$236,"INVESTIMENTO","ERRO - VERIFICAR"))))</f>
        <v/>
      </c>
    </row>
    <row r="76" spans="1:21" x14ac:dyDescent="0.25">
      <c r="Q76" s="51" t="str">
        <f t="shared" si="1"/>
        <v/>
      </c>
      <c r="R76" s="51" t="str">
        <f>IF(M76="","",IF(AND(M76&lt;&gt;'Tabelas auxiliares'!$B$236,M76&lt;&gt;'Tabelas auxiliares'!$B$237,M76&lt;&gt;'Tabelas auxiliares'!$C$236,M76&lt;&gt;'Tabelas auxiliares'!$C$237),"FOLHA DE PESSOAL",IF(Q76='Tabelas auxiliares'!$A$237,"CUSTEIO",IF(Q76='Tabelas auxiliares'!$A$236,"INVESTIMENTO","ERRO - VERIFICAR"))))</f>
        <v/>
      </c>
      <c r="S76" s="65"/>
    </row>
    <row r="77" spans="1:21" x14ac:dyDescent="0.25">
      <c r="Q77" s="51" t="str">
        <f t="shared" si="1"/>
        <v/>
      </c>
      <c r="R77" s="51" t="str">
        <f>IF(M77="","",IF(AND(M77&lt;&gt;'Tabelas auxiliares'!$B$236,M77&lt;&gt;'Tabelas auxiliares'!$B$237,M77&lt;&gt;'Tabelas auxiliares'!$C$236,M77&lt;&gt;'Tabelas auxiliares'!$C$237),"FOLHA DE PESSOAL",IF(Q77='Tabelas auxiliares'!$A$237,"CUSTEIO",IF(Q77='Tabelas auxiliares'!$A$236,"INVESTIMENTO","ERRO - VERIFICAR"))))</f>
        <v/>
      </c>
      <c r="S77" s="65"/>
    </row>
    <row r="78" spans="1:21" x14ac:dyDescent="0.25">
      <c r="Q78" s="51" t="str">
        <f t="shared" si="1"/>
        <v/>
      </c>
      <c r="R78" s="51" t="str">
        <f>IF(M78="","",IF(AND(M78&lt;&gt;'Tabelas auxiliares'!$B$236,M78&lt;&gt;'Tabelas auxiliares'!$B$237,M78&lt;&gt;'Tabelas auxiliares'!$C$236,M78&lt;&gt;'Tabelas auxiliares'!$C$237),"FOLHA DE PESSOAL",IF(Q78='Tabelas auxiliares'!$A$237,"CUSTEIO",IF(Q78='Tabelas auxiliares'!$A$236,"INVESTIMENTO","ERRO - VERIFICAR"))))</f>
        <v/>
      </c>
      <c r="S78" s="65"/>
    </row>
    <row r="79" spans="1:21" x14ac:dyDescent="0.25">
      <c r="Q79" s="51" t="str">
        <f t="shared" si="1"/>
        <v/>
      </c>
      <c r="R79" s="51" t="str">
        <f>IF(M79="","",IF(AND(M79&lt;&gt;'Tabelas auxiliares'!$B$236,M79&lt;&gt;'Tabelas auxiliares'!$B$237,M79&lt;&gt;'Tabelas auxiliares'!$C$236,M79&lt;&gt;'Tabelas auxiliares'!$C$237),"FOLHA DE PESSOAL",IF(Q79='Tabelas auxiliares'!$A$237,"CUSTEIO",IF(Q79='Tabelas auxiliares'!$A$236,"INVESTIMENTO","ERRO - VERIFICAR"))))</f>
        <v/>
      </c>
      <c r="S79" s="65"/>
    </row>
    <row r="80" spans="1:21" x14ac:dyDescent="0.25">
      <c r="Q80" s="51" t="str">
        <f t="shared" si="1"/>
        <v/>
      </c>
      <c r="R80" s="51" t="str">
        <f>IF(M80="","",IF(AND(M80&lt;&gt;'Tabelas auxiliares'!$B$236,M80&lt;&gt;'Tabelas auxiliares'!$B$237,M80&lt;&gt;'Tabelas auxiliares'!$C$236,M80&lt;&gt;'Tabelas auxiliares'!$C$237),"FOLHA DE PESSOAL",IF(Q80='Tabelas auxiliares'!$A$237,"CUSTEIO",IF(Q80='Tabelas auxiliares'!$A$236,"INVESTIMENTO","ERRO - VERIFICAR"))))</f>
        <v/>
      </c>
      <c r="S80" s="65"/>
    </row>
    <row r="81" spans="17:19" x14ac:dyDescent="0.25">
      <c r="Q81" s="51" t="str">
        <f t="shared" si="1"/>
        <v/>
      </c>
      <c r="R81" s="51" t="str">
        <f>IF(M81="","",IF(AND(M81&lt;&gt;'Tabelas auxiliares'!$B$236,M81&lt;&gt;'Tabelas auxiliares'!$B$237,M81&lt;&gt;'Tabelas auxiliares'!$C$236,M81&lt;&gt;'Tabelas auxiliares'!$C$237),"FOLHA DE PESSOAL",IF(Q81='Tabelas auxiliares'!$A$237,"CUSTEIO",IF(Q81='Tabelas auxiliares'!$A$236,"INVESTIMENTO","ERRO - VERIFICAR"))))</f>
        <v/>
      </c>
      <c r="S81" s="65"/>
    </row>
    <row r="82" spans="17:19" x14ac:dyDescent="0.25">
      <c r="Q82" s="51" t="str">
        <f t="shared" si="1"/>
        <v/>
      </c>
      <c r="R82" s="51" t="str">
        <f>IF(M82="","",IF(AND(M82&lt;&gt;'Tabelas auxiliares'!$B$236,M82&lt;&gt;'Tabelas auxiliares'!$B$237,M82&lt;&gt;'Tabelas auxiliares'!$C$236,M82&lt;&gt;'Tabelas auxiliares'!$C$237),"FOLHA DE PESSOAL",IF(Q82='Tabelas auxiliares'!$A$237,"CUSTEIO",IF(Q82='Tabelas auxiliares'!$A$236,"INVESTIMENTO","ERRO - VERIFICAR"))))</f>
        <v/>
      </c>
      <c r="S82" s="65"/>
    </row>
    <row r="83" spans="17:19" x14ac:dyDescent="0.25">
      <c r="Q83" s="51" t="str">
        <f t="shared" si="1"/>
        <v/>
      </c>
      <c r="R83" s="51" t="str">
        <f>IF(M83="","",IF(AND(M83&lt;&gt;'Tabelas auxiliares'!$B$236,M83&lt;&gt;'Tabelas auxiliares'!$B$237,M83&lt;&gt;'Tabelas auxiliares'!$C$236,M83&lt;&gt;'Tabelas auxiliares'!$C$237),"FOLHA DE PESSOAL",IF(Q83='Tabelas auxiliares'!$A$237,"CUSTEIO",IF(Q83='Tabelas auxiliares'!$A$236,"INVESTIMENTO","ERRO - VERIFICAR"))))</f>
        <v/>
      </c>
      <c r="S83" s="65"/>
    </row>
    <row r="84" spans="17:19" x14ac:dyDescent="0.25">
      <c r="Q84" s="51" t="str">
        <f t="shared" si="1"/>
        <v/>
      </c>
      <c r="R84" s="51" t="str">
        <f>IF(M84="","",IF(AND(M84&lt;&gt;'Tabelas auxiliares'!$B$236,M84&lt;&gt;'Tabelas auxiliares'!$B$237,M84&lt;&gt;'Tabelas auxiliares'!$C$236,M84&lt;&gt;'Tabelas auxiliares'!$C$237),"FOLHA DE PESSOAL",IF(Q84='Tabelas auxiliares'!$A$237,"CUSTEIO",IF(Q84='Tabelas auxiliares'!$A$236,"INVESTIMENTO","ERRO - VERIFICAR"))))</f>
        <v/>
      </c>
      <c r="S84" s="65"/>
    </row>
    <row r="85" spans="17:19" x14ac:dyDescent="0.25">
      <c r="Q85" s="51" t="str">
        <f t="shared" si="1"/>
        <v/>
      </c>
      <c r="R85" s="51" t="str">
        <f>IF(M85="","",IF(AND(M85&lt;&gt;'Tabelas auxiliares'!$B$236,M85&lt;&gt;'Tabelas auxiliares'!$B$237,M85&lt;&gt;'Tabelas auxiliares'!$C$236,M85&lt;&gt;'Tabelas auxiliares'!$C$237),"FOLHA DE PESSOAL",IF(Q85='Tabelas auxiliares'!$A$237,"CUSTEIO",IF(Q85='Tabelas auxiliares'!$A$236,"INVESTIMENTO","ERRO - VERIFICAR"))))</f>
        <v/>
      </c>
      <c r="S85" s="65"/>
    </row>
    <row r="86" spans="17:19" x14ac:dyDescent="0.25">
      <c r="Q86" s="51" t="str">
        <f t="shared" si="1"/>
        <v/>
      </c>
      <c r="R86" s="51" t="str">
        <f>IF(M86="","",IF(AND(M86&lt;&gt;'Tabelas auxiliares'!$B$236,M86&lt;&gt;'Tabelas auxiliares'!$B$237,M86&lt;&gt;'Tabelas auxiliares'!$C$236,M86&lt;&gt;'Tabelas auxiliares'!$C$237),"FOLHA DE PESSOAL",IF(Q86='Tabelas auxiliares'!$A$237,"CUSTEIO",IF(Q86='Tabelas auxiliares'!$A$236,"INVESTIMENTO","ERRO - VERIFICAR"))))</f>
        <v/>
      </c>
      <c r="S86" s="65"/>
    </row>
    <row r="87" spans="17:19" x14ac:dyDescent="0.25">
      <c r="Q87" s="51" t="str">
        <f t="shared" si="1"/>
        <v/>
      </c>
      <c r="R87" s="51" t="str">
        <f>IF(M87="","",IF(AND(M87&lt;&gt;'Tabelas auxiliares'!$B$236,M87&lt;&gt;'Tabelas auxiliares'!$B$237,M87&lt;&gt;'Tabelas auxiliares'!$C$236,M87&lt;&gt;'Tabelas auxiliares'!$C$237),"FOLHA DE PESSOAL",IF(Q87='Tabelas auxiliares'!$A$237,"CUSTEIO",IF(Q87='Tabelas auxiliares'!$A$236,"INVESTIMENTO","ERRO - VERIFICAR"))))</f>
        <v/>
      </c>
      <c r="S87" s="65"/>
    </row>
    <row r="88" spans="17:19" x14ac:dyDescent="0.25">
      <c r="Q88" s="51" t="str">
        <f t="shared" si="1"/>
        <v/>
      </c>
      <c r="R88" s="51" t="str">
        <f>IF(M88="","",IF(AND(M88&lt;&gt;'Tabelas auxiliares'!$B$236,M88&lt;&gt;'Tabelas auxiliares'!$B$237,M88&lt;&gt;'Tabelas auxiliares'!$C$236,M88&lt;&gt;'Tabelas auxiliares'!$C$237),"FOLHA DE PESSOAL",IF(Q88='Tabelas auxiliares'!$A$237,"CUSTEIO",IF(Q88='Tabelas auxiliares'!$A$236,"INVESTIMENTO","ERRO - VERIFICAR"))))</f>
        <v/>
      </c>
      <c r="S88" s="65"/>
    </row>
    <row r="89" spans="17:19" x14ac:dyDescent="0.25">
      <c r="Q89" s="51" t="str">
        <f t="shared" si="1"/>
        <v/>
      </c>
      <c r="R89" s="51" t="str">
        <f>IF(M89="","",IF(AND(M89&lt;&gt;'Tabelas auxiliares'!$B$236,M89&lt;&gt;'Tabelas auxiliares'!$B$237,M89&lt;&gt;'Tabelas auxiliares'!$C$236,M89&lt;&gt;'Tabelas auxiliares'!$C$237),"FOLHA DE PESSOAL",IF(Q89='Tabelas auxiliares'!$A$237,"CUSTEIO",IF(Q89='Tabelas auxiliares'!$A$236,"INVESTIMENTO","ERRO - VERIFICAR"))))</f>
        <v/>
      </c>
      <c r="S89" s="65"/>
    </row>
    <row r="90" spans="17:19" x14ac:dyDescent="0.25">
      <c r="Q90" s="51" t="str">
        <f t="shared" si="1"/>
        <v/>
      </c>
      <c r="R90" s="51" t="str">
        <f>IF(M90="","",IF(AND(M90&lt;&gt;'Tabelas auxiliares'!$B$236,M90&lt;&gt;'Tabelas auxiliares'!$B$237,M90&lt;&gt;'Tabelas auxiliares'!$C$236,M90&lt;&gt;'Tabelas auxiliares'!$C$237),"FOLHA DE PESSOAL",IF(Q90='Tabelas auxiliares'!$A$237,"CUSTEIO",IF(Q90='Tabelas auxiliares'!$A$236,"INVESTIMENTO","ERRO - VERIFICAR"))))</f>
        <v/>
      </c>
      <c r="S90" s="65"/>
    </row>
    <row r="91" spans="17:19" x14ac:dyDescent="0.25">
      <c r="Q91" s="51" t="str">
        <f t="shared" si="1"/>
        <v/>
      </c>
      <c r="R91" s="51" t="str">
        <f>IF(M91="","",IF(AND(M91&lt;&gt;'Tabelas auxiliares'!$B$236,M91&lt;&gt;'Tabelas auxiliares'!$B$237,M91&lt;&gt;'Tabelas auxiliares'!$C$236,M91&lt;&gt;'Tabelas auxiliares'!$C$237),"FOLHA DE PESSOAL",IF(Q91='Tabelas auxiliares'!$A$237,"CUSTEIO",IF(Q91='Tabelas auxiliares'!$A$236,"INVESTIMENTO","ERRO - VERIFICAR"))))</f>
        <v/>
      </c>
      <c r="S91" s="65"/>
    </row>
    <row r="92" spans="17:19" x14ac:dyDescent="0.25">
      <c r="Q92" s="51" t="str">
        <f t="shared" si="1"/>
        <v/>
      </c>
      <c r="R92" s="51" t="str">
        <f>IF(M92="","",IF(AND(M92&lt;&gt;'Tabelas auxiliares'!$B$236,M92&lt;&gt;'Tabelas auxiliares'!$B$237,M92&lt;&gt;'Tabelas auxiliares'!$C$236,M92&lt;&gt;'Tabelas auxiliares'!$C$237),"FOLHA DE PESSOAL",IF(Q92='Tabelas auxiliares'!$A$237,"CUSTEIO",IF(Q92='Tabelas auxiliares'!$A$236,"INVESTIMENTO","ERRO - VERIFICAR"))))</f>
        <v/>
      </c>
      <c r="S92" s="65"/>
    </row>
    <row r="93" spans="17:19" x14ac:dyDescent="0.25">
      <c r="Q93" s="51" t="str">
        <f t="shared" si="1"/>
        <v/>
      </c>
      <c r="R93" s="51" t="str">
        <f>IF(M93="","",IF(AND(M93&lt;&gt;'Tabelas auxiliares'!$B$236,M93&lt;&gt;'Tabelas auxiliares'!$B$237,M93&lt;&gt;'Tabelas auxiliares'!$C$236,M93&lt;&gt;'Tabelas auxiliares'!$C$237),"FOLHA DE PESSOAL",IF(Q93='Tabelas auxiliares'!$A$237,"CUSTEIO",IF(Q93='Tabelas auxiliares'!$A$236,"INVESTIMENTO","ERRO - VERIFICAR"))))</f>
        <v/>
      </c>
      <c r="S93" s="65"/>
    </row>
    <row r="94" spans="17:19" x14ac:dyDescent="0.25">
      <c r="Q94" s="51" t="str">
        <f t="shared" si="1"/>
        <v/>
      </c>
      <c r="R94" s="51" t="str">
        <f>IF(M94="","",IF(AND(M94&lt;&gt;'Tabelas auxiliares'!$B$236,M94&lt;&gt;'Tabelas auxiliares'!$B$237,M94&lt;&gt;'Tabelas auxiliares'!$C$236,M94&lt;&gt;'Tabelas auxiliares'!$C$237),"FOLHA DE PESSOAL",IF(Q94='Tabelas auxiliares'!$A$237,"CUSTEIO",IF(Q94='Tabelas auxiliares'!$A$236,"INVESTIMENTO","ERRO - VERIFICAR"))))</f>
        <v/>
      </c>
      <c r="S94" s="65"/>
    </row>
    <row r="95" spans="17:19" x14ac:dyDescent="0.25">
      <c r="Q95" s="51" t="str">
        <f t="shared" si="1"/>
        <v/>
      </c>
      <c r="R95" s="51" t="str">
        <f>IF(M95="","",IF(AND(M95&lt;&gt;'Tabelas auxiliares'!$B$236,M95&lt;&gt;'Tabelas auxiliares'!$B$237,M95&lt;&gt;'Tabelas auxiliares'!$C$236,M95&lt;&gt;'Tabelas auxiliares'!$C$237),"FOLHA DE PESSOAL",IF(Q95='Tabelas auxiliares'!$A$237,"CUSTEIO",IF(Q95='Tabelas auxiliares'!$A$236,"INVESTIMENTO","ERRO - VERIFICAR"))))</f>
        <v/>
      </c>
      <c r="S95" s="65"/>
    </row>
    <row r="96" spans="17:19" x14ac:dyDescent="0.25">
      <c r="Q96" s="51" t="str">
        <f t="shared" si="1"/>
        <v/>
      </c>
      <c r="R96" s="51" t="str">
        <f>IF(M96="","",IF(AND(M96&lt;&gt;'Tabelas auxiliares'!$B$236,M96&lt;&gt;'Tabelas auxiliares'!$B$237,M96&lt;&gt;'Tabelas auxiliares'!$C$236,M96&lt;&gt;'Tabelas auxiliares'!$C$237),"FOLHA DE PESSOAL",IF(Q96='Tabelas auxiliares'!$A$237,"CUSTEIO",IF(Q96='Tabelas auxiliares'!$A$236,"INVESTIMENTO","ERRO - VERIFICAR"))))</f>
        <v/>
      </c>
      <c r="S96" s="65"/>
    </row>
    <row r="97" spans="17:21" x14ac:dyDescent="0.25">
      <c r="Q97" s="51" t="str">
        <f t="shared" si="1"/>
        <v/>
      </c>
      <c r="R97" s="51" t="str">
        <f>IF(M97="","",IF(AND(M97&lt;&gt;'Tabelas auxiliares'!$B$236,M97&lt;&gt;'Tabelas auxiliares'!$B$237,M97&lt;&gt;'Tabelas auxiliares'!$C$236,M97&lt;&gt;'Tabelas auxiliares'!$C$237),"FOLHA DE PESSOAL",IF(Q97='Tabelas auxiliares'!$A$237,"CUSTEIO",IF(Q97='Tabelas auxiliares'!$A$236,"INVESTIMENTO","ERRO - VERIFICAR"))))</f>
        <v/>
      </c>
      <c r="S97" s="65"/>
      <c r="U97" s="44"/>
    </row>
    <row r="98" spans="17:21" x14ac:dyDescent="0.25">
      <c r="Q98" s="51" t="str">
        <f t="shared" si="1"/>
        <v/>
      </c>
      <c r="R98" s="51" t="str">
        <f>IF(M98="","",IF(AND(M98&lt;&gt;'Tabelas auxiliares'!$B$236,M98&lt;&gt;'Tabelas auxiliares'!$B$237,M98&lt;&gt;'Tabelas auxiliares'!$C$236,M98&lt;&gt;'Tabelas auxiliares'!$C$237),"FOLHA DE PESSOAL",IF(Q98='Tabelas auxiliares'!$A$237,"CUSTEIO",IF(Q98='Tabelas auxiliares'!$A$236,"INVESTIMENTO","ERRO - VERIFICAR"))))</f>
        <v/>
      </c>
      <c r="S98" s="65"/>
    </row>
    <row r="99" spans="17:21" x14ac:dyDescent="0.25">
      <c r="Q99" s="51" t="str">
        <f t="shared" si="1"/>
        <v/>
      </c>
      <c r="R99" s="51" t="str">
        <f>IF(M99="","",IF(AND(M99&lt;&gt;'Tabelas auxiliares'!$B$236,M99&lt;&gt;'Tabelas auxiliares'!$B$237,M99&lt;&gt;'Tabelas auxiliares'!$C$236,M99&lt;&gt;'Tabelas auxiliares'!$C$237),"FOLHA DE PESSOAL",IF(Q99='Tabelas auxiliares'!$A$237,"CUSTEIO",IF(Q99='Tabelas auxiliares'!$A$236,"INVESTIMENTO","ERRO - VERIFICAR"))))</f>
        <v/>
      </c>
      <c r="S99" s="65"/>
    </row>
    <row r="100" spans="17:21" x14ac:dyDescent="0.25">
      <c r="Q100" s="51" t="str">
        <f t="shared" si="1"/>
        <v/>
      </c>
      <c r="R100" s="51" t="str">
        <f>IF(M100="","",IF(AND(M100&lt;&gt;'Tabelas auxiliares'!$B$236,M100&lt;&gt;'Tabelas auxiliares'!$B$237,M100&lt;&gt;'Tabelas auxiliares'!$C$236,M100&lt;&gt;'Tabelas auxiliares'!$C$237),"FOLHA DE PESSOAL",IF(Q100='Tabelas auxiliares'!$A$237,"CUSTEIO",IF(Q100='Tabelas auxiliares'!$A$236,"INVESTIMENTO","ERRO - VERIFICAR"))))</f>
        <v/>
      </c>
      <c r="S100" s="65"/>
    </row>
    <row r="101" spans="17:21" x14ac:dyDescent="0.25">
      <c r="Q101" s="51" t="str">
        <f t="shared" si="1"/>
        <v/>
      </c>
      <c r="R101" s="51" t="str">
        <f>IF(M101="","",IF(AND(M101&lt;&gt;'Tabelas auxiliares'!$B$236,M101&lt;&gt;'Tabelas auxiliares'!$B$237,M101&lt;&gt;'Tabelas auxiliares'!$C$236,M101&lt;&gt;'Tabelas auxiliares'!$C$237),"FOLHA DE PESSOAL",IF(Q101='Tabelas auxiliares'!$A$237,"CUSTEIO",IF(Q101='Tabelas auxiliares'!$A$236,"INVESTIMENTO","ERRO - VERIFICAR"))))</f>
        <v/>
      </c>
      <c r="S101" s="65"/>
    </row>
    <row r="102" spans="17:21" x14ac:dyDescent="0.25">
      <c r="Q102" s="51" t="str">
        <f t="shared" si="1"/>
        <v/>
      </c>
      <c r="R102" s="51" t="str">
        <f>IF(M102="","",IF(AND(M102&lt;&gt;'Tabelas auxiliares'!$B$236,M102&lt;&gt;'Tabelas auxiliares'!$B$237,M102&lt;&gt;'Tabelas auxiliares'!$C$236,M102&lt;&gt;'Tabelas auxiliares'!$C$237),"FOLHA DE PESSOAL",IF(Q102='Tabelas auxiliares'!$A$237,"CUSTEIO",IF(Q102='Tabelas auxiliares'!$A$236,"INVESTIMENTO","ERRO - VERIFICAR"))))</f>
        <v/>
      </c>
      <c r="S102" s="65"/>
    </row>
    <row r="103" spans="17:21" x14ac:dyDescent="0.25">
      <c r="Q103" s="51" t="str">
        <f t="shared" si="1"/>
        <v/>
      </c>
      <c r="R103" s="51" t="str">
        <f>IF(M103="","",IF(AND(M103&lt;&gt;'Tabelas auxiliares'!$B$236,M103&lt;&gt;'Tabelas auxiliares'!$B$237,M103&lt;&gt;'Tabelas auxiliares'!$C$236,M103&lt;&gt;'Tabelas auxiliares'!$C$237),"FOLHA DE PESSOAL",IF(Q103='Tabelas auxiliares'!$A$237,"CUSTEIO",IF(Q103='Tabelas auxiliares'!$A$236,"INVESTIMENTO","ERRO - VERIFICAR"))))</f>
        <v/>
      </c>
      <c r="S103" s="66"/>
      <c r="U103" s="44"/>
    </row>
    <row r="104" spans="17:21" x14ac:dyDescent="0.25">
      <c r="Q104" s="51" t="str">
        <f t="shared" si="1"/>
        <v/>
      </c>
      <c r="R104" s="51" t="str">
        <f>IF(M104="","",IF(AND(M104&lt;&gt;'Tabelas auxiliares'!$B$236,M104&lt;&gt;'Tabelas auxiliares'!$B$237,M104&lt;&gt;'Tabelas auxiliares'!$C$236,M104&lt;&gt;'Tabelas auxiliares'!$C$237),"FOLHA DE PESSOAL",IF(Q104='Tabelas auxiliares'!$A$237,"CUSTEIO",IF(Q104='Tabelas auxiliares'!$A$236,"INVESTIMENTO","ERRO - VERIFICAR"))))</f>
        <v/>
      </c>
      <c r="S104" s="65"/>
    </row>
    <row r="105" spans="17:21" x14ac:dyDescent="0.25">
      <c r="Q105" s="51" t="str">
        <f t="shared" si="1"/>
        <v/>
      </c>
      <c r="R105" s="51" t="str">
        <f>IF(M105="","",IF(AND(M105&lt;&gt;'Tabelas auxiliares'!$B$236,M105&lt;&gt;'Tabelas auxiliares'!$B$237,M105&lt;&gt;'Tabelas auxiliares'!$C$236,M105&lt;&gt;'Tabelas auxiliares'!$C$237),"FOLHA DE PESSOAL",IF(Q105='Tabelas auxiliares'!$A$237,"CUSTEIO",IF(Q105='Tabelas auxiliares'!$A$236,"INVESTIMENTO","ERRO - VERIFICAR"))))</f>
        <v/>
      </c>
      <c r="S105" s="65"/>
      <c r="U105" s="44"/>
    </row>
    <row r="106" spans="17:21" x14ac:dyDescent="0.25">
      <c r="Q106" s="51" t="str">
        <f t="shared" si="1"/>
        <v/>
      </c>
      <c r="R106" s="51" t="str">
        <f>IF(M106="","",IF(AND(M106&lt;&gt;'Tabelas auxiliares'!$B$236,M106&lt;&gt;'Tabelas auxiliares'!$B$237,M106&lt;&gt;'Tabelas auxiliares'!$C$236,M106&lt;&gt;'Tabelas auxiliares'!$C$237),"FOLHA DE PESSOAL",IF(Q106='Tabelas auxiliares'!$A$237,"CUSTEIO",IF(Q106='Tabelas auxiliares'!$A$236,"INVESTIMENTO","ERRO - VERIFICAR"))))</f>
        <v/>
      </c>
      <c r="S106" s="65"/>
      <c r="U106" s="44"/>
    </row>
    <row r="107" spans="17:21" x14ac:dyDescent="0.25">
      <c r="Q107" s="51" t="str">
        <f t="shared" si="1"/>
        <v/>
      </c>
      <c r="R107" s="51" t="str">
        <f>IF(M107="","",IF(AND(M107&lt;&gt;'Tabelas auxiliares'!$B$236,M107&lt;&gt;'Tabelas auxiliares'!$B$237,M107&lt;&gt;'Tabelas auxiliares'!$C$236,M107&lt;&gt;'Tabelas auxiliares'!$C$237),"FOLHA DE PESSOAL",IF(Q107='Tabelas auxiliares'!$A$237,"CUSTEIO",IF(Q107='Tabelas auxiliares'!$A$236,"INVESTIMENTO","ERRO - VERIFICAR"))))</f>
        <v/>
      </c>
      <c r="S107" s="65"/>
      <c r="U107" s="44"/>
    </row>
    <row r="108" spans="17:21" x14ac:dyDescent="0.25">
      <c r="Q108" s="51" t="str">
        <f t="shared" si="1"/>
        <v/>
      </c>
      <c r="R108" s="51" t="str">
        <f>IF(M108="","",IF(AND(M108&lt;&gt;'Tabelas auxiliares'!$B$236,M108&lt;&gt;'Tabelas auxiliares'!$B$237,M108&lt;&gt;'Tabelas auxiliares'!$C$236,M108&lt;&gt;'Tabelas auxiliares'!$C$237),"FOLHA DE PESSOAL",IF(Q108='Tabelas auxiliares'!$A$237,"CUSTEIO",IF(Q108='Tabelas auxiliares'!$A$236,"INVESTIMENTO","ERRO - VERIFICAR"))))</f>
        <v/>
      </c>
      <c r="S108" s="65"/>
    </row>
    <row r="109" spans="17:21" x14ac:dyDescent="0.25">
      <c r="Q109" s="51" t="str">
        <f t="shared" si="1"/>
        <v/>
      </c>
      <c r="R109" s="51" t="str">
        <f>IF(M109="","",IF(AND(M109&lt;&gt;'Tabelas auxiliares'!$B$236,M109&lt;&gt;'Tabelas auxiliares'!$B$237,M109&lt;&gt;'Tabelas auxiliares'!$C$236,M109&lt;&gt;'Tabelas auxiliares'!$C$237),"FOLHA DE PESSOAL",IF(Q109='Tabelas auxiliares'!$A$237,"CUSTEIO",IF(Q109='Tabelas auxiliares'!$A$236,"INVESTIMENTO","ERRO - VERIFICAR"))))</f>
        <v/>
      </c>
      <c r="S109" s="65"/>
    </row>
    <row r="110" spans="17:21" x14ac:dyDescent="0.25">
      <c r="Q110" s="51" t="str">
        <f t="shared" si="1"/>
        <v/>
      </c>
      <c r="R110" s="51" t="str">
        <f>IF(M110="","",IF(AND(M110&lt;&gt;'Tabelas auxiliares'!$B$236,M110&lt;&gt;'Tabelas auxiliares'!$B$237,M110&lt;&gt;'Tabelas auxiliares'!$C$236,M110&lt;&gt;'Tabelas auxiliares'!$C$237),"FOLHA DE PESSOAL",IF(Q110='Tabelas auxiliares'!$A$237,"CUSTEIO",IF(Q110='Tabelas auxiliares'!$A$236,"INVESTIMENTO","ERRO - VERIFICAR"))))</f>
        <v/>
      </c>
      <c r="S110" s="65"/>
    </row>
    <row r="111" spans="17:21" x14ac:dyDescent="0.25">
      <c r="Q111" s="51" t="str">
        <f t="shared" si="1"/>
        <v/>
      </c>
      <c r="R111" s="51" t="str">
        <f>IF(M111="","",IF(AND(M111&lt;&gt;'Tabelas auxiliares'!$B$236,M111&lt;&gt;'Tabelas auxiliares'!$B$237,M111&lt;&gt;'Tabelas auxiliares'!$C$236,M111&lt;&gt;'Tabelas auxiliares'!$C$237),"FOLHA DE PESSOAL",IF(Q111='Tabelas auxiliares'!$A$237,"CUSTEIO",IF(Q111='Tabelas auxiliares'!$A$236,"INVESTIMENTO","ERRO - VERIFICAR"))))</f>
        <v/>
      </c>
      <c r="S111" s="66"/>
    </row>
    <row r="112" spans="17:21" x14ac:dyDescent="0.25">
      <c r="Q112" s="51" t="str">
        <f t="shared" si="1"/>
        <v/>
      </c>
      <c r="R112" s="51" t="str">
        <f>IF(M112="","",IF(AND(M112&lt;&gt;'Tabelas auxiliares'!$B$236,M112&lt;&gt;'Tabelas auxiliares'!$B$237,M112&lt;&gt;'Tabelas auxiliares'!$C$236,M112&lt;&gt;'Tabelas auxiliares'!$C$237),"FOLHA DE PESSOAL",IF(Q112='Tabelas auxiliares'!$A$237,"CUSTEIO",IF(Q112='Tabelas auxiliares'!$A$236,"INVESTIMENTO","ERRO - VERIFICAR"))))</f>
        <v/>
      </c>
      <c r="S112" s="66"/>
    </row>
    <row r="113" spans="17:19" x14ac:dyDescent="0.25">
      <c r="Q113" s="51" t="str">
        <f t="shared" si="1"/>
        <v/>
      </c>
      <c r="R113" s="51" t="str">
        <f>IF(M113="","",IF(AND(M113&lt;&gt;'Tabelas auxiliares'!$B$236,M113&lt;&gt;'Tabelas auxiliares'!$B$237,M113&lt;&gt;'Tabelas auxiliares'!$C$236,M113&lt;&gt;'Tabelas auxiliares'!$C$237),"FOLHA DE PESSOAL",IF(Q113='Tabelas auxiliares'!$A$237,"CUSTEIO",IF(Q113='Tabelas auxiliares'!$A$236,"INVESTIMENTO","ERRO - VERIFICAR"))))</f>
        <v/>
      </c>
      <c r="S113" s="66"/>
    </row>
    <row r="114" spans="17:19" x14ac:dyDescent="0.25">
      <c r="Q114" s="51" t="str">
        <f t="shared" si="1"/>
        <v/>
      </c>
      <c r="R114" s="51" t="str">
        <f>IF(M114="","",IF(AND(M114&lt;&gt;'Tabelas auxiliares'!$B$236,M114&lt;&gt;'Tabelas auxiliares'!$B$237,M114&lt;&gt;'Tabelas auxiliares'!$C$236,M114&lt;&gt;'Tabelas auxiliares'!$C$237),"FOLHA DE PESSOAL",IF(Q114='Tabelas auxiliares'!$A$237,"CUSTEIO",IF(Q114='Tabelas auxiliares'!$A$236,"INVESTIMENTO","ERRO - VERIFICAR"))))</f>
        <v/>
      </c>
      <c r="S114" s="66"/>
    </row>
    <row r="115" spans="17:19" x14ac:dyDescent="0.25">
      <c r="Q115" s="51" t="str">
        <f t="shared" si="1"/>
        <v/>
      </c>
      <c r="R115" s="51" t="str">
        <f>IF(M115="","",IF(AND(M115&lt;&gt;'Tabelas auxiliares'!$B$236,M115&lt;&gt;'Tabelas auxiliares'!$B$237,M115&lt;&gt;'Tabelas auxiliares'!$C$236,M115&lt;&gt;'Tabelas auxiliares'!$C$237),"FOLHA DE PESSOAL",IF(Q115='Tabelas auxiliares'!$A$237,"CUSTEIO",IF(Q115='Tabelas auxiliares'!$A$236,"INVESTIMENTO","ERRO - VERIFICAR"))))</f>
        <v/>
      </c>
      <c r="S115" s="66"/>
    </row>
    <row r="116" spans="17:19" x14ac:dyDescent="0.25">
      <c r="Q116" s="51" t="str">
        <f t="shared" si="1"/>
        <v/>
      </c>
      <c r="R116" s="51" t="str">
        <f>IF(M116="","",IF(AND(M116&lt;&gt;'Tabelas auxiliares'!$B$236,M116&lt;&gt;'Tabelas auxiliares'!$B$237,M116&lt;&gt;'Tabelas auxiliares'!$C$236,M116&lt;&gt;'Tabelas auxiliares'!$C$237),"FOLHA DE PESSOAL",IF(Q116='Tabelas auxiliares'!$A$237,"CUSTEIO",IF(Q116='Tabelas auxiliares'!$A$236,"INVESTIMENTO","ERRO - VERIFICAR"))))</f>
        <v/>
      </c>
      <c r="S116" s="66"/>
    </row>
    <row r="117" spans="17:19" x14ac:dyDescent="0.25">
      <c r="Q117" s="51" t="str">
        <f t="shared" si="1"/>
        <v/>
      </c>
      <c r="R117" s="51" t="str">
        <f>IF(M117="","",IF(AND(M117&lt;&gt;'Tabelas auxiliares'!$B$236,M117&lt;&gt;'Tabelas auxiliares'!$B$237,M117&lt;&gt;'Tabelas auxiliares'!$C$236,M117&lt;&gt;'Tabelas auxiliares'!$C$237),"FOLHA DE PESSOAL",IF(Q117='Tabelas auxiliares'!$A$237,"CUSTEIO",IF(Q117='Tabelas auxiliares'!$A$236,"INVESTIMENTO","ERRO - VERIFICAR"))))</f>
        <v/>
      </c>
      <c r="S117" s="66"/>
    </row>
    <row r="118" spans="17:19" x14ac:dyDescent="0.25">
      <c r="Q118" s="51" t="str">
        <f t="shared" si="1"/>
        <v/>
      </c>
      <c r="R118" s="51" t="str">
        <f>IF(M118="","",IF(AND(M118&lt;&gt;'Tabelas auxiliares'!$B$236,M118&lt;&gt;'Tabelas auxiliares'!$B$237,M118&lt;&gt;'Tabelas auxiliares'!$C$236,M118&lt;&gt;'Tabelas auxiliares'!$C$237),"FOLHA DE PESSOAL",IF(Q118='Tabelas auxiliares'!$A$237,"CUSTEIO",IF(Q118='Tabelas auxiliares'!$A$236,"INVESTIMENTO","ERRO - VERIFICAR"))))</f>
        <v/>
      </c>
      <c r="S118" s="66"/>
    </row>
    <row r="119" spans="17:19" x14ac:dyDescent="0.25">
      <c r="Q119" s="51" t="str">
        <f t="shared" si="1"/>
        <v/>
      </c>
      <c r="R119" s="51" t="str">
        <f>IF(M119="","",IF(AND(M119&lt;&gt;'Tabelas auxiliares'!$B$236,M119&lt;&gt;'Tabelas auxiliares'!$B$237,M119&lt;&gt;'Tabelas auxiliares'!$C$236,M119&lt;&gt;'Tabelas auxiliares'!$C$237),"FOLHA DE PESSOAL",IF(Q119='Tabelas auxiliares'!$A$237,"CUSTEIO",IF(Q119='Tabelas auxiliares'!$A$236,"INVESTIMENTO","ERRO - VERIFICAR"))))</f>
        <v/>
      </c>
      <c r="S119" s="66"/>
    </row>
    <row r="120" spans="17:19" x14ac:dyDescent="0.25">
      <c r="Q120" s="51" t="str">
        <f t="shared" si="1"/>
        <v/>
      </c>
      <c r="R120" s="51" t="str">
        <f>IF(M120="","",IF(AND(M120&lt;&gt;'Tabelas auxiliares'!$B$236,M120&lt;&gt;'Tabelas auxiliares'!$B$237,M120&lt;&gt;'Tabelas auxiliares'!$C$236,M120&lt;&gt;'Tabelas auxiliares'!$C$237),"FOLHA DE PESSOAL",IF(Q120='Tabelas auxiliares'!$A$237,"CUSTEIO",IF(Q120='Tabelas auxiliares'!$A$236,"INVESTIMENTO","ERRO - VERIFICAR"))))</f>
        <v/>
      </c>
      <c r="S120" s="66"/>
    </row>
    <row r="121" spans="17:19" x14ac:dyDescent="0.25">
      <c r="Q121" s="51" t="str">
        <f t="shared" si="1"/>
        <v/>
      </c>
      <c r="R121" s="51" t="str">
        <f>IF(M121="","",IF(AND(M121&lt;&gt;'Tabelas auxiliares'!$B$236,M121&lt;&gt;'Tabelas auxiliares'!$B$237,M121&lt;&gt;'Tabelas auxiliares'!$C$236,M121&lt;&gt;'Tabelas auxiliares'!$C$237),"FOLHA DE PESSOAL",IF(Q121='Tabelas auxiliares'!$A$237,"CUSTEIO",IF(Q121='Tabelas auxiliares'!$A$236,"INVESTIMENTO","ERRO - VERIFICAR"))))</f>
        <v/>
      </c>
      <c r="S121" s="66"/>
    </row>
    <row r="122" spans="17:19" x14ac:dyDescent="0.25">
      <c r="Q122" s="51" t="str">
        <f t="shared" si="1"/>
        <v/>
      </c>
      <c r="R122" s="51" t="str">
        <f>IF(M122="","",IF(AND(M122&lt;&gt;'Tabelas auxiliares'!$B$236,M122&lt;&gt;'Tabelas auxiliares'!$B$237,M122&lt;&gt;'Tabelas auxiliares'!$C$236,M122&lt;&gt;'Tabelas auxiliares'!$C$237),"FOLHA DE PESSOAL",IF(Q122='Tabelas auxiliares'!$A$237,"CUSTEIO",IF(Q122='Tabelas auxiliares'!$A$236,"INVESTIMENTO","ERRO - VERIFICAR"))))</f>
        <v/>
      </c>
      <c r="S122" s="66"/>
    </row>
    <row r="123" spans="17:19" x14ac:dyDescent="0.25">
      <c r="Q123" s="51" t="str">
        <f t="shared" si="1"/>
        <v/>
      </c>
      <c r="R123" s="51" t="str">
        <f>IF(M123="","",IF(AND(M123&lt;&gt;'Tabelas auxiliares'!$B$236,M123&lt;&gt;'Tabelas auxiliares'!$B$237,M123&lt;&gt;'Tabelas auxiliares'!$C$236,M123&lt;&gt;'Tabelas auxiliares'!$C$237),"FOLHA DE PESSOAL",IF(Q123='Tabelas auxiliares'!$A$237,"CUSTEIO",IF(Q123='Tabelas auxiliares'!$A$236,"INVESTIMENTO","ERRO - VERIFICAR"))))</f>
        <v/>
      </c>
      <c r="S123" s="66"/>
    </row>
    <row r="124" spans="17:19" x14ac:dyDescent="0.25">
      <c r="Q124" s="51" t="str">
        <f t="shared" si="1"/>
        <v/>
      </c>
      <c r="R124" s="51" t="str">
        <f>IF(M124="","",IF(AND(M124&lt;&gt;'Tabelas auxiliares'!$B$236,M124&lt;&gt;'Tabelas auxiliares'!$B$237,M124&lt;&gt;'Tabelas auxiliares'!$C$236,M124&lt;&gt;'Tabelas auxiliares'!$C$237),"FOLHA DE PESSOAL",IF(Q124='Tabelas auxiliares'!$A$237,"CUSTEIO",IF(Q124='Tabelas auxiliares'!$A$236,"INVESTIMENTO","ERRO - VERIFICAR"))))</f>
        <v/>
      </c>
      <c r="S124" s="66"/>
    </row>
    <row r="125" spans="17:19" x14ac:dyDescent="0.25">
      <c r="Q125" s="51" t="str">
        <f t="shared" si="1"/>
        <v/>
      </c>
      <c r="R125" s="51" t="str">
        <f>IF(M125="","",IF(AND(M125&lt;&gt;'Tabelas auxiliares'!$B$236,M125&lt;&gt;'Tabelas auxiliares'!$B$237,M125&lt;&gt;'Tabelas auxiliares'!$C$236,M125&lt;&gt;'Tabelas auxiliares'!$C$237),"FOLHA DE PESSOAL",IF(Q125='Tabelas auxiliares'!$A$237,"CUSTEIO",IF(Q125='Tabelas auxiliares'!$A$236,"INVESTIMENTO","ERRO - VERIFICAR"))))</f>
        <v/>
      </c>
      <c r="S125" s="66"/>
    </row>
    <row r="126" spans="17:19" x14ac:dyDescent="0.25">
      <c r="Q126" s="51" t="str">
        <f t="shared" si="1"/>
        <v/>
      </c>
      <c r="R126" s="51" t="str">
        <f>IF(M126="","",IF(AND(M126&lt;&gt;'Tabelas auxiliares'!$B$236,M126&lt;&gt;'Tabelas auxiliares'!$B$237,M126&lt;&gt;'Tabelas auxiliares'!$C$236,M126&lt;&gt;'Tabelas auxiliares'!$C$237),"FOLHA DE PESSOAL",IF(Q126='Tabelas auxiliares'!$A$237,"CUSTEIO",IF(Q126='Tabelas auxiliares'!$A$236,"INVESTIMENTO","ERRO - VERIFICAR"))))</f>
        <v/>
      </c>
      <c r="S126" s="66"/>
    </row>
    <row r="127" spans="17:19" x14ac:dyDescent="0.25">
      <c r="Q127" s="51" t="str">
        <f t="shared" si="1"/>
        <v/>
      </c>
      <c r="R127" s="51" t="str">
        <f>IF(M127="","",IF(AND(M127&lt;&gt;'Tabelas auxiliares'!$B$236,M127&lt;&gt;'Tabelas auxiliares'!$B$237,M127&lt;&gt;'Tabelas auxiliares'!$C$236,M127&lt;&gt;'Tabelas auxiliares'!$C$237),"FOLHA DE PESSOAL",IF(Q127='Tabelas auxiliares'!$A$237,"CUSTEIO",IF(Q127='Tabelas auxiliares'!$A$236,"INVESTIMENTO","ERRO - VERIFICAR"))))</f>
        <v/>
      </c>
      <c r="S127" s="66"/>
    </row>
    <row r="128" spans="17:19" x14ac:dyDescent="0.25">
      <c r="Q128" s="51" t="str">
        <f t="shared" si="1"/>
        <v/>
      </c>
      <c r="R128" s="51" t="str">
        <f>IF(M128="","",IF(AND(M128&lt;&gt;'Tabelas auxiliares'!$B$236,M128&lt;&gt;'Tabelas auxiliares'!$B$237,M128&lt;&gt;'Tabelas auxiliares'!$C$236,M128&lt;&gt;'Tabelas auxiliares'!$C$237),"FOLHA DE PESSOAL",IF(Q128='Tabelas auxiliares'!$A$237,"CUSTEIO",IF(Q128='Tabelas auxiliares'!$A$236,"INVESTIMENTO","ERRO - VERIFICAR"))))</f>
        <v/>
      </c>
      <c r="S128" s="66"/>
    </row>
    <row r="129" spans="17:19" x14ac:dyDescent="0.25">
      <c r="Q129" s="51" t="str">
        <f t="shared" si="1"/>
        <v/>
      </c>
      <c r="R129" s="51" t="str">
        <f>IF(M129="","",IF(AND(M129&lt;&gt;'Tabelas auxiliares'!$B$236,M129&lt;&gt;'Tabelas auxiliares'!$B$237,M129&lt;&gt;'Tabelas auxiliares'!$C$236,M129&lt;&gt;'Tabelas auxiliares'!$C$237),"FOLHA DE PESSOAL",IF(Q129='Tabelas auxiliares'!$A$237,"CUSTEIO",IF(Q129='Tabelas auxiliares'!$A$236,"INVESTIMENTO","ERRO - VERIFICAR"))))</f>
        <v/>
      </c>
      <c r="S129" s="66"/>
    </row>
    <row r="130" spans="17:19" x14ac:dyDescent="0.25">
      <c r="Q130" s="51" t="str">
        <f t="shared" si="1"/>
        <v/>
      </c>
      <c r="R130" s="51" t="str">
        <f>IF(M130="","",IF(AND(M130&lt;&gt;'Tabelas auxiliares'!$B$236,M130&lt;&gt;'Tabelas auxiliares'!$B$237,M130&lt;&gt;'Tabelas auxiliares'!$C$236,M130&lt;&gt;'Tabelas auxiliares'!$C$237),"FOLHA DE PESSOAL",IF(Q130='Tabelas auxiliares'!$A$237,"CUSTEIO",IF(Q130='Tabelas auxiliares'!$A$236,"INVESTIMENTO","ERRO - VERIFICAR"))))</f>
        <v/>
      </c>
      <c r="S130" s="66"/>
    </row>
    <row r="131" spans="17:19" x14ac:dyDescent="0.25">
      <c r="Q131" s="51" t="str">
        <f t="shared" si="1"/>
        <v/>
      </c>
      <c r="R131" s="51" t="str">
        <f>IF(M131="","",IF(AND(M131&lt;&gt;'Tabelas auxiliares'!$B$236,M131&lt;&gt;'Tabelas auxiliares'!$B$237,M131&lt;&gt;'Tabelas auxiliares'!$C$236,M131&lt;&gt;'Tabelas auxiliares'!$C$237),"FOLHA DE PESSOAL",IF(Q131='Tabelas auxiliares'!$A$237,"CUSTEIO",IF(Q131='Tabelas auxiliares'!$A$236,"INVESTIMENTO","ERRO - VERIFICAR"))))</f>
        <v/>
      </c>
      <c r="S131" s="66"/>
    </row>
    <row r="132" spans="17:19" x14ac:dyDescent="0.25">
      <c r="Q132" s="51" t="str">
        <f t="shared" ref="Q132:Q195" si="2">LEFT(O132,1)</f>
        <v/>
      </c>
      <c r="R132" s="51" t="str">
        <f>IF(M132="","",IF(AND(M132&lt;&gt;'Tabelas auxiliares'!$B$236,M132&lt;&gt;'Tabelas auxiliares'!$B$237,M132&lt;&gt;'Tabelas auxiliares'!$C$236,M132&lt;&gt;'Tabelas auxiliares'!$C$237),"FOLHA DE PESSOAL",IF(Q132='Tabelas auxiliares'!$A$237,"CUSTEIO",IF(Q132='Tabelas auxiliares'!$A$236,"INVESTIMENTO","ERRO - VERIFICAR"))))</f>
        <v/>
      </c>
      <c r="S132" s="66"/>
    </row>
    <row r="133" spans="17:19" x14ac:dyDescent="0.25">
      <c r="Q133" s="51" t="str">
        <f t="shared" si="2"/>
        <v/>
      </c>
      <c r="R133" s="51" t="str">
        <f>IF(M133="","",IF(AND(M133&lt;&gt;'Tabelas auxiliares'!$B$236,M133&lt;&gt;'Tabelas auxiliares'!$B$237,M133&lt;&gt;'Tabelas auxiliares'!$C$236,M133&lt;&gt;'Tabelas auxiliares'!$C$237),"FOLHA DE PESSOAL",IF(Q133='Tabelas auxiliares'!$A$237,"CUSTEIO",IF(Q133='Tabelas auxiliares'!$A$236,"INVESTIMENTO","ERRO - VERIFICAR"))))</f>
        <v/>
      </c>
      <c r="S133" s="66"/>
    </row>
    <row r="134" spans="17:19" x14ac:dyDescent="0.25">
      <c r="Q134" s="51" t="str">
        <f t="shared" si="2"/>
        <v/>
      </c>
      <c r="R134" s="51" t="str">
        <f>IF(M134="","",IF(AND(M134&lt;&gt;'Tabelas auxiliares'!$B$236,M134&lt;&gt;'Tabelas auxiliares'!$B$237,M134&lt;&gt;'Tabelas auxiliares'!$C$236,M134&lt;&gt;'Tabelas auxiliares'!$C$237),"FOLHA DE PESSOAL",IF(Q134='Tabelas auxiliares'!$A$237,"CUSTEIO",IF(Q134='Tabelas auxiliares'!$A$236,"INVESTIMENTO","ERRO - VERIFICAR"))))</f>
        <v/>
      </c>
      <c r="S134" s="66"/>
    </row>
    <row r="135" spans="17:19" x14ac:dyDescent="0.25">
      <c r="Q135" s="51" t="str">
        <f t="shared" si="2"/>
        <v/>
      </c>
      <c r="R135" s="51" t="str">
        <f>IF(M135="","",IF(AND(M135&lt;&gt;'Tabelas auxiliares'!$B$236,M135&lt;&gt;'Tabelas auxiliares'!$B$237,M135&lt;&gt;'Tabelas auxiliares'!$C$236,M135&lt;&gt;'Tabelas auxiliares'!$C$237),"FOLHA DE PESSOAL",IF(Q135='Tabelas auxiliares'!$A$237,"CUSTEIO",IF(Q135='Tabelas auxiliares'!$A$236,"INVESTIMENTO","ERRO - VERIFICAR"))))</f>
        <v/>
      </c>
      <c r="S135" s="66"/>
    </row>
    <row r="136" spans="17:19" x14ac:dyDescent="0.25">
      <c r="Q136" s="51" t="str">
        <f t="shared" si="2"/>
        <v/>
      </c>
      <c r="R136" s="51" t="str">
        <f>IF(M136="","",IF(AND(M136&lt;&gt;'Tabelas auxiliares'!$B$236,M136&lt;&gt;'Tabelas auxiliares'!$B$237,M136&lt;&gt;'Tabelas auxiliares'!$C$236,M136&lt;&gt;'Tabelas auxiliares'!$C$237),"FOLHA DE PESSOAL",IF(Q136='Tabelas auxiliares'!$A$237,"CUSTEIO",IF(Q136='Tabelas auxiliares'!$A$236,"INVESTIMENTO","ERRO - VERIFICAR"))))</f>
        <v/>
      </c>
      <c r="S136" s="66"/>
    </row>
    <row r="137" spans="17:19" x14ac:dyDescent="0.25">
      <c r="Q137" s="51" t="str">
        <f t="shared" si="2"/>
        <v/>
      </c>
      <c r="R137" s="51" t="str">
        <f>IF(M137="","",IF(AND(M137&lt;&gt;'Tabelas auxiliares'!$B$236,M137&lt;&gt;'Tabelas auxiliares'!$B$237,M137&lt;&gt;'Tabelas auxiliares'!$C$236,M137&lt;&gt;'Tabelas auxiliares'!$C$237),"FOLHA DE PESSOAL",IF(Q137='Tabelas auxiliares'!$A$237,"CUSTEIO",IF(Q137='Tabelas auxiliares'!$A$236,"INVESTIMENTO","ERRO - VERIFICAR"))))</f>
        <v/>
      </c>
      <c r="S137" s="66"/>
    </row>
    <row r="138" spans="17:19" x14ac:dyDescent="0.25">
      <c r="Q138" s="51" t="str">
        <f t="shared" si="2"/>
        <v/>
      </c>
      <c r="R138" s="51" t="str">
        <f>IF(M138="","",IF(AND(M138&lt;&gt;'Tabelas auxiliares'!$B$236,M138&lt;&gt;'Tabelas auxiliares'!$B$237,M138&lt;&gt;'Tabelas auxiliares'!$C$236,M138&lt;&gt;'Tabelas auxiliares'!$C$237),"FOLHA DE PESSOAL",IF(Q138='Tabelas auxiliares'!$A$237,"CUSTEIO",IF(Q138='Tabelas auxiliares'!$A$236,"INVESTIMENTO","ERRO - VERIFICAR"))))</f>
        <v/>
      </c>
      <c r="S138" s="66"/>
    </row>
    <row r="139" spans="17:19" x14ac:dyDescent="0.25">
      <c r="Q139" s="51" t="str">
        <f t="shared" si="2"/>
        <v/>
      </c>
      <c r="R139" s="51" t="str">
        <f>IF(M139="","",IF(AND(M139&lt;&gt;'Tabelas auxiliares'!$B$236,M139&lt;&gt;'Tabelas auxiliares'!$B$237,M139&lt;&gt;'Tabelas auxiliares'!$C$236,M139&lt;&gt;'Tabelas auxiliares'!$C$237),"FOLHA DE PESSOAL",IF(Q139='Tabelas auxiliares'!$A$237,"CUSTEIO",IF(Q139='Tabelas auxiliares'!$A$236,"INVESTIMENTO","ERRO - VERIFICAR"))))</f>
        <v/>
      </c>
      <c r="S139" s="66"/>
    </row>
    <row r="140" spans="17:19" x14ac:dyDescent="0.25">
      <c r="Q140" s="51" t="str">
        <f t="shared" si="2"/>
        <v/>
      </c>
      <c r="R140" s="51" t="str">
        <f>IF(M140="","",IF(AND(M140&lt;&gt;'Tabelas auxiliares'!$B$236,M140&lt;&gt;'Tabelas auxiliares'!$B$237,M140&lt;&gt;'Tabelas auxiliares'!$C$236,M140&lt;&gt;'Tabelas auxiliares'!$C$237),"FOLHA DE PESSOAL",IF(Q140='Tabelas auxiliares'!$A$237,"CUSTEIO",IF(Q140='Tabelas auxiliares'!$A$236,"INVESTIMENTO","ERRO - VERIFICAR"))))</f>
        <v/>
      </c>
      <c r="S140" s="66"/>
    </row>
    <row r="141" spans="17:19" x14ac:dyDescent="0.25">
      <c r="Q141" s="51" t="str">
        <f t="shared" si="2"/>
        <v/>
      </c>
      <c r="R141" s="51" t="str">
        <f>IF(M141="","",IF(AND(M141&lt;&gt;'Tabelas auxiliares'!$B$236,M141&lt;&gt;'Tabelas auxiliares'!$B$237,M141&lt;&gt;'Tabelas auxiliares'!$C$236,M141&lt;&gt;'Tabelas auxiliares'!$C$237),"FOLHA DE PESSOAL",IF(Q141='Tabelas auxiliares'!$A$237,"CUSTEIO",IF(Q141='Tabelas auxiliares'!$A$236,"INVESTIMENTO","ERRO - VERIFICAR"))))</f>
        <v/>
      </c>
      <c r="S141" s="66"/>
    </row>
    <row r="142" spans="17:19" x14ac:dyDescent="0.25">
      <c r="Q142" s="51" t="str">
        <f t="shared" si="2"/>
        <v/>
      </c>
      <c r="R142" s="51" t="str">
        <f>IF(M142="","",IF(AND(M142&lt;&gt;'Tabelas auxiliares'!$B$236,M142&lt;&gt;'Tabelas auxiliares'!$B$237,M142&lt;&gt;'Tabelas auxiliares'!$C$236,M142&lt;&gt;'Tabelas auxiliares'!$C$237),"FOLHA DE PESSOAL",IF(Q142='Tabelas auxiliares'!$A$237,"CUSTEIO",IF(Q142='Tabelas auxiliares'!$A$236,"INVESTIMENTO","ERRO - VERIFICAR"))))</f>
        <v/>
      </c>
      <c r="S142" s="66"/>
    </row>
    <row r="143" spans="17:19" x14ac:dyDescent="0.25">
      <c r="Q143" s="51" t="str">
        <f t="shared" si="2"/>
        <v/>
      </c>
      <c r="R143" s="51" t="str">
        <f>IF(M143="","",IF(AND(M143&lt;&gt;'Tabelas auxiliares'!$B$236,M143&lt;&gt;'Tabelas auxiliares'!$B$237,M143&lt;&gt;'Tabelas auxiliares'!$C$236,M143&lt;&gt;'Tabelas auxiliares'!$C$237),"FOLHA DE PESSOAL",IF(Q143='Tabelas auxiliares'!$A$237,"CUSTEIO",IF(Q143='Tabelas auxiliares'!$A$236,"INVESTIMENTO","ERRO - VERIFICAR"))))</f>
        <v/>
      </c>
      <c r="S143" s="66"/>
    </row>
    <row r="144" spans="17:19" x14ac:dyDescent="0.25">
      <c r="Q144" s="51" t="str">
        <f t="shared" si="2"/>
        <v/>
      </c>
      <c r="R144" s="51" t="str">
        <f>IF(M144="","",IF(AND(M144&lt;&gt;'Tabelas auxiliares'!$B$236,M144&lt;&gt;'Tabelas auxiliares'!$B$237,M144&lt;&gt;'Tabelas auxiliares'!$C$236,M144&lt;&gt;'Tabelas auxiliares'!$C$237),"FOLHA DE PESSOAL",IF(Q144='Tabelas auxiliares'!$A$237,"CUSTEIO",IF(Q144='Tabelas auxiliares'!$A$236,"INVESTIMENTO","ERRO - VERIFICAR"))))</f>
        <v/>
      </c>
      <c r="S144" s="66"/>
    </row>
    <row r="145" spans="17:19" x14ac:dyDescent="0.25">
      <c r="Q145" s="51" t="str">
        <f t="shared" si="2"/>
        <v/>
      </c>
      <c r="R145" s="51" t="str">
        <f>IF(M145="","",IF(AND(M145&lt;&gt;'Tabelas auxiliares'!$B$236,M145&lt;&gt;'Tabelas auxiliares'!$B$237,M145&lt;&gt;'Tabelas auxiliares'!$C$236,M145&lt;&gt;'Tabelas auxiliares'!$C$237),"FOLHA DE PESSOAL",IF(Q145='Tabelas auxiliares'!$A$237,"CUSTEIO",IF(Q145='Tabelas auxiliares'!$A$236,"INVESTIMENTO","ERRO - VERIFICAR"))))</f>
        <v/>
      </c>
      <c r="S145" s="66"/>
    </row>
    <row r="146" spans="17:19" x14ac:dyDescent="0.25">
      <c r="Q146" s="51" t="str">
        <f t="shared" si="2"/>
        <v/>
      </c>
      <c r="R146" s="51" t="str">
        <f>IF(M146="","",IF(AND(M146&lt;&gt;'Tabelas auxiliares'!$B$236,M146&lt;&gt;'Tabelas auxiliares'!$B$237,M146&lt;&gt;'Tabelas auxiliares'!$C$236,M146&lt;&gt;'Tabelas auxiliares'!$C$237),"FOLHA DE PESSOAL",IF(Q146='Tabelas auxiliares'!$A$237,"CUSTEIO",IF(Q146='Tabelas auxiliares'!$A$236,"INVESTIMENTO","ERRO - VERIFICAR"))))</f>
        <v/>
      </c>
      <c r="S146" s="66"/>
    </row>
    <row r="147" spans="17:19" x14ac:dyDescent="0.25">
      <c r="Q147" s="51" t="str">
        <f t="shared" si="2"/>
        <v/>
      </c>
      <c r="R147" s="51" t="str">
        <f>IF(M147="","",IF(AND(M147&lt;&gt;'Tabelas auxiliares'!$B$236,M147&lt;&gt;'Tabelas auxiliares'!$B$237,M147&lt;&gt;'Tabelas auxiliares'!$C$236,M147&lt;&gt;'Tabelas auxiliares'!$C$237),"FOLHA DE PESSOAL",IF(Q147='Tabelas auxiliares'!$A$237,"CUSTEIO",IF(Q147='Tabelas auxiliares'!$A$236,"INVESTIMENTO","ERRO - VERIFICAR"))))</f>
        <v/>
      </c>
      <c r="S147" s="66"/>
    </row>
    <row r="148" spans="17:19" x14ac:dyDescent="0.25">
      <c r="Q148" s="51" t="str">
        <f t="shared" si="2"/>
        <v/>
      </c>
      <c r="R148" s="51" t="str">
        <f>IF(M148="","",IF(AND(M148&lt;&gt;'Tabelas auxiliares'!$B$236,M148&lt;&gt;'Tabelas auxiliares'!$B$237,M148&lt;&gt;'Tabelas auxiliares'!$C$236,M148&lt;&gt;'Tabelas auxiliares'!$C$237),"FOLHA DE PESSOAL",IF(Q148='Tabelas auxiliares'!$A$237,"CUSTEIO",IF(Q148='Tabelas auxiliares'!$A$236,"INVESTIMENTO","ERRO - VERIFICAR"))))</f>
        <v/>
      </c>
      <c r="S148" s="66"/>
    </row>
    <row r="149" spans="17:19" x14ac:dyDescent="0.25">
      <c r="Q149" s="51" t="str">
        <f t="shared" si="2"/>
        <v/>
      </c>
      <c r="R149" s="51" t="str">
        <f>IF(M149="","",IF(AND(M149&lt;&gt;'Tabelas auxiliares'!$B$236,M149&lt;&gt;'Tabelas auxiliares'!$B$237,M149&lt;&gt;'Tabelas auxiliares'!$C$236,M149&lt;&gt;'Tabelas auxiliares'!$C$237),"FOLHA DE PESSOAL",IF(Q149='Tabelas auxiliares'!$A$237,"CUSTEIO",IF(Q149='Tabelas auxiliares'!$A$236,"INVESTIMENTO","ERRO - VERIFICAR"))))</f>
        <v/>
      </c>
      <c r="S149" s="66"/>
    </row>
    <row r="150" spans="17:19" x14ac:dyDescent="0.25">
      <c r="Q150" s="51" t="str">
        <f t="shared" si="2"/>
        <v/>
      </c>
      <c r="R150" s="51" t="str">
        <f>IF(M150="","",IF(AND(M150&lt;&gt;'Tabelas auxiliares'!$B$236,M150&lt;&gt;'Tabelas auxiliares'!$B$237,M150&lt;&gt;'Tabelas auxiliares'!$C$236,M150&lt;&gt;'Tabelas auxiliares'!$C$237),"FOLHA DE PESSOAL",IF(Q150='Tabelas auxiliares'!$A$237,"CUSTEIO",IF(Q150='Tabelas auxiliares'!$A$236,"INVESTIMENTO","ERRO - VERIFICAR"))))</f>
        <v/>
      </c>
      <c r="S150" s="66"/>
    </row>
    <row r="151" spans="17:19" x14ac:dyDescent="0.25">
      <c r="Q151" s="51" t="str">
        <f t="shared" si="2"/>
        <v/>
      </c>
      <c r="R151" s="51" t="str">
        <f>IF(M151="","",IF(AND(M151&lt;&gt;'Tabelas auxiliares'!$B$236,M151&lt;&gt;'Tabelas auxiliares'!$B$237,M151&lt;&gt;'Tabelas auxiliares'!$C$236,M151&lt;&gt;'Tabelas auxiliares'!$C$237),"FOLHA DE PESSOAL",IF(Q151='Tabelas auxiliares'!$A$237,"CUSTEIO",IF(Q151='Tabelas auxiliares'!$A$236,"INVESTIMENTO","ERRO - VERIFICAR"))))</f>
        <v/>
      </c>
      <c r="S151" s="66"/>
    </row>
    <row r="152" spans="17:19" x14ac:dyDescent="0.25">
      <c r="Q152" s="51" t="str">
        <f t="shared" si="2"/>
        <v/>
      </c>
      <c r="R152" s="51" t="str">
        <f>IF(M152="","",IF(AND(M152&lt;&gt;'Tabelas auxiliares'!$B$236,M152&lt;&gt;'Tabelas auxiliares'!$B$237,M152&lt;&gt;'Tabelas auxiliares'!$C$236,M152&lt;&gt;'Tabelas auxiliares'!$C$237),"FOLHA DE PESSOAL",IF(Q152='Tabelas auxiliares'!$A$237,"CUSTEIO",IF(Q152='Tabelas auxiliares'!$A$236,"INVESTIMENTO","ERRO - VERIFICAR"))))</f>
        <v/>
      </c>
      <c r="S152" s="66"/>
    </row>
    <row r="153" spans="17:19" x14ac:dyDescent="0.25">
      <c r="Q153" s="51" t="str">
        <f t="shared" si="2"/>
        <v/>
      </c>
      <c r="R153" s="51" t="str">
        <f>IF(M153="","",IF(AND(M153&lt;&gt;'Tabelas auxiliares'!$B$236,M153&lt;&gt;'Tabelas auxiliares'!$B$237,M153&lt;&gt;'Tabelas auxiliares'!$C$236,M153&lt;&gt;'Tabelas auxiliares'!$C$237),"FOLHA DE PESSOAL",IF(Q153='Tabelas auxiliares'!$A$237,"CUSTEIO",IF(Q153='Tabelas auxiliares'!$A$236,"INVESTIMENTO","ERRO - VERIFICAR"))))</f>
        <v/>
      </c>
      <c r="S153" s="66"/>
    </row>
    <row r="154" spans="17:19" x14ac:dyDescent="0.25">
      <c r="Q154" s="51" t="str">
        <f t="shared" si="2"/>
        <v/>
      </c>
      <c r="R154" s="51" t="str">
        <f>IF(M154="","",IF(AND(M154&lt;&gt;'Tabelas auxiliares'!$B$236,M154&lt;&gt;'Tabelas auxiliares'!$B$237,M154&lt;&gt;'Tabelas auxiliares'!$C$236,M154&lt;&gt;'Tabelas auxiliares'!$C$237),"FOLHA DE PESSOAL",IF(Q154='Tabelas auxiliares'!$A$237,"CUSTEIO",IF(Q154='Tabelas auxiliares'!$A$236,"INVESTIMENTO","ERRO - VERIFICAR"))))</f>
        <v/>
      </c>
      <c r="S154" s="66"/>
    </row>
    <row r="155" spans="17:19" x14ac:dyDescent="0.25">
      <c r="Q155" s="51" t="str">
        <f t="shared" si="2"/>
        <v/>
      </c>
      <c r="R155" s="51" t="str">
        <f>IF(M155="","",IF(AND(M155&lt;&gt;'Tabelas auxiliares'!$B$236,M155&lt;&gt;'Tabelas auxiliares'!$B$237,M155&lt;&gt;'Tabelas auxiliares'!$C$236,M155&lt;&gt;'Tabelas auxiliares'!$C$237),"FOLHA DE PESSOAL",IF(Q155='Tabelas auxiliares'!$A$237,"CUSTEIO",IF(Q155='Tabelas auxiliares'!$A$236,"INVESTIMENTO","ERRO - VERIFICAR"))))</f>
        <v/>
      </c>
      <c r="S155" s="66"/>
    </row>
    <row r="156" spans="17:19" x14ac:dyDescent="0.25">
      <c r="Q156" s="51" t="str">
        <f t="shared" si="2"/>
        <v/>
      </c>
      <c r="R156" s="51" t="str">
        <f>IF(M156="","",IF(AND(M156&lt;&gt;'Tabelas auxiliares'!$B$236,M156&lt;&gt;'Tabelas auxiliares'!$B$237,M156&lt;&gt;'Tabelas auxiliares'!$C$236,M156&lt;&gt;'Tabelas auxiliares'!$C$237),"FOLHA DE PESSOAL",IF(Q156='Tabelas auxiliares'!$A$237,"CUSTEIO",IF(Q156='Tabelas auxiliares'!$A$236,"INVESTIMENTO","ERRO - VERIFICAR"))))</f>
        <v/>
      </c>
      <c r="S156" s="66"/>
    </row>
    <row r="157" spans="17:19" x14ac:dyDescent="0.25">
      <c r="Q157" s="51" t="str">
        <f t="shared" si="2"/>
        <v/>
      </c>
      <c r="R157" s="51" t="str">
        <f>IF(M157="","",IF(AND(M157&lt;&gt;'Tabelas auxiliares'!$B$236,M157&lt;&gt;'Tabelas auxiliares'!$B$237,M157&lt;&gt;'Tabelas auxiliares'!$C$236,M157&lt;&gt;'Tabelas auxiliares'!$C$237),"FOLHA DE PESSOAL",IF(Q157='Tabelas auxiliares'!$A$237,"CUSTEIO",IF(Q157='Tabelas auxiliares'!$A$236,"INVESTIMENTO","ERRO - VERIFICAR"))))</f>
        <v/>
      </c>
      <c r="S157" s="66"/>
    </row>
    <row r="158" spans="17:19" x14ac:dyDescent="0.25">
      <c r="Q158" s="51" t="str">
        <f t="shared" si="2"/>
        <v/>
      </c>
      <c r="R158" s="51" t="str">
        <f>IF(M158="","",IF(AND(M158&lt;&gt;'Tabelas auxiliares'!$B$236,M158&lt;&gt;'Tabelas auxiliares'!$B$237,M158&lt;&gt;'Tabelas auxiliares'!$C$236,M158&lt;&gt;'Tabelas auxiliares'!$C$237),"FOLHA DE PESSOAL",IF(Q158='Tabelas auxiliares'!$A$237,"CUSTEIO",IF(Q158='Tabelas auxiliares'!$A$236,"INVESTIMENTO","ERRO - VERIFICAR"))))</f>
        <v/>
      </c>
      <c r="S158" s="66"/>
    </row>
    <row r="159" spans="17:19" x14ac:dyDescent="0.25">
      <c r="Q159" s="51" t="str">
        <f t="shared" si="2"/>
        <v/>
      </c>
      <c r="R159" s="51" t="str">
        <f>IF(M159="","",IF(AND(M159&lt;&gt;'Tabelas auxiliares'!$B$236,M159&lt;&gt;'Tabelas auxiliares'!$B$237,M159&lt;&gt;'Tabelas auxiliares'!$C$236,M159&lt;&gt;'Tabelas auxiliares'!$C$237),"FOLHA DE PESSOAL",IF(Q159='Tabelas auxiliares'!$A$237,"CUSTEIO",IF(Q159='Tabelas auxiliares'!$A$236,"INVESTIMENTO","ERRO - VERIFICAR"))))</f>
        <v/>
      </c>
      <c r="S159" s="66"/>
    </row>
    <row r="160" spans="17:19" x14ac:dyDescent="0.25">
      <c r="Q160" s="51" t="str">
        <f t="shared" si="2"/>
        <v/>
      </c>
      <c r="R160" s="51" t="str">
        <f>IF(M160="","",IF(AND(M160&lt;&gt;'Tabelas auxiliares'!$B$236,M160&lt;&gt;'Tabelas auxiliares'!$B$237,M160&lt;&gt;'Tabelas auxiliares'!$C$236,M160&lt;&gt;'Tabelas auxiliares'!$C$237),"FOLHA DE PESSOAL",IF(Q160='Tabelas auxiliares'!$A$237,"CUSTEIO",IF(Q160='Tabelas auxiliares'!$A$236,"INVESTIMENTO","ERRO - VERIFICAR"))))</f>
        <v/>
      </c>
      <c r="S160" s="66"/>
    </row>
    <row r="161" spans="17:19" x14ac:dyDescent="0.25">
      <c r="Q161" s="51" t="str">
        <f t="shared" si="2"/>
        <v/>
      </c>
      <c r="R161" s="51" t="str">
        <f>IF(M161="","",IF(AND(M161&lt;&gt;'Tabelas auxiliares'!$B$236,M161&lt;&gt;'Tabelas auxiliares'!$B$237,M161&lt;&gt;'Tabelas auxiliares'!$C$236,M161&lt;&gt;'Tabelas auxiliares'!$C$237),"FOLHA DE PESSOAL",IF(Q161='Tabelas auxiliares'!$A$237,"CUSTEIO",IF(Q161='Tabelas auxiliares'!$A$236,"INVESTIMENTO","ERRO - VERIFICAR"))))</f>
        <v/>
      </c>
      <c r="S161" s="66"/>
    </row>
    <row r="162" spans="17:19" x14ac:dyDescent="0.25">
      <c r="Q162" s="51" t="str">
        <f t="shared" si="2"/>
        <v/>
      </c>
      <c r="R162" s="51" t="str">
        <f>IF(M162="","",IF(AND(M162&lt;&gt;'Tabelas auxiliares'!$B$236,M162&lt;&gt;'Tabelas auxiliares'!$B$237,M162&lt;&gt;'Tabelas auxiliares'!$C$236,M162&lt;&gt;'Tabelas auxiliares'!$C$237),"FOLHA DE PESSOAL",IF(Q162='Tabelas auxiliares'!$A$237,"CUSTEIO",IF(Q162='Tabelas auxiliares'!$A$236,"INVESTIMENTO","ERRO - VERIFICAR"))))</f>
        <v/>
      </c>
      <c r="S162" s="66"/>
    </row>
    <row r="163" spans="17:19" x14ac:dyDescent="0.25">
      <c r="Q163" s="51" t="str">
        <f t="shared" si="2"/>
        <v/>
      </c>
      <c r="R163" s="51" t="str">
        <f>IF(M163="","",IF(AND(M163&lt;&gt;'Tabelas auxiliares'!$B$236,M163&lt;&gt;'Tabelas auxiliares'!$B$237,M163&lt;&gt;'Tabelas auxiliares'!$C$236,M163&lt;&gt;'Tabelas auxiliares'!$C$237),"FOLHA DE PESSOAL",IF(Q163='Tabelas auxiliares'!$A$237,"CUSTEIO",IF(Q163='Tabelas auxiliares'!$A$236,"INVESTIMENTO","ERRO - VERIFICAR"))))</f>
        <v/>
      </c>
      <c r="S163" s="66"/>
    </row>
    <row r="164" spans="17:19" x14ac:dyDescent="0.25">
      <c r="Q164" s="51" t="str">
        <f t="shared" si="2"/>
        <v/>
      </c>
      <c r="R164" s="51" t="str">
        <f>IF(M164="","",IF(AND(M164&lt;&gt;'Tabelas auxiliares'!$B$236,M164&lt;&gt;'Tabelas auxiliares'!$B$237,M164&lt;&gt;'Tabelas auxiliares'!$C$236,M164&lt;&gt;'Tabelas auxiliares'!$C$237),"FOLHA DE PESSOAL",IF(Q164='Tabelas auxiliares'!$A$237,"CUSTEIO",IF(Q164='Tabelas auxiliares'!$A$236,"INVESTIMENTO","ERRO - VERIFICAR"))))</f>
        <v/>
      </c>
      <c r="S164" s="66"/>
    </row>
    <row r="165" spans="17:19" x14ac:dyDescent="0.25">
      <c r="Q165" s="51" t="str">
        <f t="shared" si="2"/>
        <v/>
      </c>
      <c r="R165" s="51" t="str">
        <f>IF(M165="","",IF(AND(M165&lt;&gt;'Tabelas auxiliares'!$B$236,M165&lt;&gt;'Tabelas auxiliares'!$B$237,M165&lt;&gt;'Tabelas auxiliares'!$C$236,M165&lt;&gt;'Tabelas auxiliares'!$C$237),"FOLHA DE PESSOAL",IF(Q165='Tabelas auxiliares'!$A$237,"CUSTEIO",IF(Q165='Tabelas auxiliares'!$A$236,"INVESTIMENTO","ERRO - VERIFICAR"))))</f>
        <v/>
      </c>
      <c r="S165" s="66"/>
    </row>
    <row r="166" spans="17:19" x14ac:dyDescent="0.25">
      <c r="Q166" s="51" t="str">
        <f t="shared" si="2"/>
        <v/>
      </c>
      <c r="R166" s="51" t="str">
        <f>IF(M166="","",IF(AND(M166&lt;&gt;'Tabelas auxiliares'!$B$236,M166&lt;&gt;'Tabelas auxiliares'!$B$237,M166&lt;&gt;'Tabelas auxiliares'!$C$236,M166&lt;&gt;'Tabelas auxiliares'!$C$237),"FOLHA DE PESSOAL",IF(Q166='Tabelas auxiliares'!$A$237,"CUSTEIO",IF(Q166='Tabelas auxiliares'!$A$236,"INVESTIMENTO","ERRO - VERIFICAR"))))</f>
        <v/>
      </c>
      <c r="S166" s="66"/>
    </row>
    <row r="167" spans="17:19" x14ac:dyDescent="0.25">
      <c r="Q167" s="51" t="str">
        <f t="shared" si="2"/>
        <v/>
      </c>
      <c r="R167" s="51" t="str">
        <f>IF(M167="","",IF(AND(M167&lt;&gt;'Tabelas auxiliares'!$B$236,M167&lt;&gt;'Tabelas auxiliares'!$B$237,M167&lt;&gt;'Tabelas auxiliares'!$C$236,M167&lt;&gt;'Tabelas auxiliares'!$C$237),"FOLHA DE PESSOAL",IF(Q167='Tabelas auxiliares'!$A$237,"CUSTEIO",IF(Q167='Tabelas auxiliares'!$A$236,"INVESTIMENTO","ERRO - VERIFICAR"))))</f>
        <v/>
      </c>
      <c r="S167" s="66"/>
    </row>
    <row r="168" spans="17:19" x14ac:dyDescent="0.25">
      <c r="Q168" s="51" t="str">
        <f t="shared" si="2"/>
        <v/>
      </c>
      <c r="R168" s="51" t="str">
        <f>IF(M168="","",IF(AND(M168&lt;&gt;'Tabelas auxiliares'!$B$236,M168&lt;&gt;'Tabelas auxiliares'!$B$237,M168&lt;&gt;'Tabelas auxiliares'!$C$236,M168&lt;&gt;'Tabelas auxiliares'!$C$237),"FOLHA DE PESSOAL",IF(Q168='Tabelas auxiliares'!$A$237,"CUSTEIO",IF(Q168='Tabelas auxiliares'!$A$236,"INVESTIMENTO","ERRO - VERIFICAR"))))</f>
        <v/>
      </c>
      <c r="S168" s="66"/>
    </row>
    <row r="169" spans="17:19" x14ac:dyDescent="0.25">
      <c r="Q169" s="51" t="str">
        <f t="shared" si="2"/>
        <v/>
      </c>
      <c r="R169" s="51" t="str">
        <f>IF(M169="","",IF(AND(M169&lt;&gt;'Tabelas auxiliares'!$B$236,M169&lt;&gt;'Tabelas auxiliares'!$B$237,M169&lt;&gt;'Tabelas auxiliares'!$C$236,M169&lt;&gt;'Tabelas auxiliares'!$C$237),"FOLHA DE PESSOAL",IF(Q169='Tabelas auxiliares'!$A$237,"CUSTEIO",IF(Q169='Tabelas auxiliares'!$A$236,"INVESTIMENTO","ERRO - VERIFICAR"))))</f>
        <v/>
      </c>
      <c r="S169" s="66"/>
    </row>
    <row r="170" spans="17:19" x14ac:dyDescent="0.25">
      <c r="Q170" s="51" t="str">
        <f t="shared" si="2"/>
        <v/>
      </c>
      <c r="R170" s="51" t="str">
        <f>IF(M170="","",IF(AND(M170&lt;&gt;'Tabelas auxiliares'!$B$236,M170&lt;&gt;'Tabelas auxiliares'!$B$237,M170&lt;&gt;'Tabelas auxiliares'!$C$236,M170&lt;&gt;'Tabelas auxiliares'!$C$237),"FOLHA DE PESSOAL",IF(Q170='Tabelas auxiliares'!$A$237,"CUSTEIO",IF(Q170='Tabelas auxiliares'!$A$236,"INVESTIMENTO","ERRO - VERIFICAR"))))</f>
        <v/>
      </c>
      <c r="S170" s="66"/>
    </row>
    <row r="171" spans="17:19" x14ac:dyDescent="0.25">
      <c r="Q171" s="51" t="str">
        <f t="shared" si="2"/>
        <v/>
      </c>
      <c r="R171" s="51" t="str">
        <f>IF(M171="","",IF(AND(M171&lt;&gt;'Tabelas auxiliares'!$B$236,M171&lt;&gt;'Tabelas auxiliares'!$B$237,M171&lt;&gt;'Tabelas auxiliares'!$C$236,M171&lt;&gt;'Tabelas auxiliares'!$C$237),"FOLHA DE PESSOAL",IF(Q171='Tabelas auxiliares'!$A$237,"CUSTEIO",IF(Q171='Tabelas auxiliares'!$A$236,"INVESTIMENTO","ERRO - VERIFICAR"))))</f>
        <v/>
      </c>
      <c r="S171" s="66"/>
    </row>
    <row r="172" spans="17:19" x14ac:dyDescent="0.25">
      <c r="Q172" s="51" t="str">
        <f t="shared" si="2"/>
        <v/>
      </c>
      <c r="R172" s="51" t="str">
        <f>IF(M172="","",IF(AND(M172&lt;&gt;'Tabelas auxiliares'!$B$236,M172&lt;&gt;'Tabelas auxiliares'!$B$237,M172&lt;&gt;'Tabelas auxiliares'!$C$236,M172&lt;&gt;'Tabelas auxiliares'!$C$237),"FOLHA DE PESSOAL",IF(Q172='Tabelas auxiliares'!$A$237,"CUSTEIO",IF(Q172='Tabelas auxiliares'!$A$236,"INVESTIMENTO","ERRO - VERIFICAR"))))</f>
        <v/>
      </c>
      <c r="S172" s="66"/>
    </row>
    <row r="173" spans="17:19" x14ac:dyDescent="0.25">
      <c r="Q173" s="51" t="str">
        <f t="shared" si="2"/>
        <v/>
      </c>
      <c r="R173" s="51" t="str">
        <f>IF(M173="","",IF(AND(M173&lt;&gt;'Tabelas auxiliares'!$B$236,M173&lt;&gt;'Tabelas auxiliares'!$B$237,M173&lt;&gt;'Tabelas auxiliares'!$C$236,M173&lt;&gt;'Tabelas auxiliares'!$C$237),"FOLHA DE PESSOAL",IF(Q173='Tabelas auxiliares'!$A$237,"CUSTEIO",IF(Q173='Tabelas auxiliares'!$A$236,"INVESTIMENTO","ERRO - VERIFICAR"))))</f>
        <v/>
      </c>
      <c r="S173" s="66"/>
    </row>
    <row r="174" spans="17:19" x14ac:dyDescent="0.25">
      <c r="Q174" s="51" t="str">
        <f t="shared" si="2"/>
        <v/>
      </c>
      <c r="R174" s="51" t="str">
        <f>IF(M174="","",IF(AND(M174&lt;&gt;'Tabelas auxiliares'!$B$236,M174&lt;&gt;'Tabelas auxiliares'!$B$237,M174&lt;&gt;'Tabelas auxiliares'!$C$236,M174&lt;&gt;'Tabelas auxiliares'!$C$237),"FOLHA DE PESSOAL",IF(Q174='Tabelas auxiliares'!$A$237,"CUSTEIO",IF(Q174='Tabelas auxiliares'!$A$236,"INVESTIMENTO","ERRO - VERIFICAR"))))</f>
        <v/>
      </c>
      <c r="S174" s="66"/>
    </row>
    <row r="175" spans="17:19" x14ac:dyDescent="0.25">
      <c r="Q175" s="51" t="str">
        <f t="shared" si="2"/>
        <v/>
      </c>
      <c r="R175" s="51" t="str">
        <f>IF(M175="","",IF(AND(M175&lt;&gt;'Tabelas auxiliares'!$B$236,M175&lt;&gt;'Tabelas auxiliares'!$B$237,M175&lt;&gt;'Tabelas auxiliares'!$C$236,M175&lt;&gt;'Tabelas auxiliares'!$C$237),"FOLHA DE PESSOAL",IF(Q175='Tabelas auxiliares'!$A$237,"CUSTEIO",IF(Q175='Tabelas auxiliares'!$A$236,"INVESTIMENTO","ERRO - VERIFICAR"))))</f>
        <v/>
      </c>
      <c r="S175" s="66"/>
    </row>
    <row r="176" spans="17:19" x14ac:dyDescent="0.25">
      <c r="Q176" s="51" t="str">
        <f t="shared" si="2"/>
        <v/>
      </c>
      <c r="R176" s="51" t="str">
        <f>IF(M176="","",IF(AND(M176&lt;&gt;'Tabelas auxiliares'!$B$236,M176&lt;&gt;'Tabelas auxiliares'!$B$237,M176&lt;&gt;'Tabelas auxiliares'!$C$236,M176&lt;&gt;'Tabelas auxiliares'!$C$237),"FOLHA DE PESSOAL",IF(Q176='Tabelas auxiliares'!$A$237,"CUSTEIO",IF(Q176='Tabelas auxiliares'!$A$236,"INVESTIMENTO","ERRO - VERIFICAR"))))</f>
        <v/>
      </c>
      <c r="S176" s="66"/>
    </row>
    <row r="177" spans="17:19" x14ac:dyDescent="0.25">
      <c r="Q177" s="51" t="str">
        <f t="shared" si="2"/>
        <v/>
      </c>
      <c r="R177" s="51" t="str">
        <f>IF(M177="","",IF(AND(M177&lt;&gt;'Tabelas auxiliares'!$B$236,M177&lt;&gt;'Tabelas auxiliares'!$B$237,M177&lt;&gt;'Tabelas auxiliares'!$C$236,M177&lt;&gt;'Tabelas auxiliares'!$C$237),"FOLHA DE PESSOAL",IF(Q177='Tabelas auxiliares'!$A$237,"CUSTEIO",IF(Q177='Tabelas auxiliares'!$A$236,"INVESTIMENTO","ERRO - VERIFICAR"))))</f>
        <v/>
      </c>
      <c r="S177" s="66"/>
    </row>
    <row r="178" spans="17:19" x14ac:dyDescent="0.25">
      <c r="Q178" s="51" t="str">
        <f t="shared" si="2"/>
        <v/>
      </c>
      <c r="R178" s="51" t="str">
        <f>IF(M178="","",IF(AND(M178&lt;&gt;'Tabelas auxiliares'!$B$236,M178&lt;&gt;'Tabelas auxiliares'!$B$237,M178&lt;&gt;'Tabelas auxiliares'!$C$236,M178&lt;&gt;'Tabelas auxiliares'!$C$237),"FOLHA DE PESSOAL",IF(Q178='Tabelas auxiliares'!$A$237,"CUSTEIO",IF(Q178='Tabelas auxiliares'!$A$236,"INVESTIMENTO","ERRO - VERIFICAR"))))</f>
        <v/>
      </c>
      <c r="S178" s="66"/>
    </row>
    <row r="179" spans="17:19" x14ac:dyDescent="0.25">
      <c r="Q179" s="51" t="str">
        <f t="shared" si="2"/>
        <v/>
      </c>
      <c r="R179" s="51" t="str">
        <f>IF(M179="","",IF(AND(M179&lt;&gt;'Tabelas auxiliares'!$B$236,M179&lt;&gt;'Tabelas auxiliares'!$B$237,M179&lt;&gt;'Tabelas auxiliares'!$C$236,M179&lt;&gt;'Tabelas auxiliares'!$C$237),"FOLHA DE PESSOAL",IF(Q179='Tabelas auxiliares'!$A$237,"CUSTEIO",IF(Q179='Tabelas auxiliares'!$A$236,"INVESTIMENTO","ERRO - VERIFICAR"))))</f>
        <v/>
      </c>
      <c r="S179" s="66"/>
    </row>
    <row r="180" spans="17:19" x14ac:dyDescent="0.25">
      <c r="Q180" s="51" t="str">
        <f t="shared" si="2"/>
        <v/>
      </c>
      <c r="R180" s="51" t="str">
        <f>IF(M180="","",IF(AND(M180&lt;&gt;'Tabelas auxiliares'!$B$236,M180&lt;&gt;'Tabelas auxiliares'!$B$237,M180&lt;&gt;'Tabelas auxiliares'!$C$236,M180&lt;&gt;'Tabelas auxiliares'!$C$237),"FOLHA DE PESSOAL",IF(Q180='Tabelas auxiliares'!$A$237,"CUSTEIO",IF(Q180='Tabelas auxiliares'!$A$236,"INVESTIMENTO","ERRO - VERIFICAR"))))</f>
        <v/>
      </c>
      <c r="S180" s="66"/>
    </row>
    <row r="181" spans="17:19" x14ac:dyDescent="0.25">
      <c r="Q181" s="51" t="str">
        <f t="shared" si="2"/>
        <v/>
      </c>
      <c r="R181" s="51" t="str">
        <f>IF(M181="","",IF(AND(M181&lt;&gt;'Tabelas auxiliares'!$B$236,M181&lt;&gt;'Tabelas auxiliares'!$B$237,M181&lt;&gt;'Tabelas auxiliares'!$C$236,M181&lt;&gt;'Tabelas auxiliares'!$C$237),"FOLHA DE PESSOAL",IF(Q181='Tabelas auxiliares'!$A$237,"CUSTEIO",IF(Q181='Tabelas auxiliares'!$A$236,"INVESTIMENTO","ERRO - VERIFICAR"))))</f>
        <v/>
      </c>
      <c r="S181" s="66"/>
    </row>
    <row r="182" spans="17:19" x14ac:dyDescent="0.25">
      <c r="Q182" s="51" t="str">
        <f t="shared" si="2"/>
        <v/>
      </c>
      <c r="R182" s="51" t="str">
        <f>IF(M182="","",IF(AND(M182&lt;&gt;'Tabelas auxiliares'!$B$236,M182&lt;&gt;'Tabelas auxiliares'!$B$237,M182&lt;&gt;'Tabelas auxiliares'!$C$236,M182&lt;&gt;'Tabelas auxiliares'!$C$237),"FOLHA DE PESSOAL",IF(Q182='Tabelas auxiliares'!$A$237,"CUSTEIO",IF(Q182='Tabelas auxiliares'!$A$236,"INVESTIMENTO","ERRO - VERIFICAR"))))</f>
        <v/>
      </c>
      <c r="S182" s="66"/>
    </row>
    <row r="183" spans="17:19" x14ac:dyDescent="0.25">
      <c r="Q183" s="51" t="str">
        <f t="shared" si="2"/>
        <v/>
      </c>
      <c r="R183" s="51" t="str">
        <f>IF(M183="","",IF(AND(M183&lt;&gt;'Tabelas auxiliares'!$B$236,M183&lt;&gt;'Tabelas auxiliares'!$B$237,M183&lt;&gt;'Tabelas auxiliares'!$C$236,M183&lt;&gt;'Tabelas auxiliares'!$C$237),"FOLHA DE PESSOAL",IF(Q183='Tabelas auxiliares'!$A$237,"CUSTEIO",IF(Q183='Tabelas auxiliares'!$A$236,"INVESTIMENTO","ERRO - VERIFICAR"))))</f>
        <v/>
      </c>
      <c r="S183" s="66"/>
    </row>
    <row r="184" spans="17:19" x14ac:dyDescent="0.25">
      <c r="Q184" s="51" t="str">
        <f t="shared" si="2"/>
        <v/>
      </c>
      <c r="R184" s="51" t="str">
        <f>IF(M184="","",IF(AND(M184&lt;&gt;'Tabelas auxiliares'!$B$236,M184&lt;&gt;'Tabelas auxiliares'!$B$237,M184&lt;&gt;'Tabelas auxiliares'!$C$236,M184&lt;&gt;'Tabelas auxiliares'!$C$237),"FOLHA DE PESSOAL",IF(Q184='Tabelas auxiliares'!$A$237,"CUSTEIO",IF(Q184='Tabelas auxiliares'!$A$236,"INVESTIMENTO","ERRO - VERIFICAR"))))</f>
        <v/>
      </c>
      <c r="S184" s="66"/>
    </row>
    <row r="185" spans="17:19" x14ac:dyDescent="0.25">
      <c r="Q185" s="51" t="str">
        <f t="shared" si="2"/>
        <v/>
      </c>
      <c r="R185" s="51" t="str">
        <f>IF(M185="","",IF(AND(M185&lt;&gt;'Tabelas auxiliares'!$B$236,M185&lt;&gt;'Tabelas auxiliares'!$B$237,M185&lt;&gt;'Tabelas auxiliares'!$C$236,M185&lt;&gt;'Tabelas auxiliares'!$C$237),"FOLHA DE PESSOAL",IF(Q185='Tabelas auxiliares'!$A$237,"CUSTEIO",IF(Q185='Tabelas auxiliares'!$A$236,"INVESTIMENTO","ERRO - VERIFICAR"))))</f>
        <v/>
      </c>
      <c r="S185" s="66"/>
    </row>
    <row r="186" spans="17:19" x14ac:dyDescent="0.25">
      <c r="Q186" s="51" t="str">
        <f t="shared" si="2"/>
        <v/>
      </c>
      <c r="R186" s="51" t="str">
        <f>IF(M186="","",IF(AND(M186&lt;&gt;'Tabelas auxiliares'!$B$236,M186&lt;&gt;'Tabelas auxiliares'!$B$237,M186&lt;&gt;'Tabelas auxiliares'!$C$236,M186&lt;&gt;'Tabelas auxiliares'!$C$237),"FOLHA DE PESSOAL",IF(Q186='Tabelas auxiliares'!$A$237,"CUSTEIO",IF(Q186='Tabelas auxiliares'!$A$236,"INVESTIMENTO","ERRO - VERIFICAR"))))</f>
        <v/>
      </c>
      <c r="S186" s="66"/>
    </row>
    <row r="187" spans="17:19" x14ac:dyDescent="0.25">
      <c r="Q187" s="51" t="str">
        <f t="shared" si="2"/>
        <v/>
      </c>
      <c r="R187" s="51" t="str">
        <f>IF(M187="","",IF(AND(M187&lt;&gt;'Tabelas auxiliares'!$B$236,M187&lt;&gt;'Tabelas auxiliares'!$B$237,M187&lt;&gt;'Tabelas auxiliares'!$C$236,M187&lt;&gt;'Tabelas auxiliares'!$C$237),"FOLHA DE PESSOAL",IF(Q187='Tabelas auxiliares'!$A$237,"CUSTEIO",IF(Q187='Tabelas auxiliares'!$A$236,"INVESTIMENTO","ERRO - VERIFICAR"))))</f>
        <v/>
      </c>
      <c r="S187" s="66"/>
    </row>
    <row r="188" spans="17:19" x14ac:dyDescent="0.25">
      <c r="Q188" s="51" t="str">
        <f t="shared" si="2"/>
        <v/>
      </c>
      <c r="R188" s="51" t="str">
        <f>IF(M188="","",IF(AND(M188&lt;&gt;'Tabelas auxiliares'!$B$236,M188&lt;&gt;'Tabelas auxiliares'!$B$237,M188&lt;&gt;'Tabelas auxiliares'!$C$236,M188&lt;&gt;'Tabelas auxiliares'!$C$237),"FOLHA DE PESSOAL",IF(Q188='Tabelas auxiliares'!$A$237,"CUSTEIO",IF(Q188='Tabelas auxiliares'!$A$236,"INVESTIMENTO","ERRO - VERIFICAR"))))</f>
        <v/>
      </c>
      <c r="S188" s="66"/>
    </row>
    <row r="189" spans="17:19" x14ac:dyDescent="0.25">
      <c r="Q189" s="51" t="str">
        <f t="shared" si="2"/>
        <v/>
      </c>
      <c r="R189" s="51" t="str">
        <f>IF(M189="","",IF(AND(M189&lt;&gt;'Tabelas auxiliares'!$B$236,M189&lt;&gt;'Tabelas auxiliares'!$B$237,M189&lt;&gt;'Tabelas auxiliares'!$C$236,M189&lt;&gt;'Tabelas auxiliares'!$C$237),"FOLHA DE PESSOAL",IF(Q189='Tabelas auxiliares'!$A$237,"CUSTEIO",IF(Q189='Tabelas auxiliares'!$A$236,"INVESTIMENTO","ERRO - VERIFICAR"))))</f>
        <v/>
      </c>
      <c r="S189" s="66"/>
    </row>
    <row r="190" spans="17:19" x14ac:dyDescent="0.25">
      <c r="Q190" s="51" t="str">
        <f t="shared" si="2"/>
        <v/>
      </c>
      <c r="R190" s="51" t="str">
        <f>IF(M190="","",IF(AND(M190&lt;&gt;'Tabelas auxiliares'!$B$236,M190&lt;&gt;'Tabelas auxiliares'!$B$237,M190&lt;&gt;'Tabelas auxiliares'!$C$236,M190&lt;&gt;'Tabelas auxiliares'!$C$237),"FOLHA DE PESSOAL",IF(Q190='Tabelas auxiliares'!$A$237,"CUSTEIO",IF(Q190='Tabelas auxiliares'!$A$236,"INVESTIMENTO","ERRO - VERIFICAR"))))</f>
        <v/>
      </c>
      <c r="S190" s="66"/>
    </row>
    <row r="191" spans="17:19" x14ac:dyDescent="0.25">
      <c r="Q191" s="51" t="str">
        <f t="shared" si="2"/>
        <v/>
      </c>
      <c r="R191" s="51" t="str">
        <f>IF(M191="","",IF(AND(M191&lt;&gt;'Tabelas auxiliares'!$B$236,M191&lt;&gt;'Tabelas auxiliares'!$B$237,M191&lt;&gt;'Tabelas auxiliares'!$C$236,M191&lt;&gt;'Tabelas auxiliares'!$C$237),"FOLHA DE PESSOAL",IF(Q191='Tabelas auxiliares'!$A$237,"CUSTEIO",IF(Q191='Tabelas auxiliares'!$A$236,"INVESTIMENTO","ERRO - VERIFICAR"))))</f>
        <v/>
      </c>
      <c r="S191" s="66"/>
    </row>
    <row r="192" spans="17:19" x14ac:dyDescent="0.25">
      <c r="Q192" s="51" t="str">
        <f t="shared" si="2"/>
        <v/>
      </c>
      <c r="R192" s="51" t="str">
        <f>IF(M192="","",IF(AND(M192&lt;&gt;'Tabelas auxiliares'!$B$236,M192&lt;&gt;'Tabelas auxiliares'!$B$237,M192&lt;&gt;'Tabelas auxiliares'!$C$236,M192&lt;&gt;'Tabelas auxiliares'!$C$237),"FOLHA DE PESSOAL",IF(Q192='Tabelas auxiliares'!$A$237,"CUSTEIO",IF(Q192='Tabelas auxiliares'!$A$236,"INVESTIMENTO","ERRO - VERIFICAR"))))</f>
        <v/>
      </c>
      <c r="S192" s="66"/>
    </row>
    <row r="193" spans="17:19" x14ac:dyDescent="0.25">
      <c r="Q193" s="51" t="str">
        <f t="shared" si="2"/>
        <v/>
      </c>
      <c r="R193" s="51" t="str">
        <f>IF(M193="","",IF(AND(M193&lt;&gt;'Tabelas auxiliares'!$B$236,M193&lt;&gt;'Tabelas auxiliares'!$B$237,M193&lt;&gt;'Tabelas auxiliares'!$C$236,M193&lt;&gt;'Tabelas auxiliares'!$C$237),"FOLHA DE PESSOAL",IF(Q193='Tabelas auxiliares'!$A$237,"CUSTEIO",IF(Q193='Tabelas auxiliares'!$A$236,"INVESTIMENTO","ERRO - VERIFICAR"))))</f>
        <v/>
      </c>
      <c r="S193" s="66"/>
    </row>
    <row r="194" spans="17:19" x14ac:dyDescent="0.25">
      <c r="Q194" s="51" t="str">
        <f t="shared" si="2"/>
        <v/>
      </c>
      <c r="R194" s="51" t="str">
        <f>IF(M194="","",IF(AND(M194&lt;&gt;'Tabelas auxiliares'!$B$236,M194&lt;&gt;'Tabelas auxiliares'!$B$237,M194&lt;&gt;'Tabelas auxiliares'!$C$236,M194&lt;&gt;'Tabelas auxiliares'!$C$237),"FOLHA DE PESSOAL",IF(Q194='Tabelas auxiliares'!$A$237,"CUSTEIO",IF(Q194='Tabelas auxiliares'!$A$236,"INVESTIMENTO","ERRO - VERIFICAR"))))</f>
        <v/>
      </c>
      <c r="S194" s="66"/>
    </row>
    <row r="195" spans="17:19" x14ac:dyDescent="0.25">
      <c r="Q195" s="51" t="str">
        <f t="shared" si="2"/>
        <v/>
      </c>
      <c r="R195" s="51" t="str">
        <f>IF(M195="","",IF(AND(M195&lt;&gt;'Tabelas auxiliares'!$B$236,M195&lt;&gt;'Tabelas auxiliares'!$B$237,M195&lt;&gt;'Tabelas auxiliares'!$C$236,M195&lt;&gt;'Tabelas auxiliares'!$C$237),"FOLHA DE PESSOAL",IF(Q195='Tabelas auxiliares'!$A$237,"CUSTEIO",IF(Q195='Tabelas auxiliares'!$A$236,"INVESTIMENTO","ERRO - VERIFICAR"))))</f>
        <v/>
      </c>
      <c r="S195" s="66"/>
    </row>
    <row r="196" spans="17:19" x14ac:dyDescent="0.25">
      <c r="Q196" s="51" t="str">
        <f t="shared" ref="Q196:Q259" si="3">LEFT(O196,1)</f>
        <v/>
      </c>
      <c r="R196" s="51" t="str">
        <f>IF(M196="","",IF(AND(M196&lt;&gt;'Tabelas auxiliares'!$B$236,M196&lt;&gt;'Tabelas auxiliares'!$B$237,M196&lt;&gt;'Tabelas auxiliares'!$C$236,M196&lt;&gt;'Tabelas auxiliares'!$C$237),"FOLHA DE PESSOAL",IF(Q196='Tabelas auxiliares'!$A$237,"CUSTEIO",IF(Q196='Tabelas auxiliares'!$A$236,"INVESTIMENTO","ERRO - VERIFICAR"))))</f>
        <v/>
      </c>
      <c r="S196" s="66"/>
    </row>
    <row r="197" spans="17:19" x14ac:dyDescent="0.25">
      <c r="Q197" s="51" t="str">
        <f t="shared" si="3"/>
        <v/>
      </c>
      <c r="R197" s="51" t="str">
        <f>IF(M197="","",IF(AND(M197&lt;&gt;'Tabelas auxiliares'!$B$236,M197&lt;&gt;'Tabelas auxiliares'!$B$237,M197&lt;&gt;'Tabelas auxiliares'!$C$236,M197&lt;&gt;'Tabelas auxiliares'!$C$237),"FOLHA DE PESSOAL",IF(Q197='Tabelas auxiliares'!$A$237,"CUSTEIO",IF(Q197='Tabelas auxiliares'!$A$236,"INVESTIMENTO","ERRO - VERIFICAR"))))</f>
        <v/>
      </c>
      <c r="S197" s="66"/>
    </row>
    <row r="198" spans="17:19" x14ac:dyDescent="0.25">
      <c r="Q198" s="51" t="str">
        <f t="shared" si="3"/>
        <v/>
      </c>
      <c r="R198" s="51" t="str">
        <f>IF(M198="","",IF(AND(M198&lt;&gt;'Tabelas auxiliares'!$B$236,M198&lt;&gt;'Tabelas auxiliares'!$B$237,M198&lt;&gt;'Tabelas auxiliares'!$C$236,M198&lt;&gt;'Tabelas auxiliares'!$C$237),"FOLHA DE PESSOAL",IF(Q198='Tabelas auxiliares'!$A$237,"CUSTEIO",IF(Q198='Tabelas auxiliares'!$A$236,"INVESTIMENTO","ERRO - VERIFICAR"))))</f>
        <v/>
      </c>
      <c r="S198" s="66"/>
    </row>
    <row r="199" spans="17:19" x14ac:dyDescent="0.25">
      <c r="Q199" s="51" t="str">
        <f t="shared" si="3"/>
        <v/>
      </c>
      <c r="R199" s="51" t="str">
        <f>IF(M199="","",IF(AND(M199&lt;&gt;'Tabelas auxiliares'!$B$236,M199&lt;&gt;'Tabelas auxiliares'!$B$237,M199&lt;&gt;'Tabelas auxiliares'!$C$236,M199&lt;&gt;'Tabelas auxiliares'!$C$237),"FOLHA DE PESSOAL",IF(Q199='Tabelas auxiliares'!$A$237,"CUSTEIO",IF(Q199='Tabelas auxiliares'!$A$236,"INVESTIMENTO","ERRO - VERIFICAR"))))</f>
        <v/>
      </c>
      <c r="S199" s="66"/>
    </row>
    <row r="200" spans="17:19" x14ac:dyDescent="0.25">
      <c r="Q200" s="51" t="str">
        <f t="shared" si="3"/>
        <v/>
      </c>
      <c r="R200" s="51" t="str">
        <f>IF(M200="","",IF(AND(M200&lt;&gt;'Tabelas auxiliares'!$B$236,M200&lt;&gt;'Tabelas auxiliares'!$B$237,M200&lt;&gt;'Tabelas auxiliares'!$C$236,M200&lt;&gt;'Tabelas auxiliares'!$C$237),"FOLHA DE PESSOAL",IF(Q200='Tabelas auxiliares'!$A$237,"CUSTEIO",IF(Q200='Tabelas auxiliares'!$A$236,"INVESTIMENTO","ERRO - VERIFICAR"))))</f>
        <v/>
      </c>
      <c r="S200" s="66"/>
    </row>
    <row r="201" spans="17:19" x14ac:dyDescent="0.25">
      <c r="Q201" s="51" t="str">
        <f t="shared" si="3"/>
        <v/>
      </c>
      <c r="R201" s="51" t="str">
        <f>IF(M201="","",IF(AND(M201&lt;&gt;'Tabelas auxiliares'!$B$236,M201&lt;&gt;'Tabelas auxiliares'!$B$237,M201&lt;&gt;'Tabelas auxiliares'!$C$236,M201&lt;&gt;'Tabelas auxiliares'!$C$237),"FOLHA DE PESSOAL",IF(Q201='Tabelas auxiliares'!$A$237,"CUSTEIO",IF(Q201='Tabelas auxiliares'!$A$236,"INVESTIMENTO","ERRO - VERIFICAR"))))</f>
        <v/>
      </c>
      <c r="S201" s="66"/>
    </row>
    <row r="202" spans="17:19" x14ac:dyDescent="0.25">
      <c r="Q202" s="51" t="str">
        <f t="shared" si="3"/>
        <v/>
      </c>
      <c r="R202" s="51" t="str">
        <f>IF(M202="","",IF(AND(M202&lt;&gt;'Tabelas auxiliares'!$B$236,M202&lt;&gt;'Tabelas auxiliares'!$B$237,M202&lt;&gt;'Tabelas auxiliares'!$C$236,M202&lt;&gt;'Tabelas auxiliares'!$C$237),"FOLHA DE PESSOAL",IF(Q202='Tabelas auxiliares'!$A$237,"CUSTEIO",IF(Q202='Tabelas auxiliares'!$A$236,"INVESTIMENTO","ERRO - VERIFICAR"))))</f>
        <v/>
      </c>
      <c r="S202" s="66"/>
    </row>
    <row r="203" spans="17:19" x14ac:dyDescent="0.25">
      <c r="Q203" s="51" t="str">
        <f t="shared" si="3"/>
        <v/>
      </c>
      <c r="R203" s="51" t="str">
        <f>IF(M203="","",IF(AND(M203&lt;&gt;'Tabelas auxiliares'!$B$236,M203&lt;&gt;'Tabelas auxiliares'!$B$237,M203&lt;&gt;'Tabelas auxiliares'!$C$236,M203&lt;&gt;'Tabelas auxiliares'!$C$237),"FOLHA DE PESSOAL",IF(Q203='Tabelas auxiliares'!$A$237,"CUSTEIO",IF(Q203='Tabelas auxiliares'!$A$236,"INVESTIMENTO","ERRO - VERIFICAR"))))</f>
        <v/>
      </c>
      <c r="S203" s="66"/>
    </row>
    <row r="204" spans="17:19" x14ac:dyDescent="0.25">
      <c r="Q204" s="51" t="str">
        <f t="shared" si="3"/>
        <v/>
      </c>
      <c r="R204" s="51" t="str">
        <f>IF(M204="","",IF(AND(M204&lt;&gt;'Tabelas auxiliares'!$B$236,M204&lt;&gt;'Tabelas auxiliares'!$B$237,M204&lt;&gt;'Tabelas auxiliares'!$C$236,M204&lt;&gt;'Tabelas auxiliares'!$C$237),"FOLHA DE PESSOAL",IF(Q204='Tabelas auxiliares'!$A$237,"CUSTEIO",IF(Q204='Tabelas auxiliares'!$A$236,"INVESTIMENTO","ERRO - VERIFICAR"))))</f>
        <v/>
      </c>
      <c r="S204" s="66"/>
    </row>
    <row r="205" spans="17:19" x14ac:dyDescent="0.25">
      <c r="Q205" s="51" t="str">
        <f t="shared" si="3"/>
        <v/>
      </c>
      <c r="R205" s="51" t="str">
        <f>IF(M205="","",IF(AND(M205&lt;&gt;'Tabelas auxiliares'!$B$236,M205&lt;&gt;'Tabelas auxiliares'!$B$237,M205&lt;&gt;'Tabelas auxiliares'!$C$236,M205&lt;&gt;'Tabelas auxiliares'!$C$237),"FOLHA DE PESSOAL",IF(Q205='Tabelas auxiliares'!$A$237,"CUSTEIO",IF(Q205='Tabelas auxiliares'!$A$236,"INVESTIMENTO","ERRO - VERIFICAR"))))</f>
        <v/>
      </c>
      <c r="S205" s="66"/>
    </row>
    <row r="206" spans="17:19" x14ac:dyDescent="0.25">
      <c r="Q206" s="51" t="str">
        <f t="shared" si="3"/>
        <v/>
      </c>
      <c r="R206" s="51" t="str">
        <f>IF(M206="","",IF(AND(M206&lt;&gt;'Tabelas auxiliares'!$B$236,M206&lt;&gt;'Tabelas auxiliares'!$B$237,M206&lt;&gt;'Tabelas auxiliares'!$C$236,M206&lt;&gt;'Tabelas auxiliares'!$C$237),"FOLHA DE PESSOAL",IF(Q206='Tabelas auxiliares'!$A$237,"CUSTEIO",IF(Q206='Tabelas auxiliares'!$A$236,"INVESTIMENTO","ERRO - VERIFICAR"))))</f>
        <v/>
      </c>
      <c r="S206" s="66"/>
    </row>
    <row r="207" spans="17:19" x14ac:dyDescent="0.25">
      <c r="Q207" s="51" t="str">
        <f t="shared" si="3"/>
        <v/>
      </c>
      <c r="R207" s="51" t="str">
        <f>IF(M207="","",IF(AND(M207&lt;&gt;'Tabelas auxiliares'!$B$236,M207&lt;&gt;'Tabelas auxiliares'!$B$237,M207&lt;&gt;'Tabelas auxiliares'!$C$236,M207&lt;&gt;'Tabelas auxiliares'!$C$237),"FOLHA DE PESSOAL",IF(Q207='Tabelas auxiliares'!$A$237,"CUSTEIO",IF(Q207='Tabelas auxiliares'!$A$236,"INVESTIMENTO","ERRO - VERIFICAR"))))</f>
        <v/>
      </c>
      <c r="S207" s="66"/>
    </row>
    <row r="208" spans="17:19" x14ac:dyDescent="0.25">
      <c r="Q208" s="51" t="str">
        <f t="shared" si="3"/>
        <v/>
      </c>
      <c r="R208" s="51" t="str">
        <f>IF(M208="","",IF(AND(M208&lt;&gt;'Tabelas auxiliares'!$B$236,M208&lt;&gt;'Tabelas auxiliares'!$B$237,M208&lt;&gt;'Tabelas auxiliares'!$C$236,M208&lt;&gt;'Tabelas auxiliares'!$C$237),"FOLHA DE PESSOAL",IF(Q208='Tabelas auxiliares'!$A$237,"CUSTEIO",IF(Q208='Tabelas auxiliares'!$A$236,"INVESTIMENTO","ERRO - VERIFICAR"))))</f>
        <v/>
      </c>
      <c r="S208" s="66"/>
    </row>
    <row r="209" spans="17:19" x14ac:dyDescent="0.25">
      <c r="Q209" s="51" t="str">
        <f t="shared" si="3"/>
        <v/>
      </c>
      <c r="R209" s="51" t="str">
        <f>IF(M209="","",IF(AND(M209&lt;&gt;'Tabelas auxiliares'!$B$236,M209&lt;&gt;'Tabelas auxiliares'!$B$237,M209&lt;&gt;'Tabelas auxiliares'!$C$236,M209&lt;&gt;'Tabelas auxiliares'!$C$237),"FOLHA DE PESSOAL",IF(Q209='Tabelas auxiliares'!$A$237,"CUSTEIO",IF(Q209='Tabelas auxiliares'!$A$236,"INVESTIMENTO","ERRO - VERIFICAR"))))</f>
        <v/>
      </c>
      <c r="S209" s="66"/>
    </row>
    <row r="210" spans="17:19" x14ac:dyDescent="0.25">
      <c r="Q210" s="51" t="str">
        <f t="shared" si="3"/>
        <v/>
      </c>
      <c r="R210" s="51" t="str">
        <f>IF(M210="","",IF(AND(M210&lt;&gt;'Tabelas auxiliares'!$B$236,M210&lt;&gt;'Tabelas auxiliares'!$B$237,M210&lt;&gt;'Tabelas auxiliares'!$C$236,M210&lt;&gt;'Tabelas auxiliares'!$C$237),"FOLHA DE PESSOAL",IF(Q210='Tabelas auxiliares'!$A$237,"CUSTEIO",IF(Q210='Tabelas auxiliares'!$A$236,"INVESTIMENTO","ERRO - VERIFICAR"))))</f>
        <v/>
      </c>
      <c r="S210" s="66"/>
    </row>
    <row r="211" spans="17:19" x14ac:dyDescent="0.25">
      <c r="Q211" s="51" t="str">
        <f t="shared" si="3"/>
        <v/>
      </c>
      <c r="R211" s="51" t="str">
        <f>IF(M211="","",IF(AND(M211&lt;&gt;'Tabelas auxiliares'!$B$236,M211&lt;&gt;'Tabelas auxiliares'!$B$237,M211&lt;&gt;'Tabelas auxiliares'!$C$236,M211&lt;&gt;'Tabelas auxiliares'!$C$237),"FOLHA DE PESSOAL",IF(Q211='Tabelas auxiliares'!$A$237,"CUSTEIO",IF(Q211='Tabelas auxiliares'!$A$236,"INVESTIMENTO","ERRO - VERIFICAR"))))</f>
        <v/>
      </c>
      <c r="S211" s="66"/>
    </row>
    <row r="212" spans="17:19" x14ac:dyDescent="0.25">
      <c r="Q212" s="51" t="str">
        <f t="shared" si="3"/>
        <v/>
      </c>
      <c r="R212" s="51" t="str">
        <f>IF(M212="","",IF(AND(M212&lt;&gt;'Tabelas auxiliares'!$B$236,M212&lt;&gt;'Tabelas auxiliares'!$B$237,M212&lt;&gt;'Tabelas auxiliares'!$C$236,M212&lt;&gt;'Tabelas auxiliares'!$C$237),"FOLHA DE PESSOAL",IF(Q212='Tabelas auxiliares'!$A$237,"CUSTEIO",IF(Q212='Tabelas auxiliares'!$A$236,"INVESTIMENTO","ERRO - VERIFICAR"))))</f>
        <v/>
      </c>
      <c r="S212" s="66"/>
    </row>
    <row r="213" spans="17:19" x14ac:dyDescent="0.25">
      <c r="Q213" s="51" t="str">
        <f t="shared" si="3"/>
        <v/>
      </c>
      <c r="R213" s="51" t="str">
        <f>IF(M213="","",IF(AND(M213&lt;&gt;'Tabelas auxiliares'!$B$236,M213&lt;&gt;'Tabelas auxiliares'!$B$237,M213&lt;&gt;'Tabelas auxiliares'!$C$236,M213&lt;&gt;'Tabelas auxiliares'!$C$237),"FOLHA DE PESSOAL",IF(Q213='Tabelas auxiliares'!$A$237,"CUSTEIO",IF(Q213='Tabelas auxiliares'!$A$236,"INVESTIMENTO","ERRO - VERIFICAR"))))</f>
        <v/>
      </c>
      <c r="S213" s="66"/>
    </row>
    <row r="214" spans="17:19" x14ac:dyDescent="0.25">
      <c r="Q214" s="51" t="str">
        <f t="shared" si="3"/>
        <v/>
      </c>
      <c r="R214" s="51" t="str">
        <f>IF(M214="","",IF(AND(M214&lt;&gt;'Tabelas auxiliares'!$B$236,M214&lt;&gt;'Tabelas auxiliares'!$B$237,M214&lt;&gt;'Tabelas auxiliares'!$C$236,M214&lt;&gt;'Tabelas auxiliares'!$C$237),"FOLHA DE PESSOAL",IF(Q214='Tabelas auxiliares'!$A$237,"CUSTEIO",IF(Q214='Tabelas auxiliares'!$A$236,"INVESTIMENTO","ERRO - VERIFICAR"))))</f>
        <v/>
      </c>
      <c r="S214" s="66"/>
    </row>
    <row r="215" spans="17:19" x14ac:dyDescent="0.25">
      <c r="Q215" s="51" t="str">
        <f t="shared" si="3"/>
        <v/>
      </c>
      <c r="R215" s="51" t="str">
        <f>IF(M215="","",IF(AND(M215&lt;&gt;'Tabelas auxiliares'!$B$236,M215&lt;&gt;'Tabelas auxiliares'!$B$237,M215&lt;&gt;'Tabelas auxiliares'!$C$236,M215&lt;&gt;'Tabelas auxiliares'!$C$237),"FOLHA DE PESSOAL",IF(Q215='Tabelas auxiliares'!$A$237,"CUSTEIO",IF(Q215='Tabelas auxiliares'!$A$236,"INVESTIMENTO","ERRO - VERIFICAR"))))</f>
        <v/>
      </c>
      <c r="S215" s="66"/>
    </row>
    <row r="216" spans="17:19" x14ac:dyDescent="0.25">
      <c r="Q216" s="51" t="str">
        <f t="shared" si="3"/>
        <v/>
      </c>
      <c r="R216" s="51" t="str">
        <f>IF(M216="","",IF(AND(M216&lt;&gt;'Tabelas auxiliares'!$B$236,M216&lt;&gt;'Tabelas auxiliares'!$B$237,M216&lt;&gt;'Tabelas auxiliares'!$C$236,M216&lt;&gt;'Tabelas auxiliares'!$C$237),"FOLHA DE PESSOAL",IF(Q216='Tabelas auxiliares'!$A$237,"CUSTEIO",IF(Q216='Tabelas auxiliares'!$A$236,"INVESTIMENTO","ERRO - VERIFICAR"))))</f>
        <v/>
      </c>
      <c r="S216" s="66"/>
    </row>
    <row r="217" spans="17:19" x14ac:dyDescent="0.25">
      <c r="Q217" s="51" t="str">
        <f t="shared" si="3"/>
        <v/>
      </c>
      <c r="R217" s="51" t="str">
        <f>IF(M217="","",IF(AND(M217&lt;&gt;'Tabelas auxiliares'!$B$236,M217&lt;&gt;'Tabelas auxiliares'!$B$237,M217&lt;&gt;'Tabelas auxiliares'!$C$236,M217&lt;&gt;'Tabelas auxiliares'!$C$237),"FOLHA DE PESSOAL",IF(Q217='Tabelas auxiliares'!$A$237,"CUSTEIO",IF(Q217='Tabelas auxiliares'!$A$236,"INVESTIMENTO","ERRO - VERIFICAR"))))</f>
        <v/>
      </c>
      <c r="S217" s="66"/>
    </row>
    <row r="218" spans="17:19" x14ac:dyDescent="0.25">
      <c r="Q218" s="51" t="str">
        <f t="shared" si="3"/>
        <v/>
      </c>
      <c r="R218" s="51" t="str">
        <f>IF(M218="","",IF(AND(M218&lt;&gt;'Tabelas auxiliares'!$B$236,M218&lt;&gt;'Tabelas auxiliares'!$B$237,M218&lt;&gt;'Tabelas auxiliares'!$C$236,M218&lt;&gt;'Tabelas auxiliares'!$C$237),"FOLHA DE PESSOAL",IF(Q218='Tabelas auxiliares'!$A$237,"CUSTEIO",IF(Q218='Tabelas auxiliares'!$A$236,"INVESTIMENTO","ERRO - VERIFICAR"))))</f>
        <v/>
      </c>
      <c r="S218" s="66"/>
    </row>
    <row r="219" spans="17:19" x14ac:dyDescent="0.25">
      <c r="Q219" s="51" t="str">
        <f t="shared" si="3"/>
        <v/>
      </c>
      <c r="R219" s="51" t="str">
        <f>IF(M219="","",IF(AND(M219&lt;&gt;'Tabelas auxiliares'!$B$236,M219&lt;&gt;'Tabelas auxiliares'!$B$237,M219&lt;&gt;'Tabelas auxiliares'!$C$236,M219&lt;&gt;'Tabelas auxiliares'!$C$237),"FOLHA DE PESSOAL",IF(Q219='Tabelas auxiliares'!$A$237,"CUSTEIO",IF(Q219='Tabelas auxiliares'!$A$236,"INVESTIMENTO","ERRO - VERIFICAR"))))</f>
        <v/>
      </c>
      <c r="S219" s="66"/>
    </row>
    <row r="220" spans="17:19" x14ac:dyDescent="0.25">
      <c r="Q220" s="51" t="str">
        <f t="shared" si="3"/>
        <v/>
      </c>
      <c r="R220" s="51" t="str">
        <f>IF(M220="","",IF(AND(M220&lt;&gt;'Tabelas auxiliares'!$B$236,M220&lt;&gt;'Tabelas auxiliares'!$B$237,M220&lt;&gt;'Tabelas auxiliares'!$C$236,M220&lt;&gt;'Tabelas auxiliares'!$C$237),"FOLHA DE PESSOAL",IF(Q220='Tabelas auxiliares'!$A$237,"CUSTEIO",IF(Q220='Tabelas auxiliares'!$A$236,"INVESTIMENTO","ERRO - VERIFICAR"))))</f>
        <v/>
      </c>
      <c r="S220" s="66"/>
    </row>
    <row r="221" spans="17:19" x14ac:dyDescent="0.25">
      <c r="Q221" s="51" t="str">
        <f t="shared" si="3"/>
        <v/>
      </c>
      <c r="R221" s="51" t="str">
        <f>IF(M221="","",IF(AND(M221&lt;&gt;'Tabelas auxiliares'!$B$236,M221&lt;&gt;'Tabelas auxiliares'!$B$237,M221&lt;&gt;'Tabelas auxiliares'!$C$236,M221&lt;&gt;'Tabelas auxiliares'!$C$237),"FOLHA DE PESSOAL",IF(Q221='Tabelas auxiliares'!$A$237,"CUSTEIO",IF(Q221='Tabelas auxiliares'!$A$236,"INVESTIMENTO","ERRO - VERIFICAR"))))</f>
        <v/>
      </c>
      <c r="S221" s="66"/>
    </row>
    <row r="222" spans="17:19" x14ac:dyDescent="0.25">
      <c r="Q222" s="51" t="str">
        <f t="shared" si="3"/>
        <v/>
      </c>
      <c r="R222" s="51" t="str">
        <f>IF(M222="","",IF(AND(M222&lt;&gt;'Tabelas auxiliares'!$B$236,M222&lt;&gt;'Tabelas auxiliares'!$B$237,M222&lt;&gt;'Tabelas auxiliares'!$C$236,M222&lt;&gt;'Tabelas auxiliares'!$C$237),"FOLHA DE PESSOAL",IF(Q222='Tabelas auxiliares'!$A$237,"CUSTEIO",IF(Q222='Tabelas auxiliares'!$A$236,"INVESTIMENTO","ERRO - VERIFICAR"))))</f>
        <v/>
      </c>
      <c r="S222" s="66"/>
    </row>
    <row r="223" spans="17:19" x14ac:dyDescent="0.25">
      <c r="Q223" s="51" t="str">
        <f t="shared" si="3"/>
        <v/>
      </c>
      <c r="R223" s="51" t="str">
        <f>IF(M223="","",IF(AND(M223&lt;&gt;'Tabelas auxiliares'!$B$236,M223&lt;&gt;'Tabelas auxiliares'!$B$237,M223&lt;&gt;'Tabelas auxiliares'!$C$236,M223&lt;&gt;'Tabelas auxiliares'!$C$237),"FOLHA DE PESSOAL",IF(Q223='Tabelas auxiliares'!$A$237,"CUSTEIO",IF(Q223='Tabelas auxiliares'!$A$236,"INVESTIMENTO","ERRO - VERIFICAR"))))</f>
        <v/>
      </c>
      <c r="S223" s="66"/>
    </row>
    <row r="224" spans="17:19" x14ac:dyDescent="0.25">
      <c r="Q224" s="51" t="str">
        <f t="shared" si="3"/>
        <v/>
      </c>
      <c r="R224" s="51" t="str">
        <f>IF(M224="","",IF(AND(M224&lt;&gt;'Tabelas auxiliares'!$B$236,M224&lt;&gt;'Tabelas auxiliares'!$B$237,M224&lt;&gt;'Tabelas auxiliares'!$C$236,M224&lt;&gt;'Tabelas auxiliares'!$C$237),"FOLHA DE PESSOAL",IF(Q224='Tabelas auxiliares'!$A$237,"CUSTEIO",IF(Q224='Tabelas auxiliares'!$A$236,"INVESTIMENTO","ERRO - VERIFICAR"))))</f>
        <v/>
      </c>
      <c r="S224" s="66"/>
    </row>
    <row r="225" spans="17:19" x14ac:dyDescent="0.25">
      <c r="Q225" s="51" t="str">
        <f t="shared" si="3"/>
        <v/>
      </c>
      <c r="R225" s="51" t="str">
        <f>IF(M225="","",IF(AND(M225&lt;&gt;'Tabelas auxiliares'!$B$236,M225&lt;&gt;'Tabelas auxiliares'!$B$237,M225&lt;&gt;'Tabelas auxiliares'!$C$236,M225&lt;&gt;'Tabelas auxiliares'!$C$237),"FOLHA DE PESSOAL",IF(Q225='Tabelas auxiliares'!$A$237,"CUSTEIO",IF(Q225='Tabelas auxiliares'!$A$236,"INVESTIMENTO","ERRO - VERIFICAR"))))</f>
        <v/>
      </c>
      <c r="S225" s="66"/>
    </row>
    <row r="226" spans="17:19" x14ac:dyDescent="0.25">
      <c r="Q226" s="51" t="str">
        <f t="shared" si="3"/>
        <v/>
      </c>
      <c r="R226" s="51" t="str">
        <f>IF(M226="","",IF(AND(M226&lt;&gt;'Tabelas auxiliares'!$B$236,M226&lt;&gt;'Tabelas auxiliares'!$B$237,M226&lt;&gt;'Tabelas auxiliares'!$C$236,M226&lt;&gt;'Tabelas auxiliares'!$C$237),"FOLHA DE PESSOAL",IF(Q226='Tabelas auxiliares'!$A$237,"CUSTEIO",IF(Q226='Tabelas auxiliares'!$A$236,"INVESTIMENTO","ERRO - VERIFICAR"))))</f>
        <v/>
      </c>
      <c r="S226" s="66"/>
    </row>
    <row r="227" spans="17:19" x14ac:dyDescent="0.25">
      <c r="Q227" s="51" t="str">
        <f t="shared" si="3"/>
        <v/>
      </c>
      <c r="R227" s="51" t="str">
        <f>IF(M227="","",IF(AND(M227&lt;&gt;'Tabelas auxiliares'!$B$236,M227&lt;&gt;'Tabelas auxiliares'!$B$237,M227&lt;&gt;'Tabelas auxiliares'!$C$236,M227&lt;&gt;'Tabelas auxiliares'!$C$237),"FOLHA DE PESSOAL",IF(Q227='Tabelas auxiliares'!$A$237,"CUSTEIO",IF(Q227='Tabelas auxiliares'!$A$236,"INVESTIMENTO","ERRO - VERIFICAR"))))</f>
        <v/>
      </c>
      <c r="S227" s="66"/>
    </row>
    <row r="228" spans="17:19" x14ac:dyDescent="0.25">
      <c r="Q228" s="51" t="str">
        <f t="shared" si="3"/>
        <v/>
      </c>
      <c r="R228" s="51" t="str">
        <f>IF(M228="","",IF(AND(M228&lt;&gt;'Tabelas auxiliares'!$B$236,M228&lt;&gt;'Tabelas auxiliares'!$B$237,M228&lt;&gt;'Tabelas auxiliares'!$C$236,M228&lt;&gt;'Tabelas auxiliares'!$C$237),"FOLHA DE PESSOAL",IF(Q228='Tabelas auxiliares'!$A$237,"CUSTEIO",IF(Q228='Tabelas auxiliares'!$A$236,"INVESTIMENTO","ERRO - VERIFICAR"))))</f>
        <v/>
      </c>
      <c r="S228" s="66"/>
    </row>
    <row r="229" spans="17:19" x14ac:dyDescent="0.25">
      <c r="Q229" s="51" t="str">
        <f t="shared" si="3"/>
        <v/>
      </c>
      <c r="R229" s="51" t="str">
        <f>IF(M229="","",IF(AND(M229&lt;&gt;'Tabelas auxiliares'!$B$236,M229&lt;&gt;'Tabelas auxiliares'!$B$237,M229&lt;&gt;'Tabelas auxiliares'!$C$236,M229&lt;&gt;'Tabelas auxiliares'!$C$237),"FOLHA DE PESSOAL",IF(Q229='Tabelas auxiliares'!$A$237,"CUSTEIO",IF(Q229='Tabelas auxiliares'!$A$236,"INVESTIMENTO","ERRO - VERIFICAR"))))</f>
        <v/>
      </c>
      <c r="S229" s="66"/>
    </row>
    <row r="230" spans="17:19" x14ac:dyDescent="0.25">
      <c r="Q230" s="51" t="str">
        <f t="shared" si="3"/>
        <v/>
      </c>
      <c r="R230" s="51" t="str">
        <f>IF(M230="","",IF(AND(M230&lt;&gt;'Tabelas auxiliares'!$B$236,M230&lt;&gt;'Tabelas auxiliares'!$B$237,M230&lt;&gt;'Tabelas auxiliares'!$C$236,M230&lt;&gt;'Tabelas auxiliares'!$C$237),"FOLHA DE PESSOAL",IF(Q230='Tabelas auxiliares'!$A$237,"CUSTEIO",IF(Q230='Tabelas auxiliares'!$A$236,"INVESTIMENTO","ERRO - VERIFICAR"))))</f>
        <v/>
      </c>
      <c r="S230" s="66"/>
    </row>
    <row r="231" spans="17:19" x14ac:dyDescent="0.25">
      <c r="Q231" s="51" t="str">
        <f t="shared" si="3"/>
        <v/>
      </c>
      <c r="R231" s="51" t="str">
        <f>IF(M231="","",IF(AND(M231&lt;&gt;'Tabelas auxiliares'!$B$236,M231&lt;&gt;'Tabelas auxiliares'!$B$237,M231&lt;&gt;'Tabelas auxiliares'!$C$236,M231&lt;&gt;'Tabelas auxiliares'!$C$237),"FOLHA DE PESSOAL",IF(Q231='Tabelas auxiliares'!$A$237,"CUSTEIO",IF(Q231='Tabelas auxiliares'!$A$236,"INVESTIMENTO","ERRO - VERIFICAR"))))</f>
        <v/>
      </c>
      <c r="S231" s="66"/>
    </row>
    <row r="232" spans="17:19" x14ac:dyDescent="0.25">
      <c r="Q232" s="51" t="str">
        <f t="shared" si="3"/>
        <v/>
      </c>
      <c r="R232" s="51" t="str">
        <f>IF(M232="","",IF(AND(M232&lt;&gt;'Tabelas auxiliares'!$B$236,M232&lt;&gt;'Tabelas auxiliares'!$B$237,M232&lt;&gt;'Tabelas auxiliares'!$C$236,M232&lt;&gt;'Tabelas auxiliares'!$C$237),"FOLHA DE PESSOAL",IF(Q232='Tabelas auxiliares'!$A$237,"CUSTEIO",IF(Q232='Tabelas auxiliares'!$A$236,"INVESTIMENTO","ERRO - VERIFICAR"))))</f>
        <v/>
      </c>
      <c r="S232" s="66"/>
    </row>
    <row r="233" spans="17:19" x14ac:dyDescent="0.25">
      <c r="Q233" s="51" t="str">
        <f t="shared" si="3"/>
        <v/>
      </c>
      <c r="R233" s="51" t="str">
        <f>IF(M233="","",IF(AND(M233&lt;&gt;'Tabelas auxiliares'!$B$236,M233&lt;&gt;'Tabelas auxiliares'!$B$237,M233&lt;&gt;'Tabelas auxiliares'!$C$236,M233&lt;&gt;'Tabelas auxiliares'!$C$237),"FOLHA DE PESSOAL",IF(Q233='Tabelas auxiliares'!$A$237,"CUSTEIO",IF(Q233='Tabelas auxiliares'!$A$236,"INVESTIMENTO","ERRO - VERIFICAR"))))</f>
        <v/>
      </c>
      <c r="S233" s="66"/>
    </row>
    <row r="234" spans="17:19" x14ac:dyDescent="0.25">
      <c r="Q234" s="51" t="str">
        <f t="shared" si="3"/>
        <v/>
      </c>
      <c r="R234" s="51" t="str">
        <f>IF(M234="","",IF(AND(M234&lt;&gt;'Tabelas auxiliares'!$B$236,M234&lt;&gt;'Tabelas auxiliares'!$B$237,M234&lt;&gt;'Tabelas auxiliares'!$C$236,M234&lt;&gt;'Tabelas auxiliares'!$C$237),"FOLHA DE PESSOAL",IF(Q234='Tabelas auxiliares'!$A$237,"CUSTEIO",IF(Q234='Tabelas auxiliares'!$A$236,"INVESTIMENTO","ERRO - VERIFICAR"))))</f>
        <v/>
      </c>
      <c r="S234" s="66"/>
    </row>
    <row r="235" spans="17:19" x14ac:dyDescent="0.25">
      <c r="Q235" s="51" t="str">
        <f t="shared" si="3"/>
        <v/>
      </c>
      <c r="R235" s="51" t="str">
        <f>IF(M235="","",IF(AND(M235&lt;&gt;'Tabelas auxiliares'!$B$236,M235&lt;&gt;'Tabelas auxiliares'!$B$237,M235&lt;&gt;'Tabelas auxiliares'!$C$236,M235&lt;&gt;'Tabelas auxiliares'!$C$237),"FOLHA DE PESSOAL",IF(Q235='Tabelas auxiliares'!$A$237,"CUSTEIO",IF(Q235='Tabelas auxiliares'!$A$236,"INVESTIMENTO","ERRO - VERIFICAR"))))</f>
        <v/>
      </c>
      <c r="S235" s="66"/>
    </row>
    <row r="236" spans="17:19" x14ac:dyDescent="0.25">
      <c r="Q236" s="51" t="str">
        <f t="shared" si="3"/>
        <v/>
      </c>
      <c r="R236" s="51" t="str">
        <f>IF(M236="","",IF(AND(M236&lt;&gt;'Tabelas auxiliares'!$B$236,M236&lt;&gt;'Tabelas auxiliares'!$B$237,M236&lt;&gt;'Tabelas auxiliares'!$C$236,M236&lt;&gt;'Tabelas auxiliares'!$C$237),"FOLHA DE PESSOAL",IF(Q236='Tabelas auxiliares'!$A$237,"CUSTEIO",IF(Q236='Tabelas auxiliares'!$A$236,"INVESTIMENTO","ERRO - VERIFICAR"))))</f>
        <v/>
      </c>
      <c r="S236" s="66"/>
    </row>
    <row r="237" spans="17:19" x14ac:dyDescent="0.25">
      <c r="Q237" s="51" t="str">
        <f t="shared" si="3"/>
        <v/>
      </c>
      <c r="R237" s="51" t="str">
        <f>IF(M237="","",IF(AND(M237&lt;&gt;'Tabelas auxiliares'!$B$236,M237&lt;&gt;'Tabelas auxiliares'!$B$237,M237&lt;&gt;'Tabelas auxiliares'!$C$236,M237&lt;&gt;'Tabelas auxiliares'!$C$237),"FOLHA DE PESSOAL",IF(Q237='Tabelas auxiliares'!$A$237,"CUSTEIO",IF(Q237='Tabelas auxiliares'!$A$236,"INVESTIMENTO","ERRO - VERIFICAR"))))</f>
        <v/>
      </c>
      <c r="S237" s="66"/>
    </row>
    <row r="238" spans="17:19" x14ac:dyDescent="0.25">
      <c r="Q238" s="51" t="str">
        <f t="shared" si="3"/>
        <v/>
      </c>
      <c r="R238" s="51" t="str">
        <f>IF(M238="","",IF(AND(M238&lt;&gt;'Tabelas auxiliares'!$B$236,M238&lt;&gt;'Tabelas auxiliares'!$B$237,M238&lt;&gt;'Tabelas auxiliares'!$C$236,M238&lt;&gt;'Tabelas auxiliares'!$C$237),"FOLHA DE PESSOAL",IF(Q238='Tabelas auxiliares'!$A$237,"CUSTEIO",IF(Q238='Tabelas auxiliares'!$A$236,"INVESTIMENTO","ERRO - VERIFICAR"))))</f>
        <v/>
      </c>
      <c r="S238" s="66"/>
    </row>
    <row r="239" spans="17:19" x14ac:dyDescent="0.25">
      <c r="Q239" s="51" t="str">
        <f t="shared" si="3"/>
        <v/>
      </c>
      <c r="R239" s="51" t="str">
        <f>IF(M239="","",IF(AND(M239&lt;&gt;'Tabelas auxiliares'!$B$236,M239&lt;&gt;'Tabelas auxiliares'!$B$237,M239&lt;&gt;'Tabelas auxiliares'!$C$236,M239&lt;&gt;'Tabelas auxiliares'!$C$237),"FOLHA DE PESSOAL",IF(Q239='Tabelas auxiliares'!$A$237,"CUSTEIO",IF(Q239='Tabelas auxiliares'!$A$236,"INVESTIMENTO","ERRO - VERIFICAR"))))</f>
        <v/>
      </c>
      <c r="S239" s="66"/>
    </row>
    <row r="240" spans="17:19" x14ac:dyDescent="0.25">
      <c r="Q240" s="51" t="str">
        <f t="shared" si="3"/>
        <v/>
      </c>
      <c r="R240" s="51" t="str">
        <f>IF(M240="","",IF(AND(M240&lt;&gt;'Tabelas auxiliares'!$B$236,M240&lt;&gt;'Tabelas auxiliares'!$B$237,M240&lt;&gt;'Tabelas auxiliares'!$C$236,M240&lt;&gt;'Tabelas auxiliares'!$C$237),"FOLHA DE PESSOAL",IF(Q240='Tabelas auxiliares'!$A$237,"CUSTEIO",IF(Q240='Tabelas auxiliares'!$A$236,"INVESTIMENTO","ERRO - VERIFICAR"))))</f>
        <v/>
      </c>
      <c r="S240" s="66"/>
    </row>
    <row r="241" spans="17:19" x14ac:dyDescent="0.25">
      <c r="Q241" s="51" t="str">
        <f t="shared" si="3"/>
        <v/>
      </c>
      <c r="R241" s="51" t="str">
        <f>IF(M241="","",IF(AND(M241&lt;&gt;'Tabelas auxiliares'!$B$236,M241&lt;&gt;'Tabelas auxiliares'!$B$237,M241&lt;&gt;'Tabelas auxiliares'!$C$236,M241&lt;&gt;'Tabelas auxiliares'!$C$237),"FOLHA DE PESSOAL",IF(Q241='Tabelas auxiliares'!$A$237,"CUSTEIO",IF(Q241='Tabelas auxiliares'!$A$236,"INVESTIMENTO","ERRO - VERIFICAR"))))</f>
        <v/>
      </c>
      <c r="S241" s="66"/>
    </row>
    <row r="242" spans="17:19" x14ac:dyDescent="0.25">
      <c r="Q242" s="51" t="str">
        <f t="shared" si="3"/>
        <v/>
      </c>
      <c r="R242" s="51" t="str">
        <f>IF(M242="","",IF(AND(M242&lt;&gt;'Tabelas auxiliares'!$B$236,M242&lt;&gt;'Tabelas auxiliares'!$B$237,M242&lt;&gt;'Tabelas auxiliares'!$C$236,M242&lt;&gt;'Tabelas auxiliares'!$C$237),"FOLHA DE PESSOAL",IF(Q242='Tabelas auxiliares'!$A$237,"CUSTEIO",IF(Q242='Tabelas auxiliares'!$A$236,"INVESTIMENTO","ERRO - VERIFICAR"))))</f>
        <v/>
      </c>
      <c r="S242" s="66"/>
    </row>
    <row r="243" spans="17:19" x14ac:dyDescent="0.25">
      <c r="Q243" s="51" t="str">
        <f t="shared" si="3"/>
        <v/>
      </c>
      <c r="R243" s="51" t="str">
        <f>IF(M243="","",IF(AND(M243&lt;&gt;'Tabelas auxiliares'!$B$236,M243&lt;&gt;'Tabelas auxiliares'!$B$237,M243&lt;&gt;'Tabelas auxiliares'!$C$236,M243&lt;&gt;'Tabelas auxiliares'!$C$237),"FOLHA DE PESSOAL",IF(Q243='Tabelas auxiliares'!$A$237,"CUSTEIO",IF(Q243='Tabelas auxiliares'!$A$236,"INVESTIMENTO","ERRO - VERIFICAR"))))</f>
        <v/>
      </c>
      <c r="S243" s="66"/>
    </row>
    <row r="244" spans="17:19" x14ac:dyDescent="0.25">
      <c r="Q244" s="51" t="str">
        <f t="shared" si="3"/>
        <v/>
      </c>
      <c r="R244" s="51" t="str">
        <f>IF(M244="","",IF(AND(M244&lt;&gt;'Tabelas auxiliares'!$B$236,M244&lt;&gt;'Tabelas auxiliares'!$B$237,M244&lt;&gt;'Tabelas auxiliares'!$C$236,M244&lt;&gt;'Tabelas auxiliares'!$C$237),"FOLHA DE PESSOAL",IF(Q244='Tabelas auxiliares'!$A$237,"CUSTEIO",IF(Q244='Tabelas auxiliares'!$A$236,"INVESTIMENTO","ERRO - VERIFICAR"))))</f>
        <v/>
      </c>
      <c r="S244" s="66"/>
    </row>
    <row r="245" spans="17:19" x14ac:dyDescent="0.25">
      <c r="Q245" s="51" t="str">
        <f t="shared" si="3"/>
        <v/>
      </c>
      <c r="R245" s="51" t="str">
        <f>IF(M245="","",IF(AND(M245&lt;&gt;'Tabelas auxiliares'!$B$236,M245&lt;&gt;'Tabelas auxiliares'!$B$237,M245&lt;&gt;'Tabelas auxiliares'!$C$236,M245&lt;&gt;'Tabelas auxiliares'!$C$237),"FOLHA DE PESSOAL",IF(Q245='Tabelas auxiliares'!$A$237,"CUSTEIO",IF(Q245='Tabelas auxiliares'!$A$236,"INVESTIMENTO","ERRO - VERIFICAR"))))</f>
        <v/>
      </c>
      <c r="S245" s="66"/>
    </row>
    <row r="246" spans="17:19" x14ac:dyDescent="0.25">
      <c r="Q246" s="51" t="str">
        <f t="shared" si="3"/>
        <v/>
      </c>
      <c r="R246" s="51" t="str">
        <f>IF(M246="","",IF(AND(M246&lt;&gt;'Tabelas auxiliares'!$B$236,M246&lt;&gt;'Tabelas auxiliares'!$B$237,M246&lt;&gt;'Tabelas auxiliares'!$C$236,M246&lt;&gt;'Tabelas auxiliares'!$C$237),"FOLHA DE PESSOAL",IF(Q246='Tabelas auxiliares'!$A$237,"CUSTEIO",IF(Q246='Tabelas auxiliares'!$A$236,"INVESTIMENTO","ERRO - VERIFICAR"))))</f>
        <v/>
      </c>
      <c r="S246" s="66"/>
    </row>
    <row r="247" spans="17:19" x14ac:dyDescent="0.25">
      <c r="Q247" s="51" t="str">
        <f t="shared" si="3"/>
        <v/>
      </c>
      <c r="R247" s="51" t="str">
        <f>IF(M247="","",IF(AND(M247&lt;&gt;'Tabelas auxiliares'!$B$236,M247&lt;&gt;'Tabelas auxiliares'!$B$237,M247&lt;&gt;'Tabelas auxiliares'!$C$236,M247&lt;&gt;'Tabelas auxiliares'!$C$237),"FOLHA DE PESSOAL",IF(Q247='Tabelas auxiliares'!$A$237,"CUSTEIO",IF(Q247='Tabelas auxiliares'!$A$236,"INVESTIMENTO","ERRO - VERIFICAR"))))</f>
        <v/>
      </c>
      <c r="S247" s="66"/>
    </row>
    <row r="248" spans="17:19" x14ac:dyDescent="0.25">
      <c r="Q248" s="51" t="str">
        <f t="shared" si="3"/>
        <v/>
      </c>
      <c r="R248" s="51" t="str">
        <f>IF(M248="","",IF(AND(M248&lt;&gt;'Tabelas auxiliares'!$B$236,M248&lt;&gt;'Tabelas auxiliares'!$B$237,M248&lt;&gt;'Tabelas auxiliares'!$C$236,M248&lt;&gt;'Tabelas auxiliares'!$C$237),"FOLHA DE PESSOAL",IF(Q248='Tabelas auxiliares'!$A$237,"CUSTEIO",IF(Q248='Tabelas auxiliares'!$A$236,"INVESTIMENTO","ERRO - VERIFICAR"))))</f>
        <v/>
      </c>
      <c r="S248" s="66"/>
    </row>
    <row r="249" spans="17:19" x14ac:dyDescent="0.25">
      <c r="Q249" s="51" t="str">
        <f t="shared" si="3"/>
        <v/>
      </c>
      <c r="R249" s="51" t="str">
        <f>IF(M249="","",IF(AND(M249&lt;&gt;'Tabelas auxiliares'!$B$236,M249&lt;&gt;'Tabelas auxiliares'!$B$237,M249&lt;&gt;'Tabelas auxiliares'!$C$236,M249&lt;&gt;'Tabelas auxiliares'!$C$237),"FOLHA DE PESSOAL",IF(Q249='Tabelas auxiliares'!$A$237,"CUSTEIO",IF(Q249='Tabelas auxiliares'!$A$236,"INVESTIMENTO","ERRO - VERIFICAR"))))</f>
        <v/>
      </c>
      <c r="S249" s="66"/>
    </row>
    <row r="250" spans="17:19" x14ac:dyDescent="0.25">
      <c r="Q250" s="51" t="str">
        <f t="shared" si="3"/>
        <v/>
      </c>
      <c r="R250" s="51" t="str">
        <f>IF(M250="","",IF(AND(M250&lt;&gt;'Tabelas auxiliares'!$B$236,M250&lt;&gt;'Tabelas auxiliares'!$B$237,M250&lt;&gt;'Tabelas auxiliares'!$C$236,M250&lt;&gt;'Tabelas auxiliares'!$C$237),"FOLHA DE PESSOAL",IF(Q250='Tabelas auxiliares'!$A$237,"CUSTEIO",IF(Q250='Tabelas auxiliares'!$A$236,"INVESTIMENTO","ERRO - VERIFICAR"))))</f>
        <v/>
      </c>
      <c r="S250" s="66"/>
    </row>
    <row r="251" spans="17:19" x14ac:dyDescent="0.25">
      <c r="Q251" s="51" t="str">
        <f t="shared" si="3"/>
        <v/>
      </c>
      <c r="R251" s="51" t="str">
        <f>IF(M251="","",IF(AND(M251&lt;&gt;'Tabelas auxiliares'!$B$236,M251&lt;&gt;'Tabelas auxiliares'!$B$237,M251&lt;&gt;'Tabelas auxiliares'!$C$236,M251&lt;&gt;'Tabelas auxiliares'!$C$237),"FOLHA DE PESSOAL",IF(Q251='Tabelas auxiliares'!$A$237,"CUSTEIO",IF(Q251='Tabelas auxiliares'!$A$236,"INVESTIMENTO","ERRO - VERIFICAR"))))</f>
        <v/>
      </c>
      <c r="S251" s="66"/>
    </row>
    <row r="252" spans="17:19" x14ac:dyDescent="0.25">
      <c r="Q252" s="51" t="str">
        <f t="shared" si="3"/>
        <v/>
      </c>
      <c r="R252" s="51" t="str">
        <f>IF(M252="","",IF(AND(M252&lt;&gt;'Tabelas auxiliares'!$B$236,M252&lt;&gt;'Tabelas auxiliares'!$B$237,M252&lt;&gt;'Tabelas auxiliares'!$C$236,M252&lt;&gt;'Tabelas auxiliares'!$C$237),"FOLHA DE PESSOAL",IF(Q252='Tabelas auxiliares'!$A$237,"CUSTEIO",IF(Q252='Tabelas auxiliares'!$A$236,"INVESTIMENTO","ERRO - VERIFICAR"))))</f>
        <v/>
      </c>
      <c r="S252" s="66"/>
    </row>
    <row r="253" spans="17:19" x14ac:dyDescent="0.25">
      <c r="Q253" s="51" t="str">
        <f t="shared" si="3"/>
        <v/>
      </c>
      <c r="R253" s="51" t="str">
        <f>IF(M253="","",IF(AND(M253&lt;&gt;'Tabelas auxiliares'!$B$236,M253&lt;&gt;'Tabelas auxiliares'!$B$237,M253&lt;&gt;'Tabelas auxiliares'!$C$236,M253&lt;&gt;'Tabelas auxiliares'!$C$237),"FOLHA DE PESSOAL",IF(Q253='Tabelas auxiliares'!$A$237,"CUSTEIO",IF(Q253='Tabelas auxiliares'!$A$236,"INVESTIMENTO","ERRO - VERIFICAR"))))</f>
        <v/>
      </c>
      <c r="S253" s="66"/>
    </row>
    <row r="254" spans="17:19" x14ac:dyDescent="0.25">
      <c r="Q254" s="51" t="str">
        <f t="shared" si="3"/>
        <v/>
      </c>
      <c r="R254" s="51" t="str">
        <f>IF(M254="","",IF(AND(M254&lt;&gt;'Tabelas auxiliares'!$B$236,M254&lt;&gt;'Tabelas auxiliares'!$B$237,M254&lt;&gt;'Tabelas auxiliares'!$C$236,M254&lt;&gt;'Tabelas auxiliares'!$C$237),"FOLHA DE PESSOAL",IF(Q254='Tabelas auxiliares'!$A$237,"CUSTEIO",IF(Q254='Tabelas auxiliares'!$A$236,"INVESTIMENTO","ERRO - VERIFICAR"))))</f>
        <v/>
      </c>
      <c r="S254" s="66"/>
    </row>
    <row r="255" spans="17:19" x14ac:dyDescent="0.25">
      <c r="Q255" s="51" t="str">
        <f t="shared" si="3"/>
        <v/>
      </c>
      <c r="R255" s="51" t="str">
        <f>IF(M255="","",IF(AND(M255&lt;&gt;'Tabelas auxiliares'!$B$236,M255&lt;&gt;'Tabelas auxiliares'!$B$237,M255&lt;&gt;'Tabelas auxiliares'!$C$236,M255&lt;&gt;'Tabelas auxiliares'!$C$237),"FOLHA DE PESSOAL",IF(Q255='Tabelas auxiliares'!$A$237,"CUSTEIO",IF(Q255='Tabelas auxiliares'!$A$236,"INVESTIMENTO","ERRO - VERIFICAR"))))</f>
        <v/>
      </c>
      <c r="S255" s="66"/>
    </row>
    <row r="256" spans="17:19" x14ac:dyDescent="0.25">
      <c r="Q256" s="51" t="str">
        <f t="shared" si="3"/>
        <v/>
      </c>
      <c r="R256" s="51" t="str">
        <f>IF(M256="","",IF(AND(M256&lt;&gt;'Tabelas auxiliares'!$B$236,M256&lt;&gt;'Tabelas auxiliares'!$B$237,M256&lt;&gt;'Tabelas auxiliares'!$C$236,M256&lt;&gt;'Tabelas auxiliares'!$C$237),"FOLHA DE PESSOAL",IF(Q256='Tabelas auxiliares'!$A$237,"CUSTEIO",IF(Q256='Tabelas auxiliares'!$A$236,"INVESTIMENTO","ERRO - VERIFICAR"))))</f>
        <v/>
      </c>
      <c r="S256" s="66"/>
    </row>
    <row r="257" spans="17:19" x14ac:dyDescent="0.25">
      <c r="Q257" s="51" t="str">
        <f t="shared" si="3"/>
        <v/>
      </c>
      <c r="R257" s="51" t="str">
        <f>IF(M257="","",IF(AND(M257&lt;&gt;'Tabelas auxiliares'!$B$236,M257&lt;&gt;'Tabelas auxiliares'!$B$237,M257&lt;&gt;'Tabelas auxiliares'!$C$236,M257&lt;&gt;'Tabelas auxiliares'!$C$237),"FOLHA DE PESSOAL",IF(Q257='Tabelas auxiliares'!$A$237,"CUSTEIO",IF(Q257='Tabelas auxiliares'!$A$236,"INVESTIMENTO","ERRO - VERIFICAR"))))</f>
        <v/>
      </c>
      <c r="S257" s="66"/>
    </row>
    <row r="258" spans="17:19" x14ac:dyDescent="0.25">
      <c r="Q258" s="51" t="str">
        <f t="shared" si="3"/>
        <v/>
      </c>
      <c r="R258" s="51" t="str">
        <f>IF(M258="","",IF(AND(M258&lt;&gt;'Tabelas auxiliares'!$B$236,M258&lt;&gt;'Tabelas auxiliares'!$B$237,M258&lt;&gt;'Tabelas auxiliares'!$C$236,M258&lt;&gt;'Tabelas auxiliares'!$C$237),"FOLHA DE PESSOAL",IF(Q258='Tabelas auxiliares'!$A$237,"CUSTEIO",IF(Q258='Tabelas auxiliares'!$A$236,"INVESTIMENTO","ERRO - VERIFICAR"))))</f>
        <v/>
      </c>
      <c r="S258" s="66"/>
    </row>
    <row r="259" spans="17:19" x14ac:dyDescent="0.25">
      <c r="Q259" s="51" t="str">
        <f t="shared" si="3"/>
        <v/>
      </c>
      <c r="R259" s="51" t="str">
        <f>IF(M259="","",IF(AND(M259&lt;&gt;'Tabelas auxiliares'!$B$236,M259&lt;&gt;'Tabelas auxiliares'!$B$237,M259&lt;&gt;'Tabelas auxiliares'!$C$236,M259&lt;&gt;'Tabelas auxiliares'!$C$237),"FOLHA DE PESSOAL",IF(Q259='Tabelas auxiliares'!$A$237,"CUSTEIO",IF(Q259='Tabelas auxiliares'!$A$236,"INVESTIMENTO","ERRO - VERIFICAR"))))</f>
        <v/>
      </c>
      <c r="S259" s="66"/>
    </row>
    <row r="260" spans="17:19" x14ac:dyDescent="0.25">
      <c r="Q260" s="51" t="str">
        <f t="shared" ref="Q260:Q323" si="4">LEFT(O260,1)</f>
        <v/>
      </c>
      <c r="R260" s="51" t="str">
        <f>IF(M260="","",IF(AND(M260&lt;&gt;'Tabelas auxiliares'!$B$236,M260&lt;&gt;'Tabelas auxiliares'!$B$237,M260&lt;&gt;'Tabelas auxiliares'!$C$236,M260&lt;&gt;'Tabelas auxiliares'!$C$237),"FOLHA DE PESSOAL",IF(Q260='Tabelas auxiliares'!$A$237,"CUSTEIO",IF(Q260='Tabelas auxiliares'!$A$236,"INVESTIMENTO","ERRO - VERIFICAR"))))</f>
        <v/>
      </c>
      <c r="S260" s="66"/>
    </row>
    <row r="261" spans="17:19" x14ac:dyDescent="0.25">
      <c r="Q261" s="51" t="str">
        <f t="shared" si="4"/>
        <v/>
      </c>
      <c r="R261" s="51" t="str">
        <f>IF(M261="","",IF(AND(M261&lt;&gt;'Tabelas auxiliares'!$B$236,M261&lt;&gt;'Tabelas auxiliares'!$B$237,M261&lt;&gt;'Tabelas auxiliares'!$C$236,M261&lt;&gt;'Tabelas auxiliares'!$C$237),"FOLHA DE PESSOAL",IF(Q261='Tabelas auxiliares'!$A$237,"CUSTEIO",IF(Q261='Tabelas auxiliares'!$A$236,"INVESTIMENTO","ERRO - VERIFICAR"))))</f>
        <v/>
      </c>
      <c r="S261" s="66"/>
    </row>
    <row r="262" spans="17:19" x14ac:dyDescent="0.25">
      <c r="Q262" s="51" t="str">
        <f t="shared" si="4"/>
        <v/>
      </c>
      <c r="R262" s="51" t="str">
        <f>IF(M262="","",IF(AND(M262&lt;&gt;'Tabelas auxiliares'!$B$236,M262&lt;&gt;'Tabelas auxiliares'!$B$237,M262&lt;&gt;'Tabelas auxiliares'!$C$236,M262&lt;&gt;'Tabelas auxiliares'!$C$237),"FOLHA DE PESSOAL",IF(Q262='Tabelas auxiliares'!$A$237,"CUSTEIO",IF(Q262='Tabelas auxiliares'!$A$236,"INVESTIMENTO","ERRO - VERIFICAR"))))</f>
        <v/>
      </c>
      <c r="S262" s="66"/>
    </row>
    <row r="263" spans="17:19" x14ac:dyDescent="0.25">
      <c r="Q263" s="51" t="str">
        <f t="shared" si="4"/>
        <v/>
      </c>
      <c r="R263" s="51" t="str">
        <f>IF(M263="","",IF(AND(M263&lt;&gt;'Tabelas auxiliares'!$B$236,M263&lt;&gt;'Tabelas auxiliares'!$B$237,M263&lt;&gt;'Tabelas auxiliares'!$C$236,M263&lt;&gt;'Tabelas auxiliares'!$C$237),"FOLHA DE PESSOAL",IF(Q263='Tabelas auxiliares'!$A$237,"CUSTEIO",IF(Q263='Tabelas auxiliares'!$A$236,"INVESTIMENTO","ERRO - VERIFICAR"))))</f>
        <v/>
      </c>
      <c r="S263" s="66"/>
    </row>
    <row r="264" spans="17:19" x14ac:dyDescent="0.25">
      <c r="Q264" s="51" t="str">
        <f t="shared" si="4"/>
        <v/>
      </c>
      <c r="R264" s="51" t="str">
        <f>IF(M264="","",IF(AND(M264&lt;&gt;'Tabelas auxiliares'!$B$236,M264&lt;&gt;'Tabelas auxiliares'!$B$237,M264&lt;&gt;'Tabelas auxiliares'!$C$236,M264&lt;&gt;'Tabelas auxiliares'!$C$237),"FOLHA DE PESSOAL",IF(Q264='Tabelas auxiliares'!$A$237,"CUSTEIO",IF(Q264='Tabelas auxiliares'!$A$236,"INVESTIMENTO","ERRO - VERIFICAR"))))</f>
        <v/>
      </c>
      <c r="S264" s="66"/>
    </row>
    <row r="265" spans="17:19" x14ac:dyDescent="0.25">
      <c r="Q265" s="51" t="str">
        <f t="shared" si="4"/>
        <v/>
      </c>
      <c r="R265" s="51" t="str">
        <f>IF(M265="","",IF(AND(M265&lt;&gt;'Tabelas auxiliares'!$B$236,M265&lt;&gt;'Tabelas auxiliares'!$B$237,M265&lt;&gt;'Tabelas auxiliares'!$C$236,M265&lt;&gt;'Tabelas auxiliares'!$C$237),"FOLHA DE PESSOAL",IF(Q265='Tabelas auxiliares'!$A$237,"CUSTEIO",IF(Q265='Tabelas auxiliares'!$A$236,"INVESTIMENTO","ERRO - VERIFICAR"))))</f>
        <v/>
      </c>
      <c r="S265" s="66"/>
    </row>
    <row r="266" spans="17:19" x14ac:dyDescent="0.25">
      <c r="Q266" s="51" t="str">
        <f t="shared" si="4"/>
        <v/>
      </c>
      <c r="R266" s="51" t="str">
        <f>IF(M266="","",IF(AND(M266&lt;&gt;'Tabelas auxiliares'!$B$236,M266&lt;&gt;'Tabelas auxiliares'!$B$237,M266&lt;&gt;'Tabelas auxiliares'!$C$236,M266&lt;&gt;'Tabelas auxiliares'!$C$237),"FOLHA DE PESSOAL",IF(Q266='Tabelas auxiliares'!$A$237,"CUSTEIO",IF(Q266='Tabelas auxiliares'!$A$236,"INVESTIMENTO","ERRO - VERIFICAR"))))</f>
        <v/>
      </c>
      <c r="S266" s="66"/>
    </row>
    <row r="267" spans="17:19" x14ac:dyDescent="0.25">
      <c r="Q267" s="51" t="str">
        <f t="shared" si="4"/>
        <v/>
      </c>
      <c r="R267" s="51" t="str">
        <f>IF(M267="","",IF(AND(M267&lt;&gt;'Tabelas auxiliares'!$B$236,M267&lt;&gt;'Tabelas auxiliares'!$B$237,M267&lt;&gt;'Tabelas auxiliares'!$C$236,M267&lt;&gt;'Tabelas auxiliares'!$C$237),"FOLHA DE PESSOAL",IF(Q267='Tabelas auxiliares'!$A$237,"CUSTEIO",IF(Q267='Tabelas auxiliares'!$A$236,"INVESTIMENTO","ERRO - VERIFICAR"))))</f>
        <v/>
      </c>
      <c r="S267" s="66"/>
    </row>
    <row r="268" spans="17:19" x14ac:dyDescent="0.25">
      <c r="Q268" s="51" t="str">
        <f t="shared" si="4"/>
        <v/>
      </c>
      <c r="R268" s="51" t="str">
        <f>IF(M268="","",IF(AND(M268&lt;&gt;'Tabelas auxiliares'!$B$236,M268&lt;&gt;'Tabelas auxiliares'!$B$237,M268&lt;&gt;'Tabelas auxiliares'!$C$236,M268&lt;&gt;'Tabelas auxiliares'!$C$237),"FOLHA DE PESSOAL",IF(Q268='Tabelas auxiliares'!$A$237,"CUSTEIO",IF(Q268='Tabelas auxiliares'!$A$236,"INVESTIMENTO","ERRO - VERIFICAR"))))</f>
        <v/>
      </c>
      <c r="S268" s="66"/>
    </row>
    <row r="269" spans="17:19" x14ac:dyDescent="0.25">
      <c r="Q269" s="51" t="str">
        <f t="shared" si="4"/>
        <v/>
      </c>
      <c r="R269" s="51" t="str">
        <f>IF(M269="","",IF(AND(M269&lt;&gt;'Tabelas auxiliares'!$B$236,M269&lt;&gt;'Tabelas auxiliares'!$B$237,M269&lt;&gt;'Tabelas auxiliares'!$C$236,M269&lt;&gt;'Tabelas auxiliares'!$C$237),"FOLHA DE PESSOAL",IF(Q269='Tabelas auxiliares'!$A$237,"CUSTEIO",IF(Q269='Tabelas auxiliares'!$A$236,"INVESTIMENTO","ERRO - VERIFICAR"))))</f>
        <v/>
      </c>
      <c r="S269" s="66"/>
    </row>
    <row r="270" spans="17:19" x14ac:dyDescent="0.25">
      <c r="Q270" s="51" t="str">
        <f t="shared" si="4"/>
        <v/>
      </c>
      <c r="R270" s="51" t="str">
        <f>IF(M270="","",IF(AND(M270&lt;&gt;'Tabelas auxiliares'!$B$236,M270&lt;&gt;'Tabelas auxiliares'!$B$237,M270&lt;&gt;'Tabelas auxiliares'!$C$236,M270&lt;&gt;'Tabelas auxiliares'!$C$237),"FOLHA DE PESSOAL",IF(Q270='Tabelas auxiliares'!$A$237,"CUSTEIO",IF(Q270='Tabelas auxiliares'!$A$236,"INVESTIMENTO","ERRO - VERIFICAR"))))</f>
        <v/>
      </c>
      <c r="S270" s="66"/>
    </row>
    <row r="271" spans="17:19" x14ac:dyDescent="0.25">
      <c r="Q271" s="51" t="str">
        <f t="shared" si="4"/>
        <v/>
      </c>
      <c r="R271" s="51" t="str">
        <f>IF(M271="","",IF(AND(M271&lt;&gt;'Tabelas auxiliares'!$B$236,M271&lt;&gt;'Tabelas auxiliares'!$B$237,M271&lt;&gt;'Tabelas auxiliares'!$C$236,M271&lt;&gt;'Tabelas auxiliares'!$C$237),"FOLHA DE PESSOAL",IF(Q271='Tabelas auxiliares'!$A$237,"CUSTEIO",IF(Q271='Tabelas auxiliares'!$A$236,"INVESTIMENTO","ERRO - VERIFICAR"))))</f>
        <v/>
      </c>
      <c r="S271" s="66"/>
    </row>
    <row r="272" spans="17:19" x14ac:dyDescent="0.25">
      <c r="Q272" s="51" t="str">
        <f t="shared" si="4"/>
        <v/>
      </c>
      <c r="R272" s="51" t="str">
        <f>IF(M272="","",IF(AND(M272&lt;&gt;'Tabelas auxiliares'!$B$236,M272&lt;&gt;'Tabelas auxiliares'!$B$237,M272&lt;&gt;'Tabelas auxiliares'!$C$236,M272&lt;&gt;'Tabelas auxiliares'!$C$237),"FOLHA DE PESSOAL",IF(Q272='Tabelas auxiliares'!$A$237,"CUSTEIO",IF(Q272='Tabelas auxiliares'!$A$236,"INVESTIMENTO","ERRO - VERIFICAR"))))</f>
        <v/>
      </c>
      <c r="S272" s="66"/>
    </row>
    <row r="273" spans="17:19" x14ac:dyDescent="0.25">
      <c r="Q273" s="51" t="str">
        <f t="shared" si="4"/>
        <v/>
      </c>
      <c r="R273" s="51" t="str">
        <f>IF(M273="","",IF(AND(M273&lt;&gt;'Tabelas auxiliares'!$B$236,M273&lt;&gt;'Tabelas auxiliares'!$B$237,M273&lt;&gt;'Tabelas auxiliares'!$C$236,M273&lt;&gt;'Tabelas auxiliares'!$C$237),"FOLHA DE PESSOAL",IF(Q273='Tabelas auxiliares'!$A$237,"CUSTEIO",IF(Q273='Tabelas auxiliares'!$A$236,"INVESTIMENTO","ERRO - VERIFICAR"))))</f>
        <v/>
      </c>
      <c r="S273" s="66"/>
    </row>
    <row r="274" spans="17:19" x14ac:dyDescent="0.25">
      <c r="Q274" s="51" t="str">
        <f t="shared" si="4"/>
        <v/>
      </c>
      <c r="R274" s="51" t="str">
        <f>IF(M274="","",IF(AND(M274&lt;&gt;'Tabelas auxiliares'!$B$236,M274&lt;&gt;'Tabelas auxiliares'!$B$237,M274&lt;&gt;'Tabelas auxiliares'!$C$236,M274&lt;&gt;'Tabelas auxiliares'!$C$237),"FOLHA DE PESSOAL",IF(Q274='Tabelas auxiliares'!$A$237,"CUSTEIO",IF(Q274='Tabelas auxiliares'!$A$236,"INVESTIMENTO","ERRO - VERIFICAR"))))</f>
        <v/>
      </c>
      <c r="S274" s="66"/>
    </row>
    <row r="275" spans="17:19" x14ac:dyDescent="0.25">
      <c r="Q275" s="51" t="str">
        <f t="shared" si="4"/>
        <v/>
      </c>
      <c r="R275" s="51" t="str">
        <f>IF(M275="","",IF(AND(M275&lt;&gt;'Tabelas auxiliares'!$B$236,M275&lt;&gt;'Tabelas auxiliares'!$B$237,M275&lt;&gt;'Tabelas auxiliares'!$C$236,M275&lt;&gt;'Tabelas auxiliares'!$C$237),"FOLHA DE PESSOAL",IF(Q275='Tabelas auxiliares'!$A$237,"CUSTEIO",IF(Q275='Tabelas auxiliares'!$A$236,"INVESTIMENTO","ERRO - VERIFICAR"))))</f>
        <v/>
      </c>
      <c r="S275" s="66"/>
    </row>
    <row r="276" spans="17:19" x14ac:dyDescent="0.25">
      <c r="Q276" s="51" t="str">
        <f t="shared" si="4"/>
        <v/>
      </c>
      <c r="R276" s="51" t="str">
        <f>IF(M276="","",IF(AND(M276&lt;&gt;'Tabelas auxiliares'!$B$236,M276&lt;&gt;'Tabelas auxiliares'!$B$237,M276&lt;&gt;'Tabelas auxiliares'!$C$236,M276&lt;&gt;'Tabelas auxiliares'!$C$237),"FOLHA DE PESSOAL",IF(Q276='Tabelas auxiliares'!$A$237,"CUSTEIO",IF(Q276='Tabelas auxiliares'!$A$236,"INVESTIMENTO","ERRO - VERIFICAR"))))</f>
        <v/>
      </c>
      <c r="S276" s="66"/>
    </row>
    <row r="277" spans="17:19" x14ac:dyDescent="0.25">
      <c r="Q277" s="51" t="str">
        <f t="shared" si="4"/>
        <v/>
      </c>
      <c r="R277" s="51" t="str">
        <f>IF(M277="","",IF(AND(M277&lt;&gt;'Tabelas auxiliares'!$B$236,M277&lt;&gt;'Tabelas auxiliares'!$B$237,M277&lt;&gt;'Tabelas auxiliares'!$C$236,M277&lt;&gt;'Tabelas auxiliares'!$C$237),"FOLHA DE PESSOAL",IF(Q277='Tabelas auxiliares'!$A$237,"CUSTEIO",IF(Q277='Tabelas auxiliares'!$A$236,"INVESTIMENTO","ERRO - VERIFICAR"))))</f>
        <v/>
      </c>
      <c r="S277" s="66"/>
    </row>
    <row r="278" spans="17:19" x14ac:dyDescent="0.25">
      <c r="Q278" s="51" t="str">
        <f t="shared" si="4"/>
        <v/>
      </c>
      <c r="R278" s="51" t="str">
        <f>IF(M278="","",IF(AND(M278&lt;&gt;'Tabelas auxiliares'!$B$236,M278&lt;&gt;'Tabelas auxiliares'!$B$237,M278&lt;&gt;'Tabelas auxiliares'!$C$236,M278&lt;&gt;'Tabelas auxiliares'!$C$237),"FOLHA DE PESSOAL",IF(Q278='Tabelas auxiliares'!$A$237,"CUSTEIO",IF(Q278='Tabelas auxiliares'!$A$236,"INVESTIMENTO","ERRO - VERIFICAR"))))</f>
        <v/>
      </c>
      <c r="S278" s="66"/>
    </row>
    <row r="279" spans="17:19" x14ac:dyDescent="0.25">
      <c r="Q279" s="51" t="str">
        <f t="shared" si="4"/>
        <v/>
      </c>
      <c r="R279" s="51" t="str">
        <f>IF(M279="","",IF(AND(M279&lt;&gt;'Tabelas auxiliares'!$B$236,M279&lt;&gt;'Tabelas auxiliares'!$B$237,M279&lt;&gt;'Tabelas auxiliares'!$C$236,M279&lt;&gt;'Tabelas auxiliares'!$C$237),"FOLHA DE PESSOAL",IF(Q279='Tabelas auxiliares'!$A$237,"CUSTEIO",IF(Q279='Tabelas auxiliares'!$A$236,"INVESTIMENTO","ERRO - VERIFICAR"))))</f>
        <v/>
      </c>
      <c r="S279" s="66"/>
    </row>
    <row r="280" spans="17:19" x14ac:dyDescent="0.25">
      <c r="Q280" s="51" t="str">
        <f t="shared" si="4"/>
        <v/>
      </c>
      <c r="R280" s="51" t="str">
        <f>IF(M280="","",IF(AND(M280&lt;&gt;'Tabelas auxiliares'!$B$236,M280&lt;&gt;'Tabelas auxiliares'!$B$237,M280&lt;&gt;'Tabelas auxiliares'!$C$236,M280&lt;&gt;'Tabelas auxiliares'!$C$237),"FOLHA DE PESSOAL",IF(Q280='Tabelas auxiliares'!$A$237,"CUSTEIO",IF(Q280='Tabelas auxiliares'!$A$236,"INVESTIMENTO","ERRO - VERIFICAR"))))</f>
        <v/>
      </c>
      <c r="S280" s="66"/>
    </row>
    <row r="281" spans="17:19" x14ac:dyDescent="0.25">
      <c r="Q281" s="51" t="str">
        <f t="shared" si="4"/>
        <v/>
      </c>
      <c r="R281" s="51" t="str">
        <f>IF(M281="","",IF(AND(M281&lt;&gt;'Tabelas auxiliares'!$B$236,M281&lt;&gt;'Tabelas auxiliares'!$B$237,M281&lt;&gt;'Tabelas auxiliares'!$C$236,M281&lt;&gt;'Tabelas auxiliares'!$C$237),"FOLHA DE PESSOAL",IF(Q281='Tabelas auxiliares'!$A$237,"CUSTEIO",IF(Q281='Tabelas auxiliares'!$A$236,"INVESTIMENTO","ERRO - VERIFICAR"))))</f>
        <v/>
      </c>
      <c r="S281" s="66"/>
    </row>
    <row r="282" spans="17:19" x14ac:dyDescent="0.25">
      <c r="Q282" s="51" t="str">
        <f t="shared" si="4"/>
        <v/>
      </c>
      <c r="R282" s="51" t="str">
        <f>IF(M282="","",IF(AND(M282&lt;&gt;'Tabelas auxiliares'!$B$236,M282&lt;&gt;'Tabelas auxiliares'!$B$237,M282&lt;&gt;'Tabelas auxiliares'!$C$236,M282&lt;&gt;'Tabelas auxiliares'!$C$237),"FOLHA DE PESSOAL",IF(Q282='Tabelas auxiliares'!$A$237,"CUSTEIO",IF(Q282='Tabelas auxiliares'!$A$236,"INVESTIMENTO","ERRO - VERIFICAR"))))</f>
        <v/>
      </c>
      <c r="S282" s="66"/>
    </row>
    <row r="283" spans="17:19" x14ac:dyDescent="0.25">
      <c r="Q283" s="51" t="str">
        <f t="shared" si="4"/>
        <v/>
      </c>
      <c r="R283" s="51" t="str">
        <f>IF(M283="","",IF(AND(M283&lt;&gt;'Tabelas auxiliares'!$B$236,M283&lt;&gt;'Tabelas auxiliares'!$B$237,M283&lt;&gt;'Tabelas auxiliares'!$C$236,M283&lt;&gt;'Tabelas auxiliares'!$C$237),"FOLHA DE PESSOAL",IF(Q283='Tabelas auxiliares'!$A$237,"CUSTEIO",IF(Q283='Tabelas auxiliares'!$A$236,"INVESTIMENTO","ERRO - VERIFICAR"))))</f>
        <v/>
      </c>
      <c r="S283" s="66"/>
    </row>
    <row r="284" spans="17:19" x14ac:dyDescent="0.25">
      <c r="Q284" s="51" t="str">
        <f t="shared" si="4"/>
        <v/>
      </c>
      <c r="R284" s="51" t="str">
        <f>IF(M284="","",IF(AND(M284&lt;&gt;'Tabelas auxiliares'!$B$236,M284&lt;&gt;'Tabelas auxiliares'!$B$237,M284&lt;&gt;'Tabelas auxiliares'!$C$236,M284&lt;&gt;'Tabelas auxiliares'!$C$237),"FOLHA DE PESSOAL",IF(Q284='Tabelas auxiliares'!$A$237,"CUSTEIO",IF(Q284='Tabelas auxiliares'!$A$236,"INVESTIMENTO","ERRO - VERIFICAR"))))</f>
        <v/>
      </c>
      <c r="S284" s="66"/>
    </row>
    <row r="285" spans="17:19" x14ac:dyDescent="0.25">
      <c r="Q285" s="51" t="str">
        <f t="shared" si="4"/>
        <v/>
      </c>
      <c r="R285" s="51" t="str">
        <f>IF(M285="","",IF(AND(M285&lt;&gt;'Tabelas auxiliares'!$B$236,M285&lt;&gt;'Tabelas auxiliares'!$B$237,M285&lt;&gt;'Tabelas auxiliares'!$C$236,M285&lt;&gt;'Tabelas auxiliares'!$C$237),"FOLHA DE PESSOAL",IF(Q285='Tabelas auxiliares'!$A$237,"CUSTEIO",IF(Q285='Tabelas auxiliares'!$A$236,"INVESTIMENTO","ERRO - VERIFICAR"))))</f>
        <v/>
      </c>
      <c r="S285" s="66"/>
    </row>
    <row r="286" spans="17:19" x14ac:dyDescent="0.25">
      <c r="Q286" s="51" t="str">
        <f t="shared" si="4"/>
        <v/>
      </c>
      <c r="R286" s="51" t="str">
        <f>IF(M286="","",IF(AND(M286&lt;&gt;'Tabelas auxiliares'!$B$236,M286&lt;&gt;'Tabelas auxiliares'!$B$237,M286&lt;&gt;'Tabelas auxiliares'!$C$236,M286&lt;&gt;'Tabelas auxiliares'!$C$237),"FOLHA DE PESSOAL",IF(Q286='Tabelas auxiliares'!$A$237,"CUSTEIO",IF(Q286='Tabelas auxiliares'!$A$236,"INVESTIMENTO","ERRO - VERIFICAR"))))</f>
        <v/>
      </c>
      <c r="S286" s="66"/>
    </row>
    <row r="287" spans="17:19" x14ac:dyDescent="0.25">
      <c r="Q287" s="51" t="str">
        <f t="shared" si="4"/>
        <v/>
      </c>
      <c r="R287" s="51" t="str">
        <f>IF(M287="","",IF(AND(M287&lt;&gt;'Tabelas auxiliares'!$B$236,M287&lt;&gt;'Tabelas auxiliares'!$B$237,M287&lt;&gt;'Tabelas auxiliares'!$C$236,M287&lt;&gt;'Tabelas auxiliares'!$C$237),"FOLHA DE PESSOAL",IF(Q287='Tabelas auxiliares'!$A$237,"CUSTEIO",IF(Q287='Tabelas auxiliares'!$A$236,"INVESTIMENTO","ERRO - VERIFICAR"))))</f>
        <v/>
      </c>
      <c r="S287" s="66"/>
    </row>
    <row r="288" spans="17:19" x14ac:dyDescent="0.25">
      <c r="Q288" s="51" t="str">
        <f t="shared" si="4"/>
        <v/>
      </c>
      <c r="R288" s="51" t="str">
        <f>IF(M288="","",IF(AND(M288&lt;&gt;'Tabelas auxiliares'!$B$236,M288&lt;&gt;'Tabelas auxiliares'!$B$237,M288&lt;&gt;'Tabelas auxiliares'!$C$236,M288&lt;&gt;'Tabelas auxiliares'!$C$237),"FOLHA DE PESSOAL",IF(Q288='Tabelas auxiliares'!$A$237,"CUSTEIO",IF(Q288='Tabelas auxiliares'!$A$236,"INVESTIMENTO","ERRO - VERIFICAR"))))</f>
        <v/>
      </c>
      <c r="S288" s="66"/>
    </row>
    <row r="289" spans="17:19" x14ac:dyDescent="0.25">
      <c r="Q289" s="51" t="str">
        <f t="shared" si="4"/>
        <v/>
      </c>
      <c r="R289" s="51" t="str">
        <f>IF(M289="","",IF(AND(M289&lt;&gt;'Tabelas auxiliares'!$B$236,M289&lt;&gt;'Tabelas auxiliares'!$B$237,M289&lt;&gt;'Tabelas auxiliares'!$C$236,M289&lt;&gt;'Tabelas auxiliares'!$C$237),"FOLHA DE PESSOAL",IF(Q289='Tabelas auxiliares'!$A$237,"CUSTEIO",IF(Q289='Tabelas auxiliares'!$A$236,"INVESTIMENTO","ERRO - VERIFICAR"))))</f>
        <v/>
      </c>
      <c r="S289" s="66"/>
    </row>
    <row r="290" spans="17:19" x14ac:dyDescent="0.25">
      <c r="Q290" s="51" t="str">
        <f t="shared" si="4"/>
        <v/>
      </c>
      <c r="R290" s="51" t="str">
        <f>IF(M290="","",IF(AND(M290&lt;&gt;'Tabelas auxiliares'!$B$236,M290&lt;&gt;'Tabelas auxiliares'!$B$237,M290&lt;&gt;'Tabelas auxiliares'!$C$236,M290&lt;&gt;'Tabelas auxiliares'!$C$237),"FOLHA DE PESSOAL",IF(Q290='Tabelas auxiliares'!$A$237,"CUSTEIO",IF(Q290='Tabelas auxiliares'!$A$236,"INVESTIMENTO","ERRO - VERIFICAR"))))</f>
        <v/>
      </c>
      <c r="S290" s="66"/>
    </row>
    <row r="291" spans="17:19" x14ac:dyDescent="0.25">
      <c r="Q291" s="51" t="str">
        <f t="shared" si="4"/>
        <v/>
      </c>
      <c r="R291" s="51" t="str">
        <f>IF(M291="","",IF(AND(M291&lt;&gt;'Tabelas auxiliares'!$B$236,M291&lt;&gt;'Tabelas auxiliares'!$B$237,M291&lt;&gt;'Tabelas auxiliares'!$C$236,M291&lt;&gt;'Tabelas auxiliares'!$C$237),"FOLHA DE PESSOAL",IF(Q291='Tabelas auxiliares'!$A$237,"CUSTEIO",IF(Q291='Tabelas auxiliares'!$A$236,"INVESTIMENTO","ERRO - VERIFICAR"))))</f>
        <v/>
      </c>
      <c r="S291" s="66"/>
    </row>
    <row r="292" spans="17:19" x14ac:dyDescent="0.25">
      <c r="Q292" s="51" t="str">
        <f t="shared" si="4"/>
        <v/>
      </c>
      <c r="R292" s="51" t="str">
        <f>IF(M292="","",IF(AND(M292&lt;&gt;'Tabelas auxiliares'!$B$236,M292&lt;&gt;'Tabelas auxiliares'!$B$237,M292&lt;&gt;'Tabelas auxiliares'!$C$236,M292&lt;&gt;'Tabelas auxiliares'!$C$237),"FOLHA DE PESSOAL",IF(Q292='Tabelas auxiliares'!$A$237,"CUSTEIO",IF(Q292='Tabelas auxiliares'!$A$236,"INVESTIMENTO","ERRO - VERIFICAR"))))</f>
        <v/>
      </c>
      <c r="S292" s="66"/>
    </row>
    <row r="293" spans="17:19" x14ac:dyDescent="0.25">
      <c r="Q293" s="51" t="str">
        <f t="shared" si="4"/>
        <v/>
      </c>
      <c r="R293" s="51" t="str">
        <f>IF(M293="","",IF(AND(M293&lt;&gt;'Tabelas auxiliares'!$B$236,M293&lt;&gt;'Tabelas auxiliares'!$B$237,M293&lt;&gt;'Tabelas auxiliares'!$C$236,M293&lt;&gt;'Tabelas auxiliares'!$C$237),"FOLHA DE PESSOAL",IF(Q293='Tabelas auxiliares'!$A$237,"CUSTEIO",IF(Q293='Tabelas auxiliares'!$A$236,"INVESTIMENTO","ERRO - VERIFICAR"))))</f>
        <v/>
      </c>
      <c r="S293" s="66"/>
    </row>
    <row r="294" spans="17:19" x14ac:dyDescent="0.25">
      <c r="Q294" s="51" t="str">
        <f t="shared" si="4"/>
        <v/>
      </c>
      <c r="R294" s="51" t="str">
        <f>IF(M294="","",IF(AND(M294&lt;&gt;'Tabelas auxiliares'!$B$236,M294&lt;&gt;'Tabelas auxiliares'!$B$237,M294&lt;&gt;'Tabelas auxiliares'!$C$236,M294&lt;&gt;'Tabelas auxiliares'!$C$237),"FOLHA DE PESSOAL",IF(Q294='Tabelas auxiliares'!$A$237,"CUSTEIO",IF(Q294='Tabelas auxiliares'!$A$236,"INVESTIMENTO","ERRO - VERIFICAR"))))</f>
        <v/>
      </c>
      <c r="S294" s="66"/>
    </row>
    <row r="295" spans="17:19" x14ac:dyDescent="0.25">
      <c r="Q295" s="51" t="str">
        <f t="shared" si="4"/>
        <v/>
      </c>
      <c r="R295" s="51" t="str">
        <f>IF(M295="","",IF(AND(M295&lt;&gt;'Tabelas auxiliares'!$B$236,M295&lt;&gt;'Tabelas auxiliares'!$B$237,M295&lt;&gt;'Tabelas auxiliares'!$C$236,M295&lt;&gt;'Tabelas auxiliares'!$C$237),"FOLHA DE PESSOAL",IF(Q295='Tabelas auxiliares'!$A$237,"CUSTEIO",IF(Q295='Tabelas auxiliares'!$A$236,"INVESTIMENTO","ERRO - VERIFICAR"))))</f>
        <v/>
      </c>
      <c r="S295" s="66"/>
    </row>
    <row r="296" spans="17:19" x14ac:dyDescent="0.25">
      <c r="Q296" s="51" t="str">
        <f t="shared" si="4"/>
        <v/>
      </c>
      <c r="R296" s="51" t="str">
        <f>IF(M296="","",IF(AND(M296&lt;&gt;'Tabelas auxiliares'!$B$236,M296&lt;&gt;'Tabelas auxiliares'!$B$237,M296&lt;&gt;'Tabelas auxiliares'!$C$236,M296&lt;&gt;'Tabelas auxiliares'!$C$237),"FOLHA DE PESSOAL",IF(Q296='Tabelas auxiliares'!$A$237,"CUSTEIO",IF(Q296='Tabelas auxiliares'!$A$236,"INVESTIMENTO","ERRO - VERIFICAR"))))</f>
        <v/>
      </c>
      <c r="S296" s="66"/>
    </row>
    <row r="297" spans="17:19" x14ac:dyDescent="0.25">
      <c r="Q297" s="51" t="str">
        <f t="shared" si="4"/>
        <v/>
      </c>
      <c r="R297" s="51" t="str">
        <f>IF(M297="","",IF(AND(M297&lt;&gt;'Tabelas auxiliares'!$B$236,M297&lt;&gt;'Tabelas auxiliares'!$B$237,M297&lt;&gt;'Tabelas auxiliares'!$C$236,M297&lt;&gt;'Tabelas auxiliares'!$C$237),"FOLHA DE PESSOAL",IF(Q297='Tabelas auxiliares'!$A$237,"CUSTEIO",IF(Q297='Tabelas auxiliares'!$A$236,"INVESTIMENTO","ERRO - VERIFICAR"))))</f>
        <v/>
      </c>
      <c r="S297" s="66"/>
    </row>
    <row r="298" spans="17:19" x14ac:dyDescent="0.25">
      <c r="Q298" s="51" t="str">
        <f t="shared" si="4"/>
        <v/>
      </c>
      <c r="R298" s="51" t="str">
        <f>IF(M298="","",IF(AND(M298&lt;&gt;'Tabelas auxiliares'!$B$236,M298&lt;&gt;'Tabelas auxiliares'!$B$237,M298&lt;&gt;'Tabelas auxiliares'!$C$236,M298&lt;&gt;'Tabelas auxiliares'!$C$237),"FOLHA DE PESSOAL",IF(Q298='Tabelas auxiliares'!$A$237,"CUSTEIO",IF(Q298='Tabelas auxiliares'!$A$236,"INVESTIMENTO","ERRO - VERIFICAR"))))</f>
        <v/>
      </c>
      <c r="S298" s="66"/>
    </row>
    <row r="299" spans="17:19" x14ac:dyDescent="0.25">
      <c r="Q299" s="51" t="str">
        <f t="shared" si="4"/>
        <v/>
      </c>
      <c r="R299" s="51" t="str">
        <f>IF(M299="","",IF(AND(M299&lt;&gt;'Tabelas auxiliares'!$B$236,M299&lt;&gt;'Tabelas auxiliares'!$B$237,M299&lt;&gt;'Tabelas auxiliares'!$C$236,M299&lt;&gt;'Tabelas auxiliares'!$C$237),"FOLHA DE PESSOAL",IF(Q299='Tabelas auxiliares'!$A$237,"CUSTEIO",IF(Q299='Tabelas auxiliares'!$A$236,"INVESTIMENTO","ERRO - VERIFICAR"))))</f>
        <v/>
      </c>
      <c r="S299" s="66"/>
    </row>
    <row r="300" spans="17:19" x14ac:dyDescent="0.25">
      <c r="Q300" s="51" t="str">
        <f t="shared" si="4"/>
        <v/>
      </c>
      <c r="R300" s="51" t="str">
        <f>IF(M300="","",IF(AND(M300&lt;&gt;'Tabelas auxiliares'!$B$236,M300&lt;&gt;'Tabelas auxiliares'!$B$237,M300&lt;&gt;'Tabelas auxiliares'!$C$236,M300&lt;&gt;'Tabelas auxiliares'!$C$237),"FOLHA DE PESSOAL",IF(Q300='Tabelas auxiliares'!$A$237,"CUSTEIO",IF(Q300='Tabelas auxiliares'!$A$236,"INVESTIMENTO","ERRO - VERIFICAR"))))</f>
        <v/>
      </c>
      <c r="S300" s="66"/>
    </row>
    <row r="301" spans="17:19" x14ac:dyDescent="0.25">
      <c r="Q301" s="51" t="str">
        <f t="shared" si="4"/>
        <v/>
      </c>
      <c r="R301" s="51" t="str">
        <f>IF(M301="","",IF(AND(M301&lt;&gt;'Tabelas auxiliares'!$B$236,M301&lt;&gt;'Tabelas auxiliares'!$B$237,M301&lt;&gt;'Tabelas auxiliares'!$C$236,M301&lt;&gt;'Tabelas auxiliares'!$C$237),"FOLHA DE PESSOAL",IF(Q301='Tabelas auxiliares'!$A$237,"CUSTEIO",IF(Q301='Tabelas auxiliares'!$A$236,"INVESTIMENTO","ERRO - VERIFICAR"))))</f>
        <v/>
      </c>
      <c r="S301" s="66"/>
    </row>
    <row r="302" spans="17:19" x14ac:dyDescent="0.25">
      <c r="Q302" s="51" t="str">
        <f t="shared" si="4"/>
        <v/>
      </c>
      <c r="R302" s="51" t="str">
        <f>IF(M302="","",IF(AND(M302&lt;&gt;'Tabelas auxiliares'!$B$236,M302&lt;&gt;'Tabelas auxiliares'!$B$237,M302&lt;&gt;'Tabelas auxiliares'!$C$236,M302&lt;&gt;'Tabelas auxiliares'!$C$237),"FOLHA DE PESSOAL",IF(Q302='Tabelas auxiliares'!$A$237,"CUSTEIO",IF(Q302='Tabelas auxiliares'!$A$236,"INVESTIMENTO","ERRO - VERIFICAR"))))</f>
        <v/>
      </c>
      <c r="S302" s="66"/>
    </row>
    <row r="303" spans="17:19" x14ac:dyDescent="0.25">
      <c r="Q303" s="51" t="str">
        <f t="shared" si="4"/>
        <v/>
      </c>
      <c r="R303" s="51" t="str">
        <f>IF(M303="","",IF(AND(M303&lt;&gt;'Tabelas auxiliares'!$B$236,M303&lt;&gt;'Tabelas auxiliares'!$B$237,M303&lt;&gt;'Tabelas auxiliares'!$C$236,M303&lt;&gt;'Tabelas auxiliares'!$C$237),"FOLHA DE PESSOAL",IF(Q303='Tabelas auxiliares'!$A$237,"CUSTEIO",IF(Q303='Tabelas auxiliares'!$A$236,"INVESTIMENTO","ERRO - VERIFICAR"))))</f>
        <v/>
      </c>
      <c r="S303" s="66"/>
    </row>
    <row r="304" spans="17:19" x14ac:dyDescent="0.25">
      <c r="Q304" s="51" t="str">
        <f t="shared" si="4"/>
        <v/>
      </c>
      <c r="R304" s="51" t="str">
        <f>IF(M304="","",IF(AND(M304&lt;&gt;'Tabelas auxiliares'!$B$236,M304&lt;&gt;'Tabelas auxiliares'!$B$237,M304&lt;&gt;'Tabelas auxiliares'!$C$236,M304&lt;&gt;'Tabelas auxiliares'!$C$237),"FOLHA DE PESSOAL",IF(Q304='Tabelas auxiliares'!$A$237,"CUSTEIO",IF(Q304='Tabelas auxiliares'!$A$236,"INVESTIMENTO","ERRO - VERIFICAR"))))</f>
        <v/>
      </c>
      <c r="S304" s="66"/>
    </row>
    <row r="305" spans="17:19" x14ac:dyDescent="0.25">
      <c r="Q305" s="51" t="str">
        <f t="shared" si="4"/>
        <v/>
      </c>
      <c r="R305" s="51" t="str">
        <f>IF(M305="","",IF(AND(M305&lt;&gt;'Tabelas auxiliares'!$B$236,M305&lt;&gt;'Tabelas auxiliares'!$B$237,M305&lt;&gt;'Tabelas auxiliares'!$C$236,M305&lt;&gt;'Tabelas auxiliares'!$C$237),"FOLHA DE PESSOAL",IF(Q305='Tabelas auxiliares'!$A$237,"CUSTEIO",IF(Q305='Tabelas auxiliares'!$A$236,"INVESTIMENTO","ERRO - VERIFICAR"))))</f>
        <v/>
      </c>
      <c r="S305" s="66"/>
    </row>
    <row r="306" spans="17:19" x14ac:dyDescent="0.25">
      <c r="Q306" s="51" t="str">
        <f t="shared" si="4"/>
        <v/>
      </c>
      <c r="R306" s="51" t="str">
        <f>IF(M306="","",IF(AND(M306&lt;&gt;'Tabelas auxiliares'!$B$236,M306&lt;&gt;'Tabelas auxiliares'!$B$237,M306&lt;&gt;'Tabelas auxiliares'!$C$236,M306&lt;&gt;'Tabelas auxiliares'!$C$237),"FOLHA DE PESSOAL",IF(Q306='Tabelas auxiliares'!$A$237,"CUSTEIO",IF(Q306='Tabelas auxiliares'!$A$236,"INVESTIMENTO","ERRO - VERIFICAR"))))</f>
        <v/>
      </c>
      <c r="S306" s="66"/>
    </row>
    <row r="307" spans="17:19" x14ac:dyDescent="0.25">
      <c r="Q307" s="51" t="str">
        <f t="shared" si="4"/>
        <v/>
      </c>
      <c r="R307" s="51" t="str">
        <f>IF(M307="","",IF(AND(M307&lt;&gt;'Tabelas auxiliares'!$B$236,M307&lt;&gt;'Tabelas auxiliares'!$B$237,M307&lt;&gt;'Tabelas auxiliares'!$C$236,M307&lt;&gt;'Tabelas auxiliares'!$C$237),"FOLHA DE PESSOAL",IF(Q307='Tabelas auxiliares'!$A$237,"CUSTEIO",IF(Q307='Tabelas auxiliares'!$A$236,"INVESTIMENTO","ERRO - VERIFICAR"))))</f>
        <v/>
      </c>
      <c r="S307" s="66"/>
    </row>
    <row r="308" spans="17:19" x14ac:dyDescent="0.25">
      <c r="Q308" s="51" t="str">
        <f t="shared" si="4"/>
        <v/>
      </c>
      <c r="R308" s="51" t="str">
        <f>IF(M308="","",IF(AND(M308&lt;&gt;'Tabelas auxiliares'!$B$236,M308&lt;&gt;'Tabelas auxiliares'!$B$237,M308&lt;&gt;'Tabelas auxiliares'!$C$236,M308&lt;&gt;'Tabelas auxiliares'!$C$237),"FOLHA DE PESSOAL",IF(Q308='Tabelas auxiliares'!$A$237,"CUSTEIO",IF(Q308='Tabelas auxiliares'!$A$236,"INVESTIMENTO","ERRO - VERIFICAR"))))</f>
        <v/>
      </c>
      <c r="S308" s="66"/>
    </row>
    <row r="309" spans="17:19" x14ac:dyDescent="0.25">
      <c r="Q309" s="51" t="str">
        <f t="shared" si="4"/>
        <v/>
      </c>
      <c r="R309" s="51" t="str">
        <f>IF(M309="","",IF(AND(M309&lt;&gt;'Tabelas auxiliares'!$B$236,M309&lt;&gt;'Tabelas auxiliares'!$B$237,M309&lt;&gt;'Tabelas auxiliares'!$C$236,M309&lt;&gt;'Tabelas auxiliares'!$C$237),"FOLHA DE PESSOAL",IF(Q309='Tabelas auxiliares'!$A$237,"CUSTEIO",IF(Q309='Tabelas auxiliares'!$A$236,"INVESTIMENTO","ERRO - VERIFICAR"))))</f>
        <v/>
      </c>
      <c r="S309" s="66"/>
    </row>
    <row r="310" spans="17:19" x14ac:dyDescent="0.25">
      <c r="Q310" s="51" t="str">
        <f t="shared" si="4"/>
        <v/>
      </c>
      <c r="R310" s="51" t="str">
        <f>IF(M310="","",IF(AND(M310&lt;&gt;'Tabelas auxiliares'!$B$236,M310&lt;&gt;'Tabelas auxiliares'!$B$237,M310&lt;&gt;'Tabelas auxiliares'!$C$236,M310&lt;&gt;'Tabelas auxiliares'!$C$237),"FOLHA DE PESSOAL",IF(Q310='Tabelas auxiliares'!$A$237,"CUSTEIO",IF(Q310='Tabelas auxiliares'!$A$236,"INVESTIMENTO","ERRO - VERIFICAR"))))</f>
        <v/>
      </c>
      <c r="S310" s="66"/>
    </row>
    <row r="311" spans="17:19" x14ac:dyDescent="0.25">
      <c r="Q311" s="51" t="str">
        <f t="shared" si="4"/>
        <v/>
      </c>
      <c r="R311" s="51" t="str">
        <f>IF(M311="","",IF(AND(M311&lt;&gt;'Tabelas auxiliares'!$B$236,M311&lt;&gt;'Tabelas auxiliares'!$B$237,M311&lt;&gt;'Tabelas auxiliares'!$C$236,M311&lt;&gt;'Tabelas auxiliares'!$C$237),"FOLHA DE PESSOAL",IF(Q311='Tabelas auxiliares'!$A$237,"CUSTEIO",IF(Q311='Tabelas auxiliares'!$A$236,"INVESTIMENTO","ERRO - VERIFICAR"))))</f>
        <v/>
      </c>
      <c r="S311" s="66"/>
    </row>
    <row r="312" spans="17:19" x14ac:dyDescent="0.25">
      <c r="Q312" s="51" t="str">
        <f t="shared" si="4"/>
        <v/>
      </c>
      <c r="R312" s="51" t="str">
        <f>IF(M312="","",IF(AND(M312&lt;&gt;'Tabelas auxiliares'!$B$236,M312&lt;&gt;'Tabelas auxiliares'!$B$237,M312&lt;&gt;'Tabelas auxiliares'!$C$236,M312&lt;&gt;'Tabelas auxiliares'!$C$237),"FOLHA DE PESSOAL",IF(Q312='Tabelas auxiliares'!$A$237,"CUSTEIO",IF(Q312='Tabelas auxiliares'!$A$236,"INVESTIMENTO","ERRO - VERIFICAR"))))</f>
        <v/>
      </c>
      <c r="S312" s="66"/>
    </row>
    <row r="313" spans="17:19" x14ac:dyDescent="0.25">
      <c r="Q313" s="51" t="str">
        <f t="shared" si="4"/>
        <v/>
      </c>
      <c r="R313" s="51" t="str">
        <f>IF(M313="","",IF(AND(M313&lt;&gt;'Tabelas auxiliares'!$B$236,M313&lt;&gt;'Tabelas auxiliares'!$B$237,M313&lt;&gt;'Tabelas auxiliares'!$C$236,M313&lt;&gt;'Tabelas auxiliares'!$C$237),"FOLHA DE PESSOAL",IF(Q313='Tabelas auxiliares'!$A$237,"CUSTEIO",IF(Q313='Tabelas auxiliares'!$A$236,"INVESTIMENTO","ERRO - VERIFICAR"))))</f>
        <v/>
      </c>
      <c r="S313" s="66"/>
    </row>
    <row r="314" spans="17:19" x14ac:dyDescent="0.25">
      <c r="Q314" s="51" t="str">
        <f t="shared" si="4"/>
        <v/>
      </c>
      <c r="R314" s="51" t="str">
        <f>IF(M314="","",IF(AND(M314&lt;&gt;'Tabelas auxiliares'!$B$236,M314&lt;&gt;'Tabelas auxiliares'!$B$237,M314&lt;&gt;'Tabelas auxiliares'!$C$236,M314&lt;&gt;'Tabelas auxiliares'!$C$237),"FOLHA DE PESSOAL",IF(Q314='Tabelas auxiliares'!$A$237,"CUSTEIO",IF(Q314='Tabelas auxiliares'!$A$236,"INVESTIMENTO","ERRO - VERIFICAR"))))</f>
        <v/>
      </c>
      <c r="S314" s="66"/>
    </row>
    <row r="315" spans="17:19" x14ac:dyDescent="0.25">
      <c r="Q315" s="51" t="str">
        <f t="shared" si="4"/>
        <v/>
      </c>
      <c r="R315" s="51" t="str">
        <f>IF(M315="","",IF(AND(M315&lt;&gt;'Tabelas auxiliares'!$B$236,M315&lt;&gt;'Tabelas auxiliares'!$B$237,M315&lt;&gt;'Tabelas auxiliares'!$C$236,M315&lt;&gt;'Tabelas auxiliares'!$C$237),"FOLHA DE PESSOAL",IF(Q315='Tabelas auxiliares'!$A$237,"CUSTEIO",IF(Q315='Tabelas auxiliares'!$A$236,"INVESTIMENTO","ERRO - VERIFICAR"))))</f>
        <v/>
      </c>
      <c r="S315" s="66"/>
    </row>
    <row r="316" spans="17:19" x14ac:dyDescent="0.25">
      <c r="Q316" s="51" t="str">
        <f t="shared" si="4"/>
        <v/>
      </c>
      <c r="R316" s="51" t="str">
        <f>IF(M316="","",IF(AND(M316&lt;&gt;'Tabelas auxiliares'!$B$236,M316&lt;&gt;'Tabelas auxiliares'!$B$237,M316&lt;&gt;'Tabelas auxiliares'!$C$236,M316&lt;&gt;'Tabelas auxiliares'!$C$237),"FOLHA DE PESSOAL",IF(Q316='Tabelas auxiliares'!$A$237,"CUSTEIO",IF(Q316='Tabelas auxiliares'!$A$236,"INVESTIMENTO","ERRO - VERIFICAR"))))</f>
        <v/>
      </c>
      <c r="S316" s="66"/>
    </row>
    <row r="317" spans="17:19" x14ac:dyDescent="0.25">
      <c r="Q317" s="51" t="str">
        <f t="shared" si="4"/>
        <v/>
      </c>
      <c r="R317" s="51" t="str">
        <f>IF(M317="","",IF(AND(M317&lt;&gt;'Tabelas auxiliares'!$B$236,M317&lt;&gt;'Tabelas auxiliares'!$B$237,M317&lt;&gt;'Tabelas auxiliares'!$C$236,M317&lt;&gt;'Tabelas auxiliares'!$C$237),"FOLHA DE PESSOAL",IF(Q317='Tabelas auxiliares'!$A$237,"CUSTEIO",IF(Q317='Tabelas auxiliares'!$A$236,"INVESTIMENTO","ERRO - VERIFICAR"))))</f>
        <v/>
      </c>
      <c r="S317" s="66"/>
    </row>
    <row r="318" spans="17:19" x14ac:dyDescent="0.25">
      <c r="Q318" s="51" t="str">
        <f t="shared" si="4"/>
        <v/>
      </c>
      <c r="R318" s="51" t="str">
        <f>IF(M318="","",IF(AND(M318&lt;&gt;'Tabelas auxiliares'!$B$236,M318&lt;&gt;'Tabelas auxiliares'!$B$237,M318&lt;&gt;'Tabelas auxiliares'!$C$236,M318&lt;&gt;'Tabelas auxiliares'!$C$237),"FOLHA DE PESSOAL",IF(Q318='Tabelas auxiliares'!$A$237,"CUSTEIO",IF(Q318='Tabelas auxiliares'!$A$236,"INVESTIMENTO","ERRO - VERIFICAR"))))</f>
        <v/>
      </c>
      <c r="S318" s="66"/>
    </row>
    <row r="319" spans="17:19" x14ac:dyDescent="0.25">
      <c r="Q319" s="51" t="str">
        <f t="shared" si="4"/>
        <v/>
      </c>
      <c r="R319" s="51" t="str">
        <f>IF(M319="","",IF(AND(M319&lt;&gt;'Tabelas auxiliares'!$B$236,M319&lt;&gt;'Tabelas auxiliares'!$B$237,M319&lt;&gt;'Tabelas auxiliares'!$C$236,M319&lt;&gt;'Tabelas auxiliares'!$C$237),"FOLHA DE PESSOAL",IF(Q319='Tabelas auxiliares'!$A$237,"CUSTEIO",IF(Q319='Tabelas auxiliares'!$A$236,"INVESTIMENTO","ERRO - VERIFICAR"))))</f>
        <v/>
      </c>
      <c r="S319" s="66"/>
    </row>
    <row r="320" spans="17:19" x14ac:dyDescent="0.25">
      <c r="Q320" s="51" t="str">
        <f t="shared" si="4"/>
        <v/>
      </c>
      <c r="R320" s="51" t="str">
        <f>IF(M320="","",IF(AND(M320&lt;&gt;'Tabelas auxiliares'!$B$236,M320&lt;&gt;'Tabelas auxiliares'!$B$237,M320&lt;&gt;'Tabelas auxiliares'!$C$236,M320&lt;&gt;'Tabelas auxiliares'!$C$237),"FOLHA DE PESSOAL",IF(Q320='Tabelas auxiliares'!$A$237,"CUSTEIO",IF(Q320='Tabelas auxiliares'!$A$236,"INVESTIMENTO","ERRO - VERIFICAR"))))</f>
        <v/>
      </c>
      <c r="S320" s="66"/>
    </row>
    <row r="321" spans="17:19" x14ac:dyDescent="0.25">
      <c r="Q321" s="51" t="str">
        <f t="shared" si="4"/>
        <v/>
      </c>
      <c r="R321" s="51" t="str">
        <f>IF(M321="","",IF(AND(M321&lt;&gt;'Tabelas auxiliares'!$B$236,M321&lt;&gt;'Tabelas auxiliares'!$B$237,M321&lt;&gt;'Tabelas auxiliares'!$C$236,M321&lt;&gt;'Tabelas auxiliares'!$C$237),"FOLHA DE PESSOAL",IF(Q321='Tabelas auxiliares'!$A$237,"CUSTEIO",IF(Q321='Tabelas auxiliares'!$A$236,"INVESTIMENTO","ERRO - VERIFICAR"))))</f>
        <v/>
      </c>
      <c r="S321" s="66"/>
    </row>
    <row r="322" spans="17:19" x14ac:dyDescent="0.25">
      <c r="Q322" s="51" t="str">
        <f t="shared" si="4"/>
        <v/>
      </c>
      <c r="R322" s="51" t="str">
        <f>IF(M322="","",IF(AND(M322&lt;&gt;'Tabelas auxiliares'!$B$236,M322&lt;&gt;'Tabelas auxiliares'!$B$237,M322&lt;&gt;'Tabelas auxiliares'!$C$236,M322&lt;&gt;'Tabelas auxiliares'!$C$237),"FOLHA DE PESSOAL",IF(Q322='Tabelas auxiliares'!$A$237,"CUSTEIO",IF(Q322='Tabelas auxiliares'!$A$236,"INVESTIMENTO","ERRO - VERIFICAR"))))</f>
        <v/>
      </c>
      <c r="S322" s="66"/>
    </row>
    <row r="323" spans="17:19" x14ac:dyDescent="0.25">
      <c r="Q323" s="51" t="str">
        <f t="shared" si="4"/>
        <v/>
      </c>
      <c r="R323" s="51" t="str">
        <f>IF(M323="","",IF(AND(M323&lt;&gt;'Tabelas auxiliares'!$B$236,M323&lt;&gt;'Tabelas auxiliares'!$B$237,M323&lt;&gt;'Tabelas auxiliares'!$C$236,M323&lt;&gt;'Tabelas auxiliares'!$C$237),"FOLHA DE PESSOAL",IF(Q323='Tabelas auxiliares'!$A$237,"CUSTEIO",IF(Q323='Tabelas auxiliares'!$A$236,"INVESTIMENTO","ERRO - VERIFICAR"))))</f>
        <v/>
      </c>
      <c r="S323" s="66"/>
    </row>
    <row r="324" spans="17:19" x14ac:dyDescent="0.25">
      <c r="Q324" s="51" t="str">
        <f t="shared" ref="Q324:Q387" si="5">LEFT(O324,1)</f>
        <v/>
      </c>
      <c r="R324" s="51" t="str">
        <f>IF(M324="","",IF(AND(M324&lt;&gt;'Tabelas auxiliares'!$B$236,M324&lt;&gt;'Tabelas auxiliares'!$B$237,M324&lt;&gt;'Tabelas auxiliares'!$C$236,M324&lt;&gt;'Tabelas auxiliares'!$C$237),"FOLHA DE PESSOAL",IF(Q324='Tabelas auxiliares'!$A$237,"CUSTEIO",IF(Q324='Tabelas auxiliares'!$A$236,"INVESTIMENTO","ERRO - VERIFICAR"))))</f>
        <v/>
      </c>
      <c r="S324" s="66"/>
    </row>
    <row r="325" spans="17:19" x14ac:dyDescent="0.25">
      <c r="Q325" s="51" t="str">
        <f t="shared" si="5"/>
        <v/>
      </c>
      <c r="R325" s="51" t="str">
        <f>IF(M325="","",IF(AND(M325&lt;&gt;'Tabelas auxiliares'!$B$236,M325&lt;&gt;'Tabelas auxiliares'!$B$237,M325&lt;&gt;'Tabelas auxiliares'!$C$236,M325&lt;&gt;'Tabelas auxiliares'!$C$237),"FOLHA DE PESSOAL",IF(Q325='Tabelas auxiliares'!$A$237,"CUSTEIO",IF(Q325='Tabelas auxiliares'!$A$236,"INVESTIMENTO","ERRO - VERIFICAR"))))</f>
        <v/>
      </c>
      <c r="S325" s="66"/>
    </row>
    <row r="326" spans="17:19" x14ac:dyDescent="0.25">
      <c r="Q326" s="51" t="str">
        <f t="shared" si="5"/>
        <v/>
      </c>
      <c r="R326" s="51" t="str">
        <f>IF(M326="","",IF(AND(M326&lt;&gt;'Tabelas auxiliares'!$B$236,M326&lt;&gt;'Tabelas auxiliares'!$B$237,M326&lt;&gt;'Tabelas auxiliares'!$C$236,M326&lt;&gt;'Tabelas auxiliares'!$C$237),"FOLHA DE PESSOAL",IF(Q326='Tabelas auxiliares'!$A$237,"CUSTEIO",IF(Q326='Tabelas auxiliares'!$A$236,"INVESTIMENTO","ERRO - VERIFICAR"))))</f>
        <v/>
      </c>
      <c r="S326" s="66"/>
    </row>
    <row r="327" spans="17:19" x14ac:dyDescent="0.25">
      <c r="Q327" s="51" t="str">
        <f t="shared" si="5"/>
        <v/>
      </c>
      <c r="R327" s="51" t="str">
        <f>IF(M327="","",IF(AND(M327&lt;&gt;'Tabelas auxiliares'!$B$236,M327&lt;&gt;'Tabelas auxiliares'!$B$237,M327&lt;&gt;'Tabelas auxiliares'!$C$236,M327&lt;&gt;'Tabelas auxiliares'!$C$237),"FOLHA DE PESSOAL",IF(Q327='Tabelas auxiliares'!$A$237,"CUSTEIO",IF(Q327='Tabelas auxiliares'!$A$236,"INVESTIMENTO","ERRO - VERIFICAR"))))</f>
        <v/>
      </c>
      <c r="S327" s="66"/>
    </row>
    <row r="328" spans="17:19" x14ac:dyDescent="0.25">
      <c r="Q328" s="51" t="str">
        <f t="shared" si="5"/>
        <v/>
      </c>
      <c r="R328" s="51" t="str">
        <f>IF(M328="","",IF(AND(M328&lt;&gt;'Tabelas auxiliares'!$B$236,M328&lt;&gt;'Tabelas auxiliares'!$B$237,M328&lt;&gt;'Tabelas auxiliares'!$C$236,M328&lt;&gt;'Tabelas auxiliares'!$C$237),"FOLHA DE PESSOAL",IF(Q328='Tabelas auxiliares'!$A$237,"CUSTEIO",IF(Q328='Tabelas auxiliares'!$A$236,"INVESTIMENTO","ERRO - VERIFICAR"))))</f>
        <v/>
      </c>
      <c r="S328" s="66"/>
    </row>
    <row r="329" spans="17:19" x14ac:dyDescent="0.25">
      <c r="Q329" s="51" t="str">
        <f t="shared" si="5"/>
        <v/>
      </c>
      <c r="R329" s="51" t="str">
        <f>IF(M329="","",IF(AND(M329&lt;&gt;'Tabelas auxiliares'!$B$236,M329&lt;&gt;'Tabelas auxiliares'!$B$237,M329&lt;&gt;'Tabelas auxiliares'!$C$236,M329&lt;&gt;'Tabelas auxiliares'!$C$237),"FOLHA DE PESSOAL",IF(Q329='Tabelas auxiliares'!$A$237,"CUSTEIO",IF(Q329='Tabelas auxiliares'!$A$236,"INVESTIMENTO","ERRO - VERIFICAR"))))</f>
        <v/>
      </c>
      <c r="S329" s="66"/>
    </row>
    <row r="330" spans="17:19" x14ac:dyDescent="0.25">
      <c r="Q330" s="51" t="str">
        <f t="shared" si="5"/>
        <v/>
      </c>
      <c r="R330" s="51" t="str">
        <f>IF(M330="","",IF(AND(M330&lt;&gt;'Tabelas auxiliares'!$B$236,M330&lt;&gt;'Tabelas auxiliares'!$B$237,M330&lt;&gt;'Tabelas auxiliares'!$C$236,M330&lt;&gt;'Tabelas auxiliares'!$C$237),"FOLHA DE PESSOAL",IF(Q330='Tabelas auxiliares'!$A$237,"CUSTEIO",IF(Q330='Tabelas auxiliares'!$A$236,"INVESTIMENTO","ERRO - VERIFICAR"))))</f>
        <v/>
      </c>
      <c r="S330" s="66"/>
    </row>
    <row r="331" spans="17:19" x14ac:dyDescent="0.25">
      <c r="Q331" s="51" t="str">
        <f t="shared" si="5"/>
        <v/>
      </c>
      <c r="R331" s="51" t="str">
        <f>IF(M331="","",IF(AND(M331&lt;&gt;'Tabelas auxiliares'!$B$236,M331&lt;&gt;'Tabelas auxiliares'!$B$237,M331&lt;&gt;'Tabelas auxiliares'!$C$236,M331&lt;&gt;'Tabelas auxiliares'!$C$237),"FOLHA DE PESSOAL",IF(Q331='Tabelas auxiliares'!$A$237,"CUSTEIO",IF(Q331='Tabelas auxiliares'!$A$236,"INVESTIMENTO","ERRO - VERIFICAR"))))</f>
        <v/>
      </c>
      <c r="S331" s="66"/>
    </row>
    <row r="332" spans="17:19" x14ac:dyDescent="0.25">
      <c r="Q332" s="51" t="str">
        <f t="shared" si="5"/>
        <v/>
      </c>
      <c r="R332" s="51" t="str">
        <f>IF(M332="","",IF(AND(M332&lt;&gt;'Tabelas auxiliares'!$B$236,M332&lt;&gt;'Tabelas auxiliares'!$B$237,M332&lt;&gt;'Tabelas auxiliares'!$C$236,M332&lt;&gt;'Tabelas auxiliares'!$C$237),"FOLHA DE PESSOAL",IF(Q332='Tabelas auxiliares'!$A$237,"CUSTEIO",IF(Q332='Tabelas auxiliares'!$A$236,"INVESTIMENTO","ERRO - VERIFICAR"))))</f>
        <v/>
      </c>
      <c r="S332" s="66"/>
    </row>
    <row r="333" spans="17:19" x14ac:dyDescent="0.25">
      <c r="Q333" s="51" t="str">
        <f t="shared" si="5"/>
        <v/>
      </c>
      <c r="R333" s="51" t="str">
        <f>IF(M333="","",IF(AND(M333&lt;&gt;'Tabelas auxiliares'!$B$236,M333&lt;&gt;'Tabelas auxiliares'!$B$237,M333&lt;&gt;'Tabelas auxiliares'!$C$236,M333&lt;&gt;'Tabelas auxiliares'!$C$237),"FOLHA DE PESSOAL",IF(Q333='Tabelas auxiliares'!$A$237,"CUSTEIO",IF(Q333='Tabelas auxiliares'!$A$236,"INVESTIMENTO","ERRO - VERIFICAR"))))</f>
        <v/>
      </c>
      <c r="S333" s="66"/>
    </row>
    <row r="334" spans="17:19" x14ac:dyDescent="0.25">
      <c r="Q334" s="51" t="str">
        <f t="shared" si="5"/>
        <v/>
      </c>
      <c r="R334" s="51" t="str">
        <f>IF(M334="","",IF(AND(M334&lt;&gt;'Tabelas auxiliares'!$B$236,M334&lt;&gt;'Tabelas auxiliares'!$B$237,M334&lt;&gt;'Tabelas auxiliares'!$C$236,M334&lt;&gt;'Tabelas auxiliares'!$C$237),"FOLHA DE PESSOAL",IF(Q334='Tabelas auxiliares'!$A$237,"CUSTEIO",IF(Q334='Tabelas auxiliares'!$A$236,"INVESTIMENTO","ERRO - VERIFICAR"))))</f>
        <v/>
      </c>
      <c r="S334" s="66"/>
    </row>
    <row r="335" spans="17:19" x14ac:dyDescent="0.25">
      <c r="Q335" s="51" t="str">
        <f t="shared" si="5"/>
        <v/>
      </c>
      <c r="R335" s="51" t="str">
        <f>IF(M335="","",IF(AND(M335&lt;&gt;'Tabelas auxiliares'!$B$236,M335&lt;&gt;'Tabelas auxiliares'!$B$237,M335&lt;&gt;'Tabelas auxiliares'!$C$236,M335&lt;&gt;'Tabelas auxiliares'!$C$237),"FOLHA DE PESSOAL",IF(Q335='Tabelas auxiliares'!$A$237,"CUSTEIO",IF(Q335='Tabelas auxiliares'!$A$236,"INVESTIMENTO","ERRO - VERIFICAR"))))</f>
        <v/>
      </c>
      <c r="S335" s="66"/>
    </row>
    <row r="336" spans="17:19" x14ac:dyDescent="0.25">
      <c r="Q336" s="51" t="str">
        <f t="shared" si="5"/>
        <v/>
      </c>
      <c r="R336" s="51" t="str">
        <f>IF(M336="","",IF(AND(M336&lt;&gt;'Tabelas auxiliares'!$B$236,M336&lt;&gt;'Tabelas auxiliares'!$B$237,M336&lt;&gt;'Tabelas auxiliares'!$C$236,M336&lt;&gt;'Tabelas auxiliares'!$C$237),"FOLHA DE PESSOAL",IF(Q336='Tabelas auxiliares'!$A$237,"CUSTEIO",IF(Q336='Tabelas auxiliares'!$A$236,"INVESTIMENTO","ERRO - VERIFICAR"))))</f>
        <v/>
      </c>
      <c r="S336" s="66"/>
    </row>
    <row r="337" spans="17:19" x14ac:dyDescent="0.25">
      <c r="Q337" s="51" t="str">
        <f t="shared" si="5"/>
        <v/>
      </c>
      <c r="R337" s="51" t="str">
        <f>IF(M337="","",IF(AND(M337&lt;&gt;'Tabelas auxiliares'!$B$236,M337&lt;&gt;'Tabelas auxiliares'!$B$237,M337&lt;&gt;'Tabelas auxiliares'!$C$236,M337&lt;&gt;'Tabelas auxiliares'!$C$237),"FOLHA DE PESSOAL",IF(Q337='Tabelas auxiliares'!$A$237,"CUSTEIO",IF(Q337='Tabelas auxiliares'!$A$236,"INVESTIMENTO","ERRO - VERIFICAR"))))</f>
        <v/>
      </c>
      <c r="S337" s="66"/>
    </row>
    <row r="338" spans="17:19" x14ac:dyDescent="0.25">
      <c r="Q338" s="51" t="str">
        <f t="shared" si="5"/>
        <v/>
      </c>
      <c r="R338" s="51" t="str">
        <f>IF(M338="","",IF(AND(M338&lt;&gt;'Tabelas auxiliares'!$B$236,M338&lt;&gt;'Tabelas auxiliares'!$B$237,M338&lt;&gt;'Tabelas auxiliares'!$C$236,M338&lt;&gt;'Tabelas auxiliares'!$C$237),"FOLHA DE PESSOAL",IF(Q338='Tabelas auxiliares'!$A$237,"CUSTEIO",IF(Q338='Tabelas auxiliares'!$A$236,"INVESTIMENTO","ERRO - VERIFICAR"))))</f>
        <v/>
      </c>
      <c r="S338" s="66"/>
    </row>
    <row r="339" spans="17:19" x14ac:dyDescent="0.25">
      <c r="Q339" s="51" t="str">
        <f t="shared" si="5"/>
        <v/>
      </c>
      <c r="R339" s="51" t="str">
        <f>IF(M339="","",IF(AND(M339&lt;&gt;'Tabelas auxiliares'!$B$236,M339&lt;&gt;'Tabelas auxiliares'!$B$237,M339&lt;&gt;'Tabelas auxiliares'!$C$236,M339&lt;&gt;'Tabelas auxiliares'!$C$237),"FOLHA DE PESSOAL",IF(Q339='Tabelas auxiliares'!$A$237,"CUSTEIO",IF(Q339='Tabelas auxiliares'!$A$236,"INVESTIMENTO","ERRO - VERIFICAR"))))</f>
        <v/>
      </c>
      <c r="S339" s="66"/>
    </row>
    <row r="340" spans="17:19" x14ac:dyDescent="0.25">
      <c r="Q340" s="51" t="str">
        <f t="shared" si="5"/>
        <v/>
      </c>
      <c r="R340" s="51" t="str">
        <f>IF(M340="","",IF(AND(M340&lt;&gt;'Tabelas auxiliares'!$B$236,M340&lt;&gt;'Tabelas auxiliares'!$B$237,M340&lt;&gt;'Tabelas auxiliares'!$C$236,M340&lt;&gt;'Tabelas auxiliares'!$C$237),"FOLHA DE PESSOAL",IF(Q340='Tabelas auxiliares'!$A$237,"CUSTEIO",IF(Q340='Tabelas auxiliares'!$A$236,"INVESTIMENTO","ERRO - VERIFICAR"))))</f>
        <v/>
      </c>
      <c r="S340" s="66"/>
    </row>
    <row r="341" spans="17:19" x14ac:dyDescent="0.25">
      <c r="Q341" s="51" t="str">
        <f t="shared" si="5"/>
        <v/>
      </c>
      <c r="R341" s="51" t="str">
        <f>IF(M341="","",IF(AND(M341&lt;&gt;'Tabelas auxiliares'!$B$236,M341&lt;&gt;'Tabelas auxiliares'!$B$237,M341&lt;&gt;'Tabelas auxiliares'!$C$236,M341&lt;&gt;'Tabelas auxiliares'!$C$237),"FOLHA DE PESSOAL",IF(Q341='Tabelas auxiliares'!$A$237,"CUSTEIO",IF(Q341='Tabelas auxiliares'!$A$236,"INVESTIMENTO","ERRO - VERIFICAR"))))</f>
        <v/>
      </c>
      <c r="S341" s="66"/>
    </row>
    <row r="342" spans="17:19" x14ac:dyDescent="0.25">
      <c r="Q342" s="51" t="str">
        <f t="shared" si="5"/>
        <v/>
      </c>
      <c r="R342" s="51" t="str">
        <f>IF(M342="","",IF(AND(M342&lt;&gt;'Tabelas auxiliares'!$B$236,M342&lt;&gt;'Tabelas auxiliares'!$B$237,M342&lt;&gt;'Tabelas auxiliares'!$C$236,M342&lt;&gt;'Tabelas auxiliares'!$C$237),"FOLHA DE PESSOAL",IF(Q342='Tabelas auxiliares'!$A$237,"CUSTEIO",IF(Q342='Tabelas auxiliares'!$A$236,"INVESTIMENTO","ERRO - VERIFICAR"))))</f>
        <v/>
      </c>
      <c r="S342" s="66"/>
    </row>
    <row r="343" spans="17:19" x14ac:dyDescent="0.25">
      <c r="Q343" s="51" t="str">
        <f t="shared" si="5"/>
        <v/>
      </c>
      <c r="R343" s="51" t="str">
        <f>IF(M343="","",IF(AND(M343&lt;&gt;'Tabelas auxiliares'!$B$236,M343&lt;&gt;'Tabelas auxiliares'!$B$237,M343&lt;&gt;'Tabelas auxiliares'!$C$236,M343&lt;&gt;'Tabelas auxiliares'!$C$237),"FOLHA DE PESSOAL",IF(Q343='Tabelas auxiliares'!$A$237,"CUSTEIO",IF(Q343='Tabelas auxiliares'!$A$236,"INVESTIMENTO","ERRO - VERIFICAR"))))</f>
        <v/>
      </c>
      <c r="S343" s="66"/>
    </row>
    <row r="344" spans="17:19" x14ac:dyDescent="0.25">
      <c r="Q344" s="51" t="str">
        <f t="shared" si="5"/>
        <v/>
      </c>
      <c r="R344" s="51" t="str">
        <f>IF(M344="","",IF(AND(M344&lt;&gt;'Tabelas auxiliares'!$B$236,M344&lt;&gt;'Tabelas auxiliares'!$B$237,M344&lt;&gt;'Tabelas auxiliares'!$C$236,M344&lt;&gt;'Tabelas auxiliares'!$C$237),"FOLHA DE PESSOAL",IF(Q344='Tabelas auxiliares'!$A$237,"CUSTEIO",IF(Q344='Tabelas auxiliares'!$A$236,"INVESTIMENTO","ERRO - VERIFICAR"))))</f>
        <v/>
      </c>
      <c r="S344" s="66"/>
    </row>
    <row r="345" spans="17:19" x14ac:dyDescent="0.25">
      <c r="Q345" s="51" t="str">
        <f t="shared" si="5"/>
        <v/>
      </c>
      <c r="R345" s="51" t="str">
        <f>IF(M345="","",IF(AND(M345&lt;&gt;'Tabelas auxiliares'!$B$236,M345&lt;&gt;'Tabelas auxiliares'!$B$237,M345&lt;&gt;'Tabelas auxiliares'!$C$236,M345&lt;&gt;'Tabelas auxiliares'!$C$237),"FOLHA DE PESSOAL",IF(Q345='Tabelas auxiliares'!$A$237,"CUSTEIO",IF(Q345='Tabelas auxiliares'!$A$236,"INVESTIMENTO","ERRO - VERIFICAR"))))</f>
        <v/>
      </c>
      <c r="S345" s="66"/>
    </row>
    <row r="346" spans="17:19" x14ac:dyDescent="0.25">
      <c r="Q346" s="51" t="str">
        <f t="shared" si="5"/>
        <v/>
      </c>
      <c r="R346" s="51" t="str">
        <f>IF(M346="","",IF(AND(M346&lt;&gt;'Tabelas auxiliares'!$B$236,M346&lt;&gt;'Tabelas auxiliares'!$B$237,M346&lt;&gt;'Tabelas auxiliares'!$C$236,M346&lt;&gt;'Tabelas auxiliares'!$C$237),"FOLHA DE PESSOAL",IF(Q346='Tabelas auxiliares'!$A$237,"CUSTEIO",IF(Q346='Tabelas auxiliares'!$A$236,"INVESTIMENTO","ERRO - VERIFICAR"))))</f>
        <v/>
      </c>
      <c r="S346" s="66"/>
    </row>
    <row r="347" spans="17:19" x14ac:dyDescent="0.25">
      <c r="Q347" s="51" t="str">
        <f t="shared" si="5"/>
        <v/>
      </c>
      <c r="R347" s="51" t="str">
        <f>IF(M347="","",IF(AND(M347&lt;&gt;'Tabelas auxiliares'!$B$236,M347&lt;&gt;'Tabelas auxiliares'!$B$237,M347&lt;&gt;'Tabelas auxiliares'!$C$236,M347&lt;&gt;'Tabelas auxiliares'!$C$237),"FOLHA DE PESSOAL",IF(Q347='Tabelas auxiliares'!$A$237,"CUSTEIO",IF(Q347='Tabelas auxiliares'!$A$236,"INVESTIMENTO","ERRO - VERIFICAR"))))</f>
        <v/>
      </c>
      <c r="S347" s="66"/>
    </row>
    <row r="348" spans="17:19" x14ac:dyDescent="0.25">
      <c r="Q348" s="51" t="str">
        <f t="shared" si="5"/>
        <v/>
      </c>
      <c r="R348" s="51" t="str">
        <f>IF(M348="","",IF(AND(M348&lt;&gt;'Tabelas auxiliares'!$B$236,M348&lt;&gt;'Tabelas auxiliares'!$B$237,M348&lt;&gt;'Tabelas auxiliares'!$C$236,M348&lt;&gt;'Tabelas auxiliares'!$C$237),"FOLHA DE PESSOAL",IF(Q348='Tabelas auxiliares'!$A$237,"CUSTEIO",IF(Q348='Tabelas auxiliares'!$A$236,"INVESTIMENTO","ERRO - VERIFICAR"))))</f>
        <v/>
      </c>
      <c r="S348" s="66"/>
    </row>
    <row r="349" spans="17:19" x14ac:dyDescent="0.25">
      <c r="Q349" s="51" t="str">
        <f t="shared" si="5"/>
        <v/>
      </c>
      <c r="R349" s="51" t="str">
        <f>IF(M349="","",IF(AND(M349&lt;&gt;'Tabelas auxiliares'!$B$236,M349&lt;&gt;'Tabelas auxiliares'!$B$237,M349&lt;&gt;'Tabelas auxiliares'!$C$236,M349&lt;&gt;'Tabelas auxiliares'!$C$237),"FOLHA DE PESSOAL",IF(Q349='Tabelas auxiliares'!$A$237,"CUSTEIO",IF(Q349='Tabelas auxiliares'!$A$236,"INVESTIMENTO","ERRO - VERIFICAR"))))</f>
        <v/>
      </c>
      <c r="S349" s="66"/>
    </row>
    <row r="350" spans="17:19" x14ac:dyDescent="0.25">
      <c r="Q350" s="51" t="str">
        <f t="shared" si="5"/>
        <v/>
      </c>
      <c r="R350" s="51" t="str">
        <f>IF(M350="","",IF(AND(M350&lt;&gt;'Tabelas auxiliares'!$B$236,M350&lt;&gt;'Tabelas auxiliares'!$B$237,M350&lt;&gt;'Tabelas auxiliares'!$C$236,M350&lt;&gt;'Tabelas auxiliares'!$C$237),"FOLHA DE PESSOAL",IF(Q350='Tabelas auxiliares'!$A$237,"CUSTEIO",IF(Q350='Tabelas auxiliares'!$A$236,"INVESTIMENTO","ERRO - VERIFICAR"))))</f>
        <v/>
      </c>
      <c r="S350" s="66"/>
    </row>
    <row r="351" spans="17:19" x14ac:dyDescent="0.25">
      <c r="Q351" s="51" t="str">
        <f t="shared" si="5"/>
        <v/>
      </c>
      <c r="R351" s="51" t="str">
        <f>IF(M351="","",IF(AND(M351&lt;&gt;'Tabelas auxiliares'!$B$236,M351&lt;&gt;'Tabelas auxiliares'!$B$237,M351&lt;&gt;'Tabelas auxiliares'!$C$236,M351&lt;&gt;'Tabelas auxiliares'!$C$237),"FOLHA DE PESSOAL",IF(Q351='Tabelas auxiliares'!$A$237,"CUSTEIO",IF(Q351='Tabelas auxiliares'!$A$236,"INVESTIMENTO","ERRO - VERIFICAR"))))</f>
        <v/>
      </c>
      <c r="S351" s="66"/>
    </row>
    <row r="352" spans="17:19" x14ac:dyDescent="0.25">
      <c r="Q352" s="51" t="str">
        <f t="shared" si="5"/>
        <v/>
      </c>
      <c r="R352" s="51" t="str">
        <f>IF(M352="","",IF(AND(M352&lt;&gt;'Tabelas auxiliares'!$B$236,M352&lt;&gt;'Tabelas auxiliares'!$B$237,M352&lt;&gt;'Tabelas auxiliares'!$C$236,M352&lt;&gt;'Tabelas auxiliares'!$C$237),"FOLHA DE PESSOAL",IF(Q352='Tabelas auxiliares'!$A$237,"CUSTEIO",IF(Q352='Tabelas auxiliares'!$A$236,"INVESTIMENTO","ERRO - VERIFICAR"))))</f>
        <v/>
      </c>
      <c r="S352" s="66"/>
    </row>
    <row r="353" spans="17:19" x14ac:dyDescent="0.25">
      <c r="Q353" s="51" t="str">
        <f t="shared" si="5"/>
        <v/>
      </c>
      <c r="R353" s="51" t="str">
        <f>IF(M353="","",IF(AND(M353&lt;&gt;'Tabelas auxiliares'!$B$236,M353&lt;&gt;'Tabelas auxiliares'!$B$237,M353&lt;&gt;'Tabelas auxiliares'!$C$236,M353&lt;&gt;'Tabelas auxiliares'!$C$237),"FOLHA DE PESSOAL",IF(Q353='Tabelas auxiliares'!$A$237,"CUSTEIO",IF(Q353='Tabelas auxiliares'!$A$236,"INVESTIMENTO","ERRO - VERIFICAR"))))</f>
        <v/>
      </c>
      <c r="S353" s="66"/>
    </row>
    <row r="354" spans="17:19" x14ac:dyDescent="0.25">
      <c r="Q354" s="51" t="str">
        <f t="shared" si="5"/>
        <v/>
      </c>
      <c r="R354" s="51" t="str">
        <f>IF(M354="","",IF(AND(M354&lt;&gt;'Tabelas auxiliares'!$B$236,M354&lt;&gt;'Tabelas auxiliares'!$B$237,M354&lt;&gt;'Tabelas auxiliares'!$C$236,M354&lt;&gt;'Tabelas auxiliares'!$C$237),"FOLHA DE PESSOAL",IF(Q354='Tabelas auxiliares'!$A$237,"CUSTEIO",IF(Q354='Tabelas auxiliares'!$A$236,"INVESTIMENTO","ERRO - VERIFICAR"))))</f>
        <v/>
      </c>
      <c r="S354" s="66"/>
    </row>
    <row r="355" spans="17:19" x14ac:dyDescent="0.25">
      <c r="Q355" s="51" t="str">
        <f t="shared" si="5"/>
        <v/>
      </c>
      <c r="R355" s="51" t="str">
        <f>IF(M355="","",IF(AND(M355&lt;&gt;'Tabelas auxiliares'!$B$236,M355&lt;&gt;'Tabelas auxiliares'!$B$237,M355&lt;&gt;'Tabelas auxiliares'!$C$236,M355&lt;&gt;'Tabelas auxiliares'!$C$237),"FOLHA DE PESSOAL",IF(Q355='Tabelas auxiliares'!$A$237,"CUSTEIO",IF(Q355='Tabelas auxiliares'!$A$236,"INVESTIMENTO","ERRO - VERIFICAR"))))</f>
        <v/>
      </c>
      <c r="S355" s="66"/>
    </row>
    <row r="356" spans="17:19" x14ac:dyDescent="0.25">
      <c r="Q356" s="51" t="str">
        <f t="shared" si="5"/>
        <v/>
      </c>
      <c r="R356" s="51" t="str">
        <f>IF(M356="","",IF(AND(M356&lt;&gt;'Tabelas auxiliares'!$B$236,M356&lt;&gt;'Tabelas auxiliares'!$B$237,M356&lt;&gt;'Tabelas auxiliares'!$C$236,M356&lt;&gt;'Tabelas auxiliares'!$C$237),"FOLHA DE PESSOAL",IF(Q356='Tabelas auxiliares'!$A$237,"CUSTEIO",IF(Q356='Tabelas auxiliares'!$A$236,"INVESTIMENTO","ERRO - VERIFICAR"))))</f>
        <v/>
      </c>
      <c r="S356" s="66"/>
    </row>
    <row r="357" spans="17:19" x14ac:dyDescent="0.25">
      <c r="Q357" s="51" t="str">
        <f t="shared" si="5"/>
        <v/>
      </c>
      <c r="R357" s="51" t="str">
        <f>IF(M357="","",IF(AND(M357&lt;&gt;'Tabelas auxiliares'!$B$236,M357&lt;&gt;'Tabelas auxiliares'!$B$237,M357&lt;&gt;'Tabelas auxiliares'!$C$236,M357&lt;&gt;'Tabelas auxiliares'!$C$237),"FOLHA DE PESSOAL",IF(Q357='Tabelas auxiliares'!$A$237,"CUSTEIO",IF(Q357='Tabelas auxiliares'!$A$236,"INVESTIMENTO","ERRO - VERIFICAR"))))</f>
        <v/>
      </c>
      <c r="S357" s="66"/>
    </row>
    <row r="358" spans="17:19" x14ac:dyDescent="0.25">
      <c r="Q358" s="51" t="str">
        <f t="shared" si="5"/>
        <v/>
      </c>
      <c r="R358" s="51" t="str">
        <f>IF(M358="","",IF(AND(M358&lt;&gt;'Tabelas auxiliares'!$B$236,M358&lt;&gt;'Tabelas auxiliares'!$B$237,M358&lt;&gt;'Tabelas auxiliares'!$C$236,M358&lt;&gt;'Tabelas auxiliares'!$C$237),"FOLHA DE PESSOAL",IF(Q358='Tabelas auxiliares'!$A$237,"CUSTEIO",IF(Q358='Tabelas auxiliares'!$A$236,"INVESTIMENTO","ERRO - VERIFICAR"))))</f>
        <v/>
      </c>
      <c r="S358" s="66"/>
    </row>
    <row r="359" spans="17:19" x14ac:dyDescent="0.25">
      <c r="Q359" s="51" t="str">
        <f t="shared" si="5"/>
        <v/>
      </c>
      <c r="R359" s="51" t="str">
        <f>IF(M359="","",IF(AND(M359&lt;&gt;'Tabelas auxiliares'!$B$236,M359&lt;&gt;'Tabelas auxiliares'!$B$237,M359&lt;&gt;'Tabelas auxiliares'!$C$236,M359&lt;&gt;'Tabelas auxiliares'!$C$237),"FOLHA DE PESSOAL",IF(Q359='Tabelas auxiliares'!$A$237,"CUSTEIO",IF(Q359='Tabelas auxiliares'!$A$236,"INVESTIMENTO","ERRO - VERIFICAR"))))</f>
        <v/>
      </c>
      <c r="S359" s="66"/>
    </row>
    <row r="360" spans="17:19" x14ac:dyDescent="0.25">
      <c r="Q360" s="51" t="str">
        <f t="shared" si="5"/>
        <v/>
      </c>
      <c r="R360" s="51" t="str">
        <f>IF(M360="","",IF(AND(M360&lt;&gt;'Tabelas auxiliares'!$B$236,M360&lt;&gt;'Tabelas auxiliares'!$B$237,M360&lt;&gt;'Tabelas auxiliares'!$C$236,M360&lt;&gt;'Tabelas auxiliares'!$C$237),"FOLHA DE PESSOAL",IF(Q360='Tabelas auxiliares'!$A$237,"CUSTEIO",IF(Q360='Tabelas auxiliares'!$A$236,"INVESTIMENTO","ERRO - VERIFICAR"))))</f>
        <v/>
      </c>
      <c r="S360" s="66"/>
    </row>
    <row r="361" spans="17:19" x14ac:dyDescent="0.25">
      <c r="Q361" s="51" t="str">
        <f t="shared" si="5"/>
        <v/>
      </c>
      <c r="R361" s="51" t="str">
        <f>IF(M361="","",IF(AND(M361&lt;&gt;'Tabelas auxiliares'!$B$236,M361&lt;&gt;'Tabelas auxiliares'!$B$237,M361&lt;&gt;'Tabelas auxiliares'!$C$236,M361&lt;&gt;'Tabelas auxiliares'!$C$237),"FOLHA DE PESSOAL",IF(Q361='Tabelas auxiliares'!$A$237,"CUSTEIO",IF(Q361='Tabelas auxiliares'!$A$236,"INVESTIMENTO","ERRO - VERIFICAR"))))</f>
        <v/>
      </c>
      <c r="S361" s="66"/>
    </row>
    <row r="362" spans="17:19" x14ac:dyDescent="0.25">
      <c r="Q362" s="51" t="str">
        <f t="shared" si="5"/>
        <v/>
      </c>
      <c r="R362" s="51" t="str">
        <f>IF(M362="","",IF(AND(M362&lt;&gt;'Tabelas auxiliares'!$B$236,M362&lt;&gt;'Tabelas auxiliares'!$B$237,M362&lt;&gt;'Tabelas auxiliares'!$C$236,M362&lt;&gt;'Tabelas auxiliares'!$C$237),"FOLHA DE PESSOAL",IF(Q362='Tabelas auxiliares'!$A$237,"CUSTEIO",IF(Q362='Tabelas auxiliares'!$A$236,"INVESTIMENTO","ERRO - VERIFICAR"))))</f>
        <v/>
      </c>
      <c r="S362" s="66"/>
    </row>
    <row r="363" spans="17:19" x14ac:dyDescent="0.25">
      <c r="Q363" s="51" t="str">
        <f t="shared" si="5"/>
        <v/>
      </c>
      <c r="R363" s="51" t="str">
        <f>IF(M363="","",IF(AND(M363&lt;&gt;'Tabelas auxiliares'!$B$236,M363&lt;&gt;'Tabelas auxiliares'!$B$237,M363&lt;&gt;'Tabelas auxiliares'!$C$236,M363&lt;&gt;'Tabelas auxiliares'!$C$237),"FOLHA DE PESSOAL",IF(Q363='Tabelas auxiliares'!$A$237,"CUSTEIO",IF(Q363='Tabelas auxiliares'!$A$236,"INVESTIMENTO","ERRO - VERIFICAR"))))</f>
        <v/>
      </c>
      <c r="S363" s="66"/>
    </row>
    <row r="364" spans="17:19" x14ac:dyDescent="0.25">
      <c r="Q364" s="51" t="str">
        <f t="shared" si="5"/>
        <v/>
      </c>
      <c r="R364" s="51" t="str">
        <f>IF(M364="","",IF(AND(M364&lt;&gt;'Tabelas auxiliares'!$B$236,M364&lt;&gt;'Tabelas auxiliares'!$B$237,M364&lt;&gt;'Tabelas auxiliares'!$C$236,M364&lt;&gt;'Tabelas auxiliares'!$C$237),"FOLHA DE PESSOAL",IF(Q364='Tabelas auxiliares'!$A$237,"CUSTEIO",IF(Q364='Tabelas auxiliares'!$A$236,"INVESTIMENTO","ERRO - VERIFICAR"))))</f>
        <v/>
      </c>
      <c r="S364" s="66"/>
    </row>
    <row r="365" spans="17:19" x14ac:dyDescent="0.25">
      <c r="Q365" s="51" t="str">
        <f t="shared" si="5"/>
        <v/>
      </c>
      <c r="R365" s="51" t="str">
        <f>IF(M365="","",IF(AND(M365&lt;&gt;'Tabelas auxiliares'!$B$236,M365&lt;&gt;'Tabelas auxiliares'!$B$237,M365&lt;&gt;'Tabelas auxiliares'!$C$236,M365&lt;&gt;'Tabelas auxiliares'!$C$237),"FOLHA DE PESSOAL",IF(Q365='Tabelas auxiliares'!$A$237,"CUSTEIO",IF(Q365='Tabelas auxiliares'!$A$236,"INVESTIMENTO","ERRO - VERIFICAR"))))</f>
        <v/>
      </c>
      <c r="S365" s="66"/>
    </row>
    <row r="366" spans="17:19" x14ac:dyDescent="0.25">
      <c r="Q366" s="51" t="str">
        <f t="shared" si="5"/>
        <v/>
      </c>
      <c r="R366" s="51" t="str">
        <f>IF(M366="","",IF(AND(M366&lt;&gt;'Tabelas auxiliares'!$B$236,M366&lt;&gt;'Tabelas auxiliares'!$B$237,M366&lt;&gt;'Tabelas auxiliares'!$C$236,M366&lt;&gt;'Tabelas auxiliares'!$C$237),"FOLHA DE PESSOAL",IF(Q366='Tabelas auxiliares'!$A$237,"CUSTEIO",IF(Q366='Tabelas auxiliares'!$A$236,"INVESTIMENTO","ERRO - VERIFICAR"))))</f>
        <v/>
      </c>
      <c r="S366" s="66"/>
    </row>
    <row r="367" spans="17:19" x14ac:dyDescent="0.25">
      <c r="Q367" s="51" t="str">
        <f t="shared" si="5"/>
        <v/>
      </c>
      <c r="R367" s="51" t="str">
        <f>IF(M367="","",IF(AND(M367&lt;&gt;'Tabelas auxiliares'!$B$236,M367&lt;&gt;'Tabelas auxiliares'!$B$237,M367&lt;&gt;'Tabelas auxiliares'!$C$236,M367&lt;&gt;'Tabelas auxiliares'!$C$237),"FOLHA DE PESSOAL",IF(Q367='Tabelas auxiliares'!$A$237,"CUSTEIO",IF(Q367='Tabelas auxiliares'!$A$236,"INVESTIMENTO","ERRO - VERIFICAR"))))</f>
        <v/>
      </c>
      <c r="S367" s="66"/>
    </row>
    <row r="368" spans="17:19" x14ac:dyDescent="0.25">
      <c r="Q368" s="51" t="str">
        <f t="shared" si="5"/>
        <v/>
      </c>
      <c r="R368" s="51" t="str">
        <f>IF(M368="","",IF(AND(M368&lt;&gt;'Tabelas auxiliares'!$B$236,M368&lt;&gt;'Tabelas auxiliares'!$B$237,M368&lt;&gt;'Tabelas auxiliares'!$C$236,M368&lt;&gt;'Tabelas auxiliares'!$C$237),"FOLHA DE PESSOAL",IF(Q368='Tabelas auxiliares'!$A$237,"CUSTEIO",IF(Q368='Tabelas auxiliares'!$A$236,"INVESTIMENTO","ERRO - VERIFICAR"))))</f>
        <v/>
      </c>
      <c r="S368" s="66"/>
    </row>
    <row r="369" spans="17:19" x14ac:dyDescent="0.25">
      <c r="Q369" s="51" t="str">
        <f t="shared" si="5"/>
        <v/>
      </c>
      <c r="R369" s="51" t="str">
        <f>IF(M369="","",IF(AND(M369&lt;&gt;'Tabelas auxiliares'!$B$236,M369&lt;&gt;'Tabelas auxiliares'!$B$237,M369&lt;&gt;'Tabelas auxiliares'!$C$236,M369&lt;&gt;'Tabelas auxiliares'!$C$237),"FOLHA DE PESSOAL",IF(Q369='Tabelas auxiliares'!$A$237,"CUSTEIO",IF(Q369='Tabelas auxiliares'!$A$236,"INVESTIMENTO","ERRO - VERIFICAR"))))</f>
        <v/>
      </c>
      <c r="S369" s="66"/>
    </row>
    <row r="370" spans="17:19" x14ac:dyDescent="0.25">
      <c r="Q370" s="51" t="str">
        <f t="shared" si="5"/>
        <v/>
      </c>
      <c r="R370" s="51" t="str">
        <f>IF(M370="","",IF(AND(M370&lt;&gt;'Tabelas auxiliares'!$B$236,M370&lt;&gt;'Tabelas auxiliares'!$B$237,M370&lt;&gt;'Tabelas auxiliares'!$C$236,M370&lt;&gt;'Tabelas auxiliares'!$C$237),"FOLHA DE PESSOAL",IF(Q370='Tabelas auxiliares'!$A$237,"CUSTEIO",IF(Q370='Tabelas auxiliares'!$A$236,"INVESTIMENTO","ERRO - VERIFICAR"))))</f>
        <v/>
      </c>
      <c r="S370" s="66"/>
    </row>
    <row r="371" spans="17:19" x14ac:dyDescent="0.25">
      <c r="Q371" s="51" t="str">
        <f t="shared" si="5"/>
        <v/>
      </c>
      <c r="R371" s="51" t="str">
        <f>IF(M371="","",IF(AND(M371&lt;&gt;'Tabelas auxiliares'!$B$236,M371&lt;&gt;'Tabelas auxiliares'!$B$237,M371&lt;&gt;'Tabelas auxiliares'!$C$236,M371&lt;&gt;'Tabelas auxiliares'!$C$237),"FOLHA DE PESSOAL",IF(Q371='Tabelas auxiliares'!$A$237,"CUSTEIO",IF(Q371='Tabelas auxiliares'!$A$236,"INVESTIMENTO","ERRO - VERIFICAR"))))</f>
        <v/>
      </c>
      <c r="S371" s="66"/>
    </row>
    <row r="372" spans="17:19" x14ac:dyDescent="0.25">
      <c r="Q372" s="51" t="str">
        <f t="shared" si="5"/>
        <v/>
      </c>
      <c r="R372" s="51" t="str">
        <f>IF(M372="","",IF(AND(M372&lt;&gt;'Tabelas auxiliares'!$B$236,M372&lt;&gt;'Tabelas auxiliares'!$B$237,M372&lt;&gt;'Tabelas auxiliares'!$C$236,M372&lt;&gt;'Tabelas auxiliares'!$C$237),"FOLHA DE PESSOAL",IF(Q372='Tabelas auxiliares'!$A$237,"CUSTEIO",IF(Q372='Tabelas auxiliares'!$A$236,"INVESTIMENTO","ERRO - VERIFICAR"))))</f>
        <v/>
      </c>
      <c r="S372" s="66"/>
    </row>
    <row r="373" spans="17:19" x14ac:dyDescent="0.25">
      <c r="Q373" s="51" t="str">
        <f t="shared" si="5"/>
        <v/>
      </c>
      <c r="R373" s="51" t="str">
        <f>IF(M373="","",IF(AND(M373&lt;&gt;'Tabelas auxiliares'!$B$236,M373&lt;&gt;'Tabelas auxiliares'!$B$237,M373&lt;&gt;'Tabelas auxiliares'!$C$236,M373&lt;&gt;'Tabelas auxiliares'!$C$237),"FOLHA DE PESSOAL",IF(Q373='Tabelas auxiliares'!$A$237,"CUSTEIO",IF(Q373='Tabelas auxiliares'!$A$236,"INVESTIMENTO","ERRO - VERIFICAR"))))</f>
        <v/>
      </c>
      <c r="S373" s="66"/>
    </row>
    <row r="374" spans="17:19" x14ac:dyDescent="0.25">
      <c r="Q374" s="51" t="str">
        <f t="shared" si="5"/>
        <v/>
      </c>
      <c r="R374" s="51" t="str">
        <f>IF(M374="","",IF(AND(M374&lt;&gt;'Tabelas auxiliares'!$B$236,M374&lt;&gt;'Tabelas auxiliares'!$B$237,M374&lt;&gt;'Tabelas auxiliares'!$C$236,M374&lt;&gt;'Tabelas auxiliares'!$C$237),"FOLHA DE PESSOAL",IF(Q374='Tabelas auxiliares'!$A$237,"CUSTEIO",IF(Q374='Tabelas auxiliares'!$A$236,"INVESTIMENTO","ERRO - VERIFICAR"))))</f>
        <v/>
      </c>
      <c r="S374" s="66"/>
    </row>
    <row r="375" spans="17:19" x14ac:dyDescent="0.25">
      <c r="Q375" s="51" t="str">
        <f t="shared" si="5"/>
        <v/>
      </c>
      <c r="R375" s="51" t="str">
        <f>IF(M375="","",IF(AND(M375&lt;&gt;'Tabelas auxiliares'!$B$236,M375&lt;&gt;'Tabelas auxiliares'!$B$237,M375&lt;&gt;'Tabelas auxiliares'!$C$236,M375&lt;&gt;'Tabelas auxiliares'!$C$237),"FOLHA DE PESSOAL",IF(Q375='Tabelas auxiliares'!$A$237,"CUSTEIO",IF(Q375='Tabelas auxiliares'!$A$236,"INVESTIMENTO","ERRO - VERIFICAR"))))</f>
        <v/>
      </c>
      <c r="S375" s="66"/>
    </row>
    <row r="376" spans="17:19" x14ac:dyDescent="0.25">
      <c r="Q376" s="51" t="str">
        <f t="shared" si="5"/>
        <v/>
      </c>
      <c r="R376" s="51" t="str">
        <f>IF(M376="","",IF(AND(M376&lt;&gt;'Tabelas auxiliares'!$B$236,M376&lt;&gt;'Tabelas auxiliares'!$B$237,M376&lt;&gt;'Tabelas auxiliares'!$C$236,M376&lt;&gt;'Tabelas auxiliares'!$C$237),"FOLHA DE PESSOAL",IF(Q376='Tabelas auxiliares'!$A$237,"CUSTEIO",IF(Q376='Tabelas auxiliares'!$A$236,"INVESTIMENTO","ERRO - VERIFICAR"))))</f>
        <v/>
      </c>
      <c r="S376" s="66"/>
    </row>
    <row r="377" spans="17:19" x14ac:dyDescent="0.25">
      <c r="Q377" s="51" t="str">
        <f t="shared" si="5"/>
        <v/>
      </c>
      <c r="R377" s="51" t="str">
        <f>IF(M377="","",IF(AND(M377&lt;&gt;'Tabelas auxiliares'!$B$236,M377&lt;&gt;'Tabelas auxiliares'!$B$237,M377&lt;&gt;'Tabelas auxiliares'!$C$236,M377&lt;&gt;'Tabelas auxiliares'!$C$237),"FOLHA DE PESSOAL",IF(Q377='Tabelas auxiliares'!$A$237,"CUSTEIO",IF(Q377='Tabelas auxiliares'!$A$236,"INVESTIMENTO","ERRO - VERIFICAR"))))</f>
        <v/>
      </c>
      <c r="S377" s="66"/>
    </row>
    <row r="378" spans="17:19" x14ac:dyDescent="0.25">
      <c r="Q378" s="51" t="str">
        <f t="shared" si="5"/>
        <v/>
      </c>
      <c r="R378" s="51" t="str">
        <f>IF(M378="","",IF(AND(M378&lt;&gt;'Tabelas auxiliares'!$B$236,M378&lt;&gt;'Tabelas auxiliares'!$B$237,M378&lt;&gt;'Tabelas auxiliares'!$C$236,M378&lt;&gt;'Tabelas auxiliares'!$C$237),"FOLHA DE PESSOAL",IF(Q378='Tabelas auxiliares'!$A$237,"CUSTEIO",IF(Q378='Tabelas auxiliares'!$A$236,"INVESTIMENTO","ERRO - VERIFICAR"))))</f>
        <v/>
      </c>
      <c r="S378" s="66"/>
    </row>
    <row r="379" spans="17:19" x14ac:dyDescent="0.25">
      <c r="Q379" s="51" t="str">
        <f t="shared" si="5"/>
        <v/>
      </c>
      <c r="R379" s="51" t="str">
        <f>IF(M379="","",IF(AND(M379&lt;&gt;'Tabelas auxiliares'!$B$236,M379&lt;&gt;'Tabelas auxiliares'!$B$237,M379&lt;&gt;'Tabelas auxiliares'!$C$236,M379&lt;&gt;'Tabelas auxiliares'!$C$237),"FOLHA DE PESSOAL",IF(Q379='Tabelas auxiliares'!$A$237,"CUSTEIO",IF(Q379='Tabelas auxiliares'!$A$236,"INVESTIMENTO","ERRO - VERIFICAR"))))</f>
        <v/>
      </c>
      <c r="S379" s="66"/>
    </row>
    <row r="380" spans="17:19" x14ac:dyDescent="0.25">
      <c r="Q380" s="51" t="str">
        <f t="shared" si="5"/>
        <v/>
      </c>
      <c r="R380" s="51" t="str">
        <f>IF(M380="","",IF(AND(M380&lt;&gt;'Tabelas auxiliares'!$B$236,M380&lt;&gt;'Tabelas auxiliares'!$B$237,M380&lt;&gt;'Tabelas auxiliares'!$C$236,M380&lt;&gt;'Tabelas auxiliares'!$C$237),"FOLHA DE PESSOAL",IF(Q380='Tabelas auxiliares'!$A$237,"CUSTEIO",IF(Q380='Tabelas auxiliares'!$A$236,"INVESTIMENTO","ERRO - VERIFICAR"))))</f>
        <v/>
      </c>
      <c r="S380" s="66"/>
    </row>
    <row r="381" spans="17:19" x14ac:dyDescent="0.25">
      <c r="Q381" s="51" t="str">
        <f t="shared" si="5"/>
        <v/>
      </c>
      <c r="R381" s="51" t="str">
        <f>IF(M381="","",IF(AND(M381&lt;&gt;'Tabelas auxiliares'!$B$236,M381&lt;&gt;'Tabelas auxiliares'!$B$237,M381&lt;&gt;'Tabelas auxiliares'!$C$236,M381&lt;&gt;'Tabelas auxiliares'!$C$237),"FOLHA DE PESSOAL",IF(Q381='Tabelas auxiliares'!$A$237,"CUSTEIO",IF(Q381='Tabelas auxiliares'!$A$236,"INVESTIMENTO","ERRO - VERIFICAR"))))</f>
        <v/>
      </c>
      <c r="S381" s="66"/>
    </row>
    <row r="382" spans="17:19" x14ac:dyDescent="0.25">
      <c r="Q382" s="51" t="str">
        <f t="shared" si="5"/>
        <v/>
      </c>
      <c r="R382" s="51" t="str">
        <f>IF(M382="","",IF(AND(M382&lt;&gt;'Tabelas auxiliares'!$B$236,M382&lt;&gt;'Tabelas auxiliares'!$B$237,M382&lt;&gt;'Tabelas auxiliares'!$C$236,M382&lt;&gt;'Tabelas auxiliares'!$C$237),"FOLHA DE PESSOAL",IF(Q382='Tabelas auxiliares'!$A$237,"CUSTEIO",IF(Q382='Tabelas auxiliares'!$A$236,"INVESTIMENTO","ERRO - VERIFICAR"))))</f>
        <v/>
      </c>
      <c r="S382" s="66"/>
    </row>
    <row r="383" spans="17:19" x14ac:dyDescent="0.25">
      <c r="Q383" s="51" t="str">
        <f t="shared" si="5"/>
        <v/>
      </c>
      <c r="R383" s="51" t="str">
        <f>IF(M383="","",IF(AND(M383&lt;&gt;'Tabelas auxiliares'!$B$236,M383&lt;&gt;'Tabelas auxiliares'!$B$237,M383&lt;&gt;'Tabelas auxiliares'!$C$236,M383&lt;&gt;'Tabelas auxiliares'!$C$237),"FOLHA DE PESSOAL",IF(Q383='Tabelas auxiliares'!$A$237,"CUSTEIO",IF(Q383='Tabelas auxiliares'!$A$236,"INVESTIMENTO","ERRO - VERIFICAR"))))</f>
        <v/>
      </c>
      <c r="S383" s="66"/>
    </row>
    <row r="384" spans="17:19" x14ac:dyDescent="0.25">
      <c r="Q384" s="51" t="str">
        <f t="shared" si="5"/>
        <v/>
      </c>
      <c r="R384" s="51" t="str">
        <f>IF(M384="","",IF(AND(M384&lt;&gt;'Tabelas auxiliares'!$B$236,M384&lt;&gt;'Tabelas auxiliares'!$B$237,M384&lt;&gt;'Tabelas auxiliares'!$C$236,M384&lt;&gt;'Tabelas auxiliares'!$C$237),"FOLHA DE PESSOAL",IF(Q384='Tabelas auxiliares'!$A$237,"CUSTEIO",IF(Q384='Tabelas auxiliares'!$A$236,"INVESTIMENTO","ERRO - VERIFICAR"))))</f>
        <v/>
      </c>
      <c r="S384" s="66"/>
    </row>
    <row r="385" spans="17:19" x14ac:dyDescent="0.25">
      <c r="Q385" s="51" t="str">
        <f t="shared" si="5"/>
        <v/>
      </c>
      <c r="R385" s="51" t="str">
        <f>IF(M385="","",IF(AND(M385&lt;&gt;'Tabelas auxiliares'!$B$236,M385&lt;&gt;'Tabelas auxiliares'!$B$237,M385&lt;&gt;'Tabelas auxiliares'!$C$236,M385&lt;&gt;'Tabelas auxiliares'!$C$237),"FOLHA DE PESSOAL",IF(Q385='Tabelas auxiliares'!$A$237,"CUSTEIO",IF(Q385='Tabelas auxiliares'!$A$236,"INVESTIMENTO","ERRO - VERIFICAR"))))</f>
        <v/>
      </c>
      <c r="S385" s="66"/>
    </row>
    <row r="386" spans="17:19" x14ac:dyDescent="0.25">
      <c r="Q386" s="51" t="str">
        <f t="shared" si="5"/>
        <v/>
      </c>
      <c r="R386" s="51" t="str">
        <f>IF(M386="","",IF(AND(M386&lt;&gt;'Tabelas auxiliares'!$B$236,M386&lt;&gt;'Tabelas auxiliares'!$B$237,M386&lt;&gt;'Tabelas auxiliares'!$C$236,M386&lt;&gt;'Tabelas auxiliares'!$C$237),"FOLHA DE PESSOAL",IF(Q386='Tabelas auxiliares'!$A$237,"CUSTEIO",IF(Q386='Tabelas auxiliares'!$A$236,"INVESTIMENTO","ERRO - VERIFICAR"))))</f>
        <v/>
      </c>
      <c r="S386" s="66"/>
    </row>
    <row r="387" spans="17:19" x14ac:dyDescent="0.25">
      <c r="Q387" s="51" t="str">
        <f t="shared" si="5"/>
        <v/>
      </c>
      <c r="R387" s="51" t="str">
        <f>IF(M387="","",IF(AND(M387&lt;&gt;'Tabelas auxiliares'!$B$236,M387&lt;&gt;'Tabelas auxiliares'!$B$237,M387&lt;&gt;'Tabelas auxiliares'!$C$236,M387&lt;&gt;'Tabelas auxiliares'!$C$237),"FOLHA DE PESSOAL",IF(Q387='Tabelas auxiliares'!$A$237,"CUSTEIO",IF(Q387='Tabelas auxiliares'!$A$236,"INVESTIMENTO","ERRO - VERIFICAR"))))</f>
        <v/>
      </c>
      <c r="S387" s="66"/>
    </row>
    <row r="388" spans="17:19" x14ac:dyDescent="0.25">
      <c r="Q388" s="51" t="str">
        <f t="shared" ref="Q388:Q451" si="6">LEFT(O388,1)</f>
        <v/>
      </c>
      <c r="R388" s="51" t="str">
        <f>IF(M388="","",IF(AND(M388&lt;&gt;'Tabelas auxiliares'!$B$236,M388&lt;&gt;'Tabelas auxiliares'!$B$237,M388&lt;&gt;'Tabelas auxiliares'!$C$236,M388&lt;&gt;'Tabelas auxiliares'!$C$237),"FOLHA DE PESSOAL",IF(Q388='Tabelas auxiliares'!$A$237,"CUSTEIO",IF(Q388='Tabelas auxiliares'!$A$236,"INVESTIMENTO","ERRO - VERIFICAR"))))</f>
        <v/>
      </c>
      <c r="S388" s="66"/>
    </row>
    <row r="389" spans="17:19" x14ac:dyDescent="0.25">
      <c r="Q389" s="51" t="str">
        <f t="shared" si="6"/>
        <v/>
      </c>
      <c r="R389" s="51" t="str">
        <f>IF(M389="","",IF(AND(M389&lt;&gt;'Tabelas auxiliares'!$B$236,M389&lt;&gt;'Tabelas auxiliares'!$B$237,M389&lt;&gt;'Tabelas auxiliares'!$C$236,M389&lt;&gt;'Tabelas auxiliares'!$C$237),"FOLHA DE PESSOAL",IF(Q389='Tabelas auxiliares'!$A$237,"CUSTEIO",IF(Q389='Tabelas auxiliares'!$A$236,"INVESTIMENTO","ERRO - VERIFICAR"))))</f>
        <v/>
      </c>
      <c r="S389" s="66"/>
    </row>
    <row r="390" spans="17:19" x14ac:dyDescent="0.25">
      <c r="Q390" s="51" t="str">
        <f t="shared" si="6"/>
        <v/>
      </c>
      <c r="R390" s="51" t="str">
        <f>IF(M390="","",IF(AND(M390&lt;&gt;'Tabelas auxiliares'!$B$236,M390&lt;&gt;'Tabelas auxiliares'!$B$237,M390&lt;&gt;'Tabelas auxiliares'!$C$236,M390&lt;&gt;'Tabelas auxiliares'!$C$237),"FOLHA DE PESSOAL",IF(Q390='Tabelas auxiliares'!$A$237,"CUSTEIO",IF(Q390='Tabelas auxiliares'!$A$236,"INVESTIMENTO","ERRO - VERIFICAR"))))</f>
        <v/>
      </c>
      <c r="S390" s="66"/>
    </row>
    <row r="391" spans="17:19" x14ac:dyDescent="0.25">
      <c r="Q391" s="51" t="str">
        <f t="shared" si="6"/>
        <v/>
      </c>
      <c r="R391" s="51" t="str">
        <f>IF(M391="","",IF(AND(M391&lt;&gt;'Tabelas auxiliares'!$B$236,M391&lt;&gt;'Tabelas auxiliares'!$B$237,M391&lt;&gt;'Tabelas auxiliares'!$C$236,M391&lt;&gt;'Tabelas auxiliares'!$C$237),"FOLHA DE PESSOAL",IF(Q391='Tabelas auxiliares'!$A$237,"CUSTEIO",IF(Q391='Tabelas auxiliares'!$A$236,"INVESTIMENTO","ERRO - VERIFICAR"))))</f>
        <v/>
      </c>
      <c r="S391" s="66"/>
    </row>
    <row r="392" spans="17:19" x14ac:dyDescent="0.25">
      <c r="Q392" s="51" t="str">
        <f t="shared" si="6"/>
        <v/>
      </c>
      <c r="R392" s="51" t="str">
        <f>IF(M392="","",IF(AND(M392&lt;&gt;'Tabelas auxiliares'!$B$236,M392&lt;&gt;'Tabelas auxiliares'!$B$237,M392&lt;&gt;'Tabelas auxiliares'!$C$236,M392&lt;&gt;'Tabelas auxiliares'!$C$237),"FOLHA DE PESSOAL",IF(Q392='Tabelas auxiliares'!$A$237,"CUSTEIO",IF(Q392='Tabelas auxiliares'!$A$236,"INVESTIMENTO","ERRO - VERIFICAR"))))</f>
        <v/>
      </c>
      <c r="S392" s="66"/>
    </row>
    <row r="393" spans="17:19" x14ac:dyDescent="0.25">
      <c r="Q393" s="51" t="str">
        <f t="shared" si="6"/>
        <v/>
      </c>
      <c r="R393" s="51" t="str">
        <f>IF(M393="","",IF(AND(M393&lt;&gt;'Tabelas auxiliares'!$B$236,M393&lt;&gt;'Tabelas auxiliares'!$B$237,M393&lt;&gt;'Tabelas auxiliares'!$C$236,M393&lt;&gt;'Tabelas auxiliares'!$C$237),"FOLHA DE PESSOAL",IF(Q393='Tabelas auxiliares'!$A$237,"CUSTEIO",IF(Q393='Tabelas auxiliares'!$A$236,"INVESTIMENTO","ERRO - VERIFICAR"))))</f>
        <v/>
      </c>
      <c r="S393" s="66"/>
    </row>
    <row r="394" spans="17:19" x14ac:dyDescent="0.25">
      <c r="Q394" s="51" t="str">
        <f t="shared" si="6"/>
        <v/>
      </c>
      <c r="R394" s="51" t="str">
        <f>IF(M394="","",IF(AND(M394&lt;&gt;'Tabelas auxiliares'!$B$236,M394&lt;&gt;'Tabelas auxiliares'!$B$237,M394&lt;&gt;'Tabelas auxiliares'!$C$236,M394&lt;&gt;'Tabelas auxiliares'!$C$237),"FOLHA DE PESSOAL",IF(Q394='Tabelas auxiliares'!$A$237,"CUSTEIO",IF(Q394='Tabelas auxiliares'!$A$236,"INVESTIMENTO","ERRO - VERIFICAR"))))</f>
        <v/>
      </c>
      <c r="S394" s="66"/>
    </row>
    <row r="395" spans="17:19" x14ac:dyDescent="0.25">
      <c r="Q395" s="51" t="str">
        <f t="shared" si="6"/>
        <v/>
      </c>
      <c r="R395" s="51" t="str">
        <f>IF(M395="","",IF(AND(M395&lt;&gt;'Tabelas auxiliares'!$B$236,M395&lt;&gt;'Tabelas auxiliares'!$B$237,M395&lt;&gt;'Tabelas auxiliares'!$C$236,M395&lt;&gt;'Tabelas auxiliares'!$C$237),"FOLHA DE PESSOAL",IF(Q395='Tabelas auxiliares'!$A$237,"CUSTEIO",IF(Q395='Tabelas auxiliares'!$A$236,"INVESTIMENTO","ERRO - VERIFICAR"))))</f>
        <v/>
      </c>
      <c r="S395" s="66"/>
    </row>
    <row r="396" spans="17:19" x14ac:dyDescent="0.25">
      <c r="Q396" s="51" t="str">
        <f t="shared" si="6"/>
        <v/>
      </c>
      <c r="R396" s="51" t="str">
        <f>IF(M396="","",IF(AND(M396&lt;&gt;'Tabelas auxiliares'!$B$236,M396&lt;&gt;'Tabelas auxiliares'!$B$237,M396&lt;&gt;'Tabelas auxiliares'!$C$236,M396&lt;&gt;'Tabelas auxiliares'!$C$237),"FOLHA DE PESSOAL",IF(Q396='Tabelas auxiliares'!$A$237,"CUSTEIO",IF(Q396='Tabelas auxiliares'!$A$236,"INVESTIMENTO","ERRO - VERIFICAR"))))</f>
        <v/>
      </c>
      <c r="S396" s="66"/>
    </row>
    <row r="397" spans="17:19" x14ac:dyDescent="0.25">
      <c r="Q397" s="51" t="str">
        <f t="shared" si="6"/>
        <v/>
      </c>
      <c r="R397" s="51" t="str">
        <f>IF(M397="","",IF(AND(M397&lt;&gt;'Tabelas auxiliares'!$B$236,M397&lt;&gt;'Tabelas auxiliares'!$B$237,M397&lt;&gt;'Tabelas auxiliares'!$C$236,M397&lt;&gt;'Tabelas auxiliares'!$C$237),"FOLHA DE PESSOAL",IF(Q397='Tabelas auxiliares'!$A$237,"CUSTEIO",IF(Q397='Tabelas auxiliares'!$A$236,"INVESTIMENTO","ERRO - VERIFICAR"))))</f>
        <v/>
      </c>
      <c r="S397" s="66"/>
    </row>
    <row r="398" spans="17:19" x14ac:dyDescent="0.25">
      <c r="Q398" s="51" t="str">
        <f t="shared" si="6"/>
        <v/>
      </c>
      <c r="R398" s="51" t="str">
        <f>IF(M398="","",IF(AND(M398&lt;&gt;'Tabelas auxiliares'!$B$236,M398&lt;&gt;'Tabelas auxiliares'!$B$237,M398&lt;&gt;'Tabelas auxiliares'!$C$236,M398&lt;&gt;'Tabelas auxiliares'!$C$237),"FOLHA DE PESSOAL",IF(Q398='Tabelas auxiliares'!$A$237,"CUSTEIO",IF(Q398='Tabelas auxiliares'!$A$236,"INVESTIMENTO","ERRO - VERIFICAR"))))</f>
        <v/>
      </c>
      <c r="S398" s="66"/>
    </row>
    <row r="399" spans="17:19" x14ac:dyDescent="0.25">
      <c r="Q399" s="51" t="str">
        <f t="shared" si="6"/>
        <v/>
      </c>
      <c r="R399" s="51" t="str">
        <f>IF(M399="","",IF(AND(M399&lt;&gt;'Tabelas auxiliares'!$B$236,M399&lt;&gt;'Tabelas auxiliares'!$B$237,M399&lt;&gt;'Tabelas auxiliares'!$C$236,M399&lt;&gt;'Tabelas auxiliares'!$C$237),"FOLHA DE PESSOAL",IF(Q399='Tabelas auxiliares'!$A$237,"CUSTEIO",IF(Q399='Tabelas auxiliares'!$A$236,"INVESTIMENTO","ERRO - VERIFICAR"))))</f>
        <v/>
      </c>
      <c r="S399" s="66"/>
    </row>
    <row r="400" spans="17:19" x14ac:dyDescent="0.25">
      <c r="Q400" s="51" t="str">
        <f t="shared" si="6"/>
        <v/>
      </c>
      <c r="R400" s="51" t="str">
        <f>IF(M400="","",IF(AND(M400&lt;&gt;'Tabelas auxiliares'!$B$236,M400&lt;&gt;'Tabelas auxiliares'!$B$237,M400&lt;&gt;'Tabelas auxiliares'!$C$236,M400&lt;&gt;'Tabelas auxiliares'!$C$237),"FOLHA DE PESSOAL",IF(Q400='Tabelas auxiliares'!$A$237,"CUSTEIO",IF(Q400='Tabelas auxiliares'!$A$236,"INVESTIMENTO","ERRO - VERIFICAR"))))</f>
        <v/>
      </c>
      <c r="S400" s="66"/>
    </row>
    <row r="401" spans="17:19" x14ac:dyDescent="0.25">
      <c r="Q401" s="51" t="str">
        <f t="shared" si="6"/>
        <v/>
      </c>
      <c r="R401" s="51" t="str">
        <f>IF(M401="","",IF(AND(M401&lt;&gt;'Tabelas auxiliares'!$B$236,M401&lt;&gt;'Tabelas auxiliares'!$B$237,M401&lt;&gt;'Tabelas auxiliares'!$C$236,M401&lt;&gt;'Tabelas auxiliares'!$C$237),"FOLHA DE PESSOAL",IF(Q401='Tabelas auxiliares'!$A$237,"CUSTEIO",IF(Q401='Tabelas auxiliares'!$A$236,"INVESTIMENTO","ERRO - VERIFICAR"))))</f>
        <v/>
      </c>
      <c r="S401" s="66"/>
    </row>
    <row r="402" spans="17:19" x14ac:dyDescent="0.25">
      <c r="Q402" s="51" t="str">
        <f t="shared" si="6"/>
        <v/>
      </c>
      <c r="R402" s="51" t="str">
        <f>IF(M402="","",IF(AND(M402&lt;&gt;'Tabelas auxiliares'!$B$236,M402&lt;&gt;'Tabelas auxiliares'!$B$237,M402&lt;&gt;'Tabelas auxiliares'!$C$236,M402&lt;&gt;'Tabelas auxiliares'!$C$237),"FOLHA DE PESSOAL",IF(Q402='Tabelas auxiliares'!$A$237,"CUSTEIO",IF(Q402='Tabelas auxiliares'!$A$236,"INVESTIMENTO","ERRO - VERIFICAR"))))</f>
        <v/>
      </c>
      <c r="S402" s="66"/>
    </row>
    <row r="403" spans="17:19" x14ac:dyDescent="0.25">
      <c r="Q403" s="51" t="str">
        <f t="shared" si="6"/>
        <v/>
      </c>
      <c r="R403" s="51" t="str">
        <f>IF(M403="","",IF(AND(M403&lt;&gt;'Tabelas auxiliares'!$B$236,M403&lt;&gt;'Tabelas auxiliares'!$B$237,M403&lt;&gt;'Tabelas auxiliares'!$C$236,M403&lt;&gt;'Tabelas auxiliares'!$C$237),"FOLHA DE PESSOAL",IF(Q403='Tabelas auxiliares'!$A$237,"CUSTEIO",IF(Q403='Tabelas auxiliares'!$A$236,"INVESTIMENTO","ERRO - VERIFICAR"))))</f>
        <v/>
      </c>
      <c r="S403" s="66"/>
    </row>
    <row r="404" spans="17:19" x14ac:dyDescent="0.25">
      <c r="Q404" s="51" t="str">
        <f t="shared" si="6"/>
        <v/>
      </c>
      <c r="R404" s="51" t="str">
        <f>IF(M404="","",IF(AND(M404&lt;&gt;'Tabelas auxiliares'!$B$236,M404&lt;&gt;'Tabelas auxiliares'!$B$237,M404&lt;&gt;'Tabelas auxiliares'!$C$236,M404&lt;&gt;'Tabelas auxiliares'!$C$237),"FOLHA DE PESSOAL",IF(Q404='Tabelas auxiliares'!$A$237,"CUSTEIO",IF(Q404='Tabelas auxiliares'!$A$236,"INVESTIMENTO","ERRO - VERIFICAR"))))</f>
        <v/>
      </c>
      <c r="S404" s="66"/>
    </row>
    <row r="405" spans="17:19" x14ac:dyDescent="0.25">
      <c r="Q405" s="51" t="str">
        <f t="shared" si="6"/>
        <v/>
      </c>
      <c r="R405" s="51" t="str">
        <f>IF(M405="","",IF(AND(M405&lt;&gt;'Tabelas auxiliares'!$B$236,M405&lt;&gt;'Tabelas auxiliares'!$B$237,M405&lt;&gt;'Tabelas auxiliares'!$C$236,M405&lt;&gt;'Tabelas auxiliares'!$C$237),"FOLHA DE PESSOAL",IF(Q405='Tabelas auxiliares'!$A$237,"CUSTEIO",IF(Q405='Tabelas auxiliares'!$A$236,"INVESTIMENTO","ERRO - VERIFICAR"))))</f>
        <v/>
      </c>
      <c r="S405" s="66"/>
    </row>
    <row r="406" spans="17:19" x14ac:dyDescent="0.25">
      <c r="Q406" s="51" t="str">
        <f t="shared" si="6"/>
        <v/>
      </c>
      <c r="R406" s="51" t="str">
        <f>IF(M406="","",IF(AND(M406&lt;&gt;'Tabelas auxiliares'!$B$236,M406&lt;&gt;'Tabelas auxiliares'!$B$237,M406&lt;&gt;'Tabelas auxiliares'!$C$236,M406&lt;&gt;'Tabelas auxiliares'!$C$237),"FOLHA DE PESSOAL",IF(Q406='Tabelas auxiliares'!$A$237,"CUSTEIO",IF(Q406='Tabelas auxiliares'!$A$236,"INVESTIMENTO","ERRO - VERIFICAR"))))</f>
        <v/>
      </c>
      <c r="S406" s="66"/>
    </row>
    <row r="407" spans="17:19" x14ac:dyDescent="0.25">
      <c r="Q407" s="51" t="str">
        <f t="shared" si="6"/>
        <v/>
      </c>
      <c r="R407" s="51" t="str">
        <f>IF(M407="","",IF(AND(M407&lt;&gt;'Tabelas auxiliares'!$B$236,M407&lt;&gt;'Tabelas auxiliares'!$B$237,M407&lt;&gt;'Tabelas auxiliares'!$C$236,M407&lt;&gt;'Tabelas auxiliares'!$C$237),"FOLHA DE PESSOAL",IF(Q407='Tabelas auxiliares'!$A$237,"CUSTEIO",IF(Q407='Tabelas auxiliares'!$A$236,"INVESTIMENTO","ERRO - VERIFICAR"))))</f>
        <v/>
      </c>
      <c r="S407" s="66"/>
    </row>
    <row r="408" spans="17:19" x14ac:dyDescent="0.25">
      <c r="Q408" s="51" t="str">
        <f t="shared" si="6"/>
        <v/>
      </c>
      <c r="R408" s="51" t="str">
        <f>IF(M408="","",IF(AND(M408&lt;&gt;'Tabelas auxiliares'!$B$236,M408&lt;&gt;'Tabelas auxiliares'!$B$237,M408&lt;&gt;'Tabelas auxiliares'!$C$236,M408&lt;&gt;'Tabelas auxiliares'!$C$237),"FOLHA DE PESSOAL",IF(Q408='Tabelas auxiliares'!$A$237,"CUSTEIO",IF(Q408='Tabelas auxiliares'!$A$236,"INVESTIMENTO","ERRO - VERIFICAR"))))</f>
        <v/>
      </c>
      <c r="S408" s="66"/>
    </row>
    <row r="409" spans="17:19" x14ac:dyDescent="0.25">
      <c r="Q409" s="51" t="str">
        <f t="shared" si="6"/>
        <v/>
      </c>
      <c r="R409" s="51" t="str">
        <f>IF(M409="","",IF(AND(M409&lt;&gt;'Tabelas auxiliares'!$B$236,M409&lt;&gt;'Tabelas auxiliares'!$B$237,M409&lt;&gt;'Tabelas auxiliares'!$C$236,M409&lt;&gt;'Tabelas auxiliares'!$C$237),"FOLHA DE PESSOAL",IF(Q409='Tabelas auxiliares'!$A$237,"CUSTEIO",IF(Q409='Tabelas auxiliares'!$A$236,"INVESTIMENTO","ERRO - VERIFICAR"))))</f>
        <v/>
      </c>
      <c r="S409" s="66"/>
    </row>
    <row r="410" spans="17:19" x14ac:dyDescent="0.25">
      <c r="Q410" s="51" t="str">
        <f t="shared" si="6"/>
        <v/>
      </c>
      <c r="R410" s="51" t="str">
        <f>IF(M410="","",IF(AND(M410&lt;&gt;'Tabelas auxiliares'!$B$236,M410&lt;&gt;'Tabelas auxiliares'!$B$237,M410&lt;&gt;'Tabelas auxiliares'!$C$236,M410&lt;&gt;'Tabelas auxiliares'!$C$237),"FOLHA DE PESSOAL",IF(Q410='Tabelas auxiliares'!$A$237,"CUSTEIO",IF(Q410='Tabelas auxiliares'!$A$236,"INVESTIMENTO","ERRO - VERIFICAR"))))</f>
        <v/>
      </c>
      <c r="S410" s="66"/>
    </row>
    <row r="411" spans="17:19" x14ac:dyDescent="0.25">
      <c r="Q411" s="51" t="str">
        <f t="shared" si="6"/>
        <v/>
      </c>
      <c r="R411" s="51" t="str">
        <f>IF(M411="","",IF(AND(M411&lt;&gt;'Tabelas auxiliares'!$B$236,M411&lt;&gt;'Tabelas auxiliares'!$B$237,M411&lt;&gt;'Tabelas auxiliares'!$C$236,M411&lt;&gt;'Tabelas auxiliares'!$C$237),"FOLHA DE PESSOAL",IF(Q411='Tabelas auxiliares'!$A$237,"CUSTEIO",IF(Q411='Tabelas auxiliares'!$A$236,"INVESTIMENTO","ERRO - VERIFICAR"))))</f>
        <v/>
      </c>
      <c r="S411" s="66"/>
    </row>
    <row r="412" spans="17:19" x14ac:dyDescent="0.25">
      <c r="Q412" s="51" t="str">
        <f t="shared" si="6"/>
        <v/>
      </c>
      <c r="R412" s="51" t="str">
        <f>IF(M412="","",IF(AND(M412&lt;&gt;'Tabelas auxiliares'!$B$236,M412&lt;&gt;'Tabelas auxiliares'!$B$237,M412&lt;&gt;'Tabelas auxiliares'!$C$236,M412&lt;&gt;'Tabelas auxiliares'!$C$237),"FOLHA DE PESSOAL",IF(Q412='Tabelas auxiliares'!$A$237,"CUSTEIO",IF(Q412='Tabelas auxiliares'!$A$236,"INVESTIMENTO","ERRO - VERIFICAR"))))</f>
        <v/>
      </c>
      <c r="S412" s="66"/>
    </row>
    <row r="413" spans="17:19" x14ac:dyDescent="0.25">
      <c r="Q413" s="51" t="str">
        <f t="shared" si="6"/>
        <v/>
      </c>
      <c r="R413" s="51" t="str">
        <f>IF(M413="","",IF(AND(M413&lt;&gt;'Tabelas auxiliares'!$B$236,M413&lt;&gt;'Tabelas auxiliares'!$B$237,M413&lt;&gt;'Tabelas auxiliares'!$C$236,M413&lt;&gt;'Tabelas auxiliares'!$C$237),"FOLHA DE PESSOAL",IF(Q413='Tabelas auxiliares'!$A$237,"CUSTEIO",IF(Q413='Tabelas auxiliares'!$A$236,"INVESTIMENTO","ERRO - VERIFICAR"))))</f>
        <v/>
      </c>
      <c r="S413" s="66"/>
    </row>
    <row r="414" spans="17:19" x14ac:dyDescent="0.25">
      <c r="Q414" s="51" t="str">
        <f t="shared" si="6"/>
        <v/>
      </c>
      <c r="R414" s="51" t="str">
        <f>IF(M414="","",IF(AND(M414&lt;&gt;'Tabelas auxiliares'!$B$236,M414&lt;&gt;'Tabelas auxiliares'!$B$237,M414&lt;&gt;'Tabelas auxiliares'!$C$236,M414&lt;&gt;'Tabelas auxiliares'!$C$237),"FOLHA DE PESSOAL",IF(Q414='Tabelas auxiliares'!$A$237,"CUSTEIO",IF(Q414='Tabelas auxiliares'!$A$236,"INVESTIMENTO","ERRO - VERIFICAR"))))</f>
        <v/>
      </c>
      <c r="S414" s="66"/>
    </row>
    <row r="415" spans="17:19" x14ac:dyDescent="0.25">
      <c r="Q415" s="51" t="str">
        <f t="shared" si="6"/>
        <v/>
      </c>
      <c r="R415" s="51" t="str">
        <f>IF(M415="","",IF(AND(M415&lt;&gt;'Tabelas auxiliares'!$B$236,M415&lt;&gt;'Tabelas auxiliares'!$B$237,M415&lt;&gt;'Tabelas auxiliares'!$C$236,M415&lt;&gt;'Tabelas auxiliares'!$C$237),"FOLHA DE PESSOAL",IF(Q415='Tabelas auxiliares'!$A$237,"CUSTEIO",IF(Q415='Tabelas auxiliares'!$A$236,"INVESTIMENTO","ERRO - VERIFICAR"))))</f>
        <v/>
      </c>
      <c r="S415" s="66"/>
    </row>
    <row r="416" spans="17:19" x14ac:dyDescent="0.25">
      <c r="Q416" s="51" t="str">
        <f t="shared" si="6"/>
        <v/>
      </c>
      <c r="R416" s="51" t="str">
        <f>IF(M416="","",IF(AND(M416&lt;&gt;'Tabelas auxiliares'!$B$236,M416&lt;&gt;'Tabelas auxiliares'!$B$237,M416&lt;&gt;'Tabelas auxiliares'!$C$236,M416&lt;&gt;'Tabelas auxiliares'!$C$237),"FOLHA DE PESSOAL",IF(Q416='Tabelas auxiliares'!$A$237,"CUSTEIO",IF(Q416='Tabelas auxiliares'!$A$236,"INVESTIMENTO","ERRO - VERIFICAR"))))</f>
        <v/>
      </c>
      <c r="S416" s="66"/>
    </row>
    <row r="417" spans="17:19" x14ac:dyDescent="0.25">
      <c r="Q417" s="51" t="str">
        <f t="shared" si="6"/>
        <v/>
      </c>
      <c r="R417" s="51" t="str">
        <f>IF(M417="","",IF(AND(M417&lt;&gt;'Tabelas auxiliares'!$B$236,M417&lt;&gt;'Tabelas auxiliares'!$B$237,M417&lt;&gt;'Tabelas auxiliares'!$C$236,M417&lt;&gt;'Tabelas auxiliares'!$C$237),"FOLHA DE PESSOAL",IF(Q417='Tabelas auxiliares'!$A$237,"CUSTEIO",IF(Q417='Tabelas auxiliares'!$A$236,"INVESTIMENTO","ERRO - VERIFICAR"))))</f>
        <v/>
      </c>
      <c r="S417" s="66"/>
    </row>
    <row r="418" spans="17:19" x14ac:dyDescent="0.25">
      <c r="Q418" s="51" t="str">
        <f t="shared" si="6"/>
        <v/>
      </c>
      <c r="R418" s="51" t="str">
        <f>IF(M418="","",IF(AND(M418&lt;&gt;'Tabelas auxiliares'!$B$236,M418&lt;&gt;'Tabelas auxiliares'!$B$237,M418&lt;&gt;'Tabelas auxiliares'!$C$236,M418&lt;&gt;'Tabelas auxiliares'!$C$237),"FOLHA DE PESSOAL",IF(Q418='Tabelas auxiliares'!$A$237,"CUSTEIO",IF(Q418='Tabelas auxiliares'!$A$236,"INVESTIMENTO","ERRO - VERIFICAR"))))</f>
        <v/>
      </c>
      <c r="S418" s="66"/>
    </row>
    <row r="419" spans="17:19" x14ac:dyDescent="0.25">
      <c r="Q419" s="51" t="str">
        <f t="shared" si="6"/>
        <v/>
      </c>
      <c r="R419" s="51" t="str">
        <f>IF(M419="","",IF(AND(M419&lt;&gt;'Tabelas auxiliares'!$B$236,M419&lt;&gt;'Tabelas auxiliares'!$B$237,M419&lt;&gt;'Tabelas auxiliares'!$C$236,M419&lt;&gt;'Tabelas auxiliares'!$C$237),"FOLHA DE PESSOAL",IF(Q419='Tabelas auxiliares'!$A$237,"CUSTEIO",IF(Q419='Tabelas auxiliares'!$A$236,"INVESTIMENTO","ERRO - VERIFICAR"))))</f>
        <v/>
      </c>
      <c r="S419" s="66"/>
    </row>
    <row r="420" spans="17:19" x14ac:dyDescent="0.25">
      <c r="Q420" s="51" t="str">
        <f t="shared" si="6"/>
        <v/>
      </c>
      <c r="R420" s="51" t="str">
        <f>IF(M420="","",IF(AND(M420&lt;&gt;'Tabelas auxiliares'!$B$236,M420&lt;&gt;'Tabelas auxiliares'!$B$237,M420&lt;&gt;'Tabelas auxiliares'!$C$236,M420&lt;&gt;'Tabelas auxiliares'!$C$237),"FOLHA DE PESSOAL",IF(Q420='Tabelas auxiliares'!$A$237,"CUSTEIO",IF(Q420='Tabelas auxiliares'!$A$236,"INVESTIMENTO","ERRO - VERIFICAR"))))</f>
        <v/>
      </c>
      <c r="S420" s="66"/>
    </row>
    <row r="421" spans="17:19" x14ac:dyDescent="0.25">
      <c r="Q421" s="51" t="str">
        <f t="shared" si="6"/>
        <v/>
      </c>
      <c r="R421" s="51" t="str">
        <f>IF(M421="","",IF(AND(M421&lt;&gt;'Tabelas auxiliares'!$B$236,M421&lt;&gt;'Tabelas auxiliares'!$B$237,M421&lt;&gt;'Tabelas auxiliares'!$C$236,M421&lt;&gt;'Tabelas auxiliares'!$C$237),"FOLHA DE PESSOAL",IF(Q421='Tabelas auxiliares'!$A$237,"CUSTEIO",IF(Q421='Tabelas auxiliares'!$A$236,"INVESTIMENTO","ERRO - VERIFICAR"))))</f>
        <v/>
      </c>
      <c r="S421" s="66"/>
    </row>
    <row r="422" spans="17:19" x14ac:dyDescent="0.25">
      <c r="Q422" s="51" t="str">
        <f t="shared" si="6"/>
        <v/>
      </c>
      <c r="R422" s="51" t="str">
        <f>IF(M422="","",IF(AND(M422&lt;&gt;'Tabelas auxiliares'!$B$236,M422&lt;&gt;'Tabelas auxiliares'!$B$237,M422&lt;&gt;'Tabelas auxiliares'!$C$236,M422&lt;&gt;'Tabelas auxiliares'!$C$237),"FOLHA DE PESSOAL",IF(Q422='Tabelas auxiliares'!$A$237,"CUSTEIO",IF(Q422='Tabelas auxiliares'!$A$236,"INVESTIMENTO","ERRO - VERIFICAR"))))</f>
        <v/>
      </c>
      <c r="S422" s="66"/>
    </row>
    <row r="423" spans="17:19" x14ac:dyDescent="0.25">
      <c r="Q423" s="51" t="str">
        <f t="shared" si="6"/>
        <v/>
      </c>
      <c r="R423" s="51" t="str">
        <f>IF(M423="","",IF(AND(M423&lt;&gt;'Tabelas auxiliares'!$B$236,M423&lt;&gt;'Tabelas auxiliares'!$B$237,M423&lt;&gt;'Tabelas auxiliares'!$C$236,M423&lt;&gt;'Tabelas auxiliares'!$C$237),"FOLHA DE PESSOAL",IF(Q423='Tabelas auxiliares'!$A$237,"CUSTEIO",IF(Q423='Tabelas auxiliares'!$A$236,"INVESTIMENTO","ERRO - VERIFICAR"))))</f>
        <v/>
      </c>
      <c r="S423" s="66"/>
    </row>
    <row r="424" spans="17:19" x14ac:dyDescent="0.25">
      <c r="Q424" s="51" t="str">
        <f t="shared" si="6"/>
        <v/>
      </c>
      <c r="R424" s="51" t="str">
        <f>IF(M424="","",IF(AND(M424&lt;&gt;'Tabelas auxiliares'!$B$236,M424&lt;&gt;'Tabelas auxiliares'!$B$237,M424&lt;&gt;'Tabelas auxiliares'!$C$236,M424&lt;&gt;'Tabelas auxiliares'!$C$237),"FOLHA DE PESSOAL",IF(Q424='Tabelas auxiliares'!$A$237,"CUSTEIO",IF(Q424='Tabelas auxiliares'!$A$236,"INVESTIMENTO","ERRO - VERIFICAR"))))</f>
        <v/>
      </c>
      <c r="S424" s="66"/>
    </row>
    <row r="425" spans="17:19" x14ac:dyDescent="0.25">
      <c r="Q425" s="51" t="str">
        <f t="shared" si="6"/>
        <v/>
      </c>
      <c r="R425" s="51" t="str">
        <f>IF(M425="","",IF(AND(M425&lt;&gt;'Tabelas auxiliares'!$B$236,M425&lt;&gt;'Tabelas auxiliares'!$B$237,M425&lt;&gt;'Tabelas auxiliares'!$C$236,M425&lt;&gt;'Tabelas auxiliares'!$C$237),"FOLHA DE PESSOAL",IF(Q425='Tabelas auxiliares'!$A$237,"CUSTEIO",IF(Q425='Tabelas auxiliares'!$A$236,"INVESTIMENTO","ERRO - VERIFICAR"))))</f>
        <v/>
      </c>
      <c r="S425" s="66"/>
    </row>
    <row r="426" spans="17:19" x14ac:dyDescent="0.25">
      <c r="Q426" s="51" t="str">
        <f t="shared" si="6"/>
        <v/>
      </c>
      <c r="R426" s="51" t="str">
        <f>IF(M426="","",IF(AND(M426&lt;&gt;'Tabelas auxiliares'!$B$236,M426&lt;&gt;'Tabelas auxiliares'!$B$237,M426&lt;&gt;'Tabelas auxiliares'!$C$236,M426&lt;&gt;'Tabelas auxiliares'!$C$237),"FOLHA DE PESSOAL",IF(Q426='Tabelas auxiliares'!$A$237,"CUSTEIO",IF(Q426='Tabelas auxiliares'!$A$236,"INVESTIMENTO","ERRO - VERIFICAR"))))</f>
        <v/>
      </c>
      <c r="S426" s="66"/>
    </row>
    <row r="427" spans="17:19" x14ac:dyDescent="0.25">
      <c r="Q427" s="51" t="str">
        <f t="shared" si="6"/>
        <v/>
      </c>
      <c r="R427" s="51" t="str">
        <f>IF(M427="","",IF(AND(M427&lt;&gt;'Tabelas auxiliares'!$B$236,M427&lt;&gt;'Tabelas auxiliares'!$B$237,M427&lt;&gt;'Tabelas auxiliares'!$C$236,M427&lt;&gt;'Tabelas auxiliares'!$C$237),"FOLHA DE PESSOAL",IF(Q427='Tabelas auxiliares'!$A$237,"CUSTEIO",IF(Q427='Tabelas auxiliares'!$A$236,"INVESTIMENTO","ERRO - VERIFICAR"))))</f>
        <v/>
      </c>
      <c r="S427" s="66"/>
    </row>
    <row r="428" spans="17:19" x14ac:dyDescent="0.25">
      <c r="Q428" s="51" t="str">
        <f t="shared" si="6"/>
        <v/>
      </c>
      <c r="R428" s="51" t="str">
        <f>IF(M428="","",IF(AND(M428&lt;&gt;'Tabelas auxiliares'!$B$236,M428&lt;&gt;'Tabelas auxiliares'!$B$237,M428&lt;&gt;'Tabelas auxiliares'!$C$236,M428&lt;&gt;'Tabelas auxiliares'!$C$237),"FOLHA DE PESSOAL",IF(Q428='Tabelas auxiliares'!$A$237,"CUSTEIO",IF(Q428='Tabelas auxiliares'!$A$236,"INVESTIMENTO","ERRO - VERIFICAR"))))</f>
        <v/>
      </c>
      <c r="S428" s="66"/>
    </row>
    <row r="429" spans="17:19" x14ac:dyDescent="0.25">
      <c r="Q429" s="51" t="str">
        <f t="shared" si="6"/>
        <v/>
      </c>
      <c r="R429" s="51" t="str">
        <f>IF(M429="","",IF(AND(M429&lt;&gt;'Tabelas auxiliares'!$B$236,M429&lt;&gt;'Tabelas auxiliares'!$B$237,M429&lt;&gt;'Tabelas auxiliares'!$C$236,M429&lt;&gt;'Tabelas auxiliares'!$C$237),"FOLHA DE PESSOAL",IF(Q429='Tabelas auxiliares'!$A$237,"CUSTEIO",IF(Q429='Tabelas auxiliares'!$A$236,"INVESTIMENTO","ERRO - VERIFICAR"))))</f>
        <v/>
      </c>
      <c r="S429" s="66"/>
    </row>
    <row r="430" spans="17:19" x14ac:dyDescent="0.25">
      <c r="Q430" s="51" t="str">
        <f t="shared" si="6"/>
        <v/>
      </c>
      <c r="R430" s="51" t="str">
        <f>IF(M430="","",IF(AND(M430&lt;&gt;'Tabelas auxiliares'!$B$236,M430&lt;&gt;'Tabelas auxiliares'!$B$237,M430&lt;&gt;'Tabelas auxiliares'!$C$236,M430&lt;&gt;'Tabelas auxiliares'!$C$237),"FOLHA DE PESSOAL",IF(Q430='Tabelas auxiliares'!$A$237,"CUSTEIO",IF(Q430='Tabelas auxiliares'!$A$236,"INVESTIMENTO","ERRO - VERIFICAR"))))</f>
        <v/>
      </c>
      <c r="S430" s="66"/>
    </row>
    <row r="431" spans="17:19" x14ac:dyDescent="0.25">
      <c r="Q431" s="51" t="str">
        <f t="shared" si="6"/>
        <v/>
      </c>
      <c r="R431" s="51" t="str">
        <f>IF(M431="","",IF(AND(M431&lt;&gt;'Tabelas auxiliares'!$B$236,M431&lt;&gt;'Tabelas auxiliares'!$B$237,M431&lt;&gt;'Tabelas auxiliares'!$C$236,M431&lt;&gt;'Tabelas auxiliares'!$C$237),"FOLHA DE PESSOAL",IF(Q431='Tabelas auxiliares'!$A$237,"CUSTEIO",IF(Q431='Tabelas auxiliares'!$A$236,"INVESTIMENTO","ERRO - VERIFICAR"))))</f>
        <v/>
      </c>
      <c r="S431" s="66"/>
    </row>
    <row r="432" spans="17:19" x14ac:dyDescent="0.25">
      <c r="Q432" s="51" t="str">
        <f t="shared" si="6"/>
        <v/>
      </c>
      <c r="R432" s="51" t="str">
        <f>IF(M432="","",IF(AND(M432&lt;&gt;'Tabelas auxiliares'!$B$236,M432&lt;&gt;'Tabelas auxiliares'!$B$237,M432&lt;&gt;'Tabelas auxiliares'!$C$236,M432&lt;&gt;'Tabelas auxiliares'!$C$237),"FOLHA DE PESSOAL",IF(Q432='Tabelas auxiliares'!$A$237,"CUSTEIO",IF(Q432='Tabelas auxiliares'!$A$236,"INVESTIMENTO","ERRO - VERIFICAR"))))</f>
        <v/>
      </c>
      <c r="S432" s="66"/>
    </row>
    <row r="433" spans="17:19" x14ac:dyDescent="0.25">
      <c r="Q433" s="51" t="str">
        <f t="shared" si="6"/>
        <v/>
      </c>
      <c r="R433" s="51" t="str">
        <f>IF(M433="","",IF(AND(M433&lt;&gt;'Tabelas auxiliares'!$B$236,M433&lt;&gt;'Tabelas auxiliares'!$B$237,M433&lt;&gt;'Tabelas auxiliares'!$C$236,M433&lt;&gt;'Tabelas auxiliares'!$C$237),"FOLHA DE PESSOAL",IF(Q433='Tabelas auxiliares'!$A$237,"CUSTEIO",IF(Q433='Tabelas auxiliares'!$A$236,"INVESTIMENTO","ERRO - VERIFICAR"))))</f>
        <v/>
      </c>
      <c r="S433" s="66"/>
    </row>
    <row r="434" spans="17:19" x14ac:dyDescent="0.25">
      <c r="Q434" s="51" t="str">
        <f t="shared" si="6"/>
        <v/>
      </c>
      <c r="R434" s="51" t="str">
        <f>IF(M434="","",IF(AND(M434&lt;&gt;'Tabelas auxiliares'!$B$236,M434&lt;&gt;'Tabelas auxiliares'!$B$237,M434&lt;&gt;'Tabelas auxiliares'!$C$236,M434&lt;&gt;'Tabelas auxiliares'!$C$237),"FOLHA DE PESSOAL",IF(Q434='Tabelas auxiliares'!$A$237,"CUSTEIO",IF(Q434='Tabelas auxiliares'!$A$236,"INVESTIMENTO","ERRO - VERIFICAR"))))</f>
        <v/>
      </c>
      <c r="S434" s="66"/>
    </row>
    <row r="435" spans="17:19" x14ac:dyDescent="0.25">
      <c r="Q435" s="51" t="str">
        <f t="shared" si="6"/>
        <v/>
      </c>
      <c r="R435" s="51" t="str">
        <f>IF(M435="","",IF(AND(M435&lt;&gt;'Tabelas auxiliares'!$B$236,M435&lt;&gt;'Tabelas auxiliares'!$B$237,M435&lt;&gt;'Tabelas auxiliares'!$C$236,M435&lt;&gt;'Tabelas auxiliares'!$C$237),"FOLHA DE PESSOAL",IF(Q435='Tabelas auxiliares'!$A$237,"CUSTEIO",IF(Q435='Tabelas auxiliares'!$A$236,"INVESTIMENTO","ERRO - VERIFICAR"))))</f>
        <v/>
      </c>
      <c r="S435" s="66"/>
    </row>
    <row r="436" spans="17:19" x14ac:dyDescent="0.25">
      <c r="Q436" s="51" t="str">
        <f t="shared" si="6"/>
        <v/>
      </c>
      <c r="R436" s="51" t="str">
        <f>IF(M436="","",IF(AND(M436&lt;&gt;'Tabelas auxiliares'!$B$236,M436&lt;&gt;'Tabelas auxiliares'!$B$237,M436&lt;&gt;'Tabelas auxiliares'!$C$236,M436&lt;&gt;'Tabelas auxiliares'!$C$237),"FOLHA DE PESSOAL",IF(Q436='Tabelas auxiliares'!$A$237,"CUSTEIO",IF(Q436='Tabelas auxiliares'!$A$236,"INVESTIMENTO","ERRO - VERIFICAR"))))</f>
        <v/>
      </c>
      <c r="S436" s="66"/>
    </row>
    <row r="437" spans="17:19" x14ac:dyDescent="0.25">
      <c r="Q437" s="51" t="str">
        <f t="shared" si="6"/>
        <v/>
      </c>
      <c r="R437" s="51" t="str">
        <f>IF(M437="","",IF(AND(M437&lt;&gt;'Tabelas auxiliares'!$B$236,M437&lt;&gt;'Tabelas auxiliares'!$B$237,M437&lt;&gt;'Tabelas auxiliares'!$C$236,M437&lt;&gt;'Tabelas auxiliares'!$C$237),"FOLHA DE PESSOAL",IF(Q437='Tabelas auxiliares'!$A$237,"CUSTEIO",IF(Q437='Tabelas auxiliares'!$A$236,"INVESTIMENTO","ERRO - VERIFICAR"))))</f>
        <v/>
      </c>
      <c r="S437" s="66"/>
    </row>
    <row r="438" spans="17:19" x14ac:dyDescent="0.25">
      <c r="Q438" s="51" t="str">
        <f t="shared" si="6"/>
        <v/>
      </c>
      <c r="R438" s="51" t="str">
        <f>IF(M438="","",IF(AND(M438&lt;&gt;'Tabelas auxiliares'!$B$236,M438&lt;&gt;'Tabelas auxiliares'!$B$237,M438&lt;&gt;'Tabelas auxiliares'!$C$236,M438&lt;&gt;'Tabelas auxiliares'!$C$237),"FOLHA DE PESSOAL",IF(Q438='Tabelas auxiliares'!$A$237,"CUSTEIO",IF(Q438='Tabelas auxiliares'!$A$236,"INVESTIMENTO","ERRO - VERIFICAR"))))</f>
        <v/>
      </c>
      <c r="S438" s="66"/>
    </row>
    <row r="439" spans="17:19" x14ac:dyDescent="0.25">
      <c r="Q439" s="51" t="str">
        <f t="shared" si="6"/>
        <v/>
      </c>
      <c r="R439" s="51" t="str">
        <f>IF(M439="","",IF(AND(M439&lt;&gt;'Tabelas auxiliares'!$B$236,M439&lt;&gt;'Tabelas auxiliares'!$B$237,M439&lt;&gt;'Tabelas auxiliares'!$C$236,M439&lt;&gt;'Tabelas auxiliares'!$C$237),"FOLHA DE PESSOAL",IF(Q439='Tabelas auxiliares'!$A$237,"CUSTEIO",IF(Q439='Tabelas auxiliares'!$A$236,"INVESTIMENTO","ERRO - VERIFICAR"))))</f>
        <v/>
      </c>
      <c r="S439" s="66"/>
    </row>
    <row r="440" spans="17:19" x14ac:dyDescent="0.25">
      <c r="Q440" s="51" t="str">
        <f t="shared" si="6"/>
        <v/>
      </c>
      <c r="R440" s="51" t="str">
        <f>IF(M440="","",IF(AND(M440&lt;&gt;'Tabelas auxiliares'!$B$236,M440&lt;&gt;'Tabelas auxiliares'!$B$237,M440&lt;&gt;'Tabelas auxiliares'!$C$236,M440&lt;&gt;'Tabelas auxiliares'!$C$237),"FOLHA DE PESSOAL",IF(Q440='Tabelas auxiliares'!$A$237,"CUSTEIO",IF(Q440='Tabelas auxiliares'!$A$236,"INVESTIMENTO","ERRO - VERIFICAR"))))</f>
        <v/>
      </c>
      <c r="S440" s="66"/>
    </row>
    <row r="441" spans="17:19" x14ac:dyDescent="0.25">
      <c r="Q441" s="51" t="str">
        <f t="shared" si="6"/>
        <v/>
      </c>
      <c r="R441" s="51" t="str">
        <f>IF(M441="","",IF(AND(M441&lt;&gt;'Tabelas auxiliares'!$B$236,M441&lt;&gt;'Tabelas auxiliares'!$B$237,M441&lt;&gt;'Tabelas auxiliares'!$C$236,M441&lt;&gt;'Tabelas auxiliares'!$C$237),"FOLHA DE PESSOAL",IF(Q441='Tabelas auxiliares'!$A$237,"CUSTEIO",IF(Q441='Tabelas auxiliares'!$A$236,"INVESTIMENTO","ERRO - VERIFICAR"))))</f>
        <v/>
      </c>
      <c r="S441" s="66"/>
    </row>
    <row r="442" spans="17:19" x14ac:dyDescent="0.25">
      <c r="Q442" s="51" t="str">
        <f t="shared" si="6"/>
        <v/>
      </c>
      <c r="R442" s="51" t="str">
        <f>IF(M442="","",IF(AND(M442&lt;&gt;'Tabelas auxiliares'!$B$236,M442&lt;&gt;'Tabelas auxiliares'!$B$237,M442&lt;&gt;'Tabelas auxiliares'!$C$236,M442&lt;&gt;'Tabelas auxiliares'!$C$237),"FOLHA DE PESSOAL",IF(Q442='Tabelas auxiliares'!$A$237,"CUSTEIO",IF(Q442='Tabelas auxiliares'!$A$236,"INVESTIMENTO","ERRO - VERIFICAR"))))</f>
        <v/>
      </c>
      <c r="S442" s="66"/>
    </row>
    <row r="443" spans="17:19" x14ac:dyDescent="0.25">
      <c r="Q443" s="51" t="str">
        <f t="shared" si="6"/>
        <v/>
      </c>
      <c r="R443" s="51" t="str">
        <f>IF(M443="","",IF(AND(M443&lt;&gt;'Tabelas auxiliares'!$B$236,M443&lt;&gt;'Tabelas auxiliares'!$B$237,M443&lt;&gt;'Tabelas auxiliares'!$C$236,M443&lt;&gt;'Tabelas auxiliares'!$C$237),"FOLHA DE PESSOAL",IF(Q443='Tabelas auxiliares'!$A$237,"CUSTEIO",IF(Q443='Tabelas auxiliares'!$A$236,"INVESTIMENTO","ERRO - VERIFICAR"))))</f>
        <v/>
      </c>
      <c r="S443" s="66"/>
    </row>
    <row r="444" spans="17:19" x14ac:dyDescent="0.25">
      <c r="Q444" s="51" t="str">
        <f t="shared" si="6"/>
        <v/>
      </c>
      <c r="R444" s="51" t="str">
        <f>IF(M444="","",IF(AND(M444&lt;&gt;'Tabelas auxiliares'!$B$236,M444&lt;&gt;'Tabelas auxiliares'!$B$237,M444&lt;&gt;'Tabelas auxiliares'!$C$236,M444&lt;&gt;'Tabelas auxiliares'!$C$237),"FOLHA DE PESSOAL",IF(Q444='Tabelas auxiliares'!$A$237,"CUSTEIO",IF(Q444='Tabelas auxiliares'!$A$236,"INVESTIMENTO","ERRO - VERIFICAR"))))</f>
        <v/>
      </c>
      <c r="S444" s="66"/>
    </row>
    <row r="445" spans="17:19" x14ac:dyDescent="0.25">
      <c r="Q445" s="51" t="str">
        <f t="shared" si="6"/>
        <v/>
      </c>
      <c r="R445" s="51" t="str">
        <f>IF(M445="","",IF(AND(M445&lt;&gt;'Tabelas auxiliares'!$B$236,M445&lt;&gt;'Tabelas auxiliares'!$B$237,M445&lt;&gt;'Tabelas auxiliares'!$C$236,M445&lt;&gt;'Tabelas auxiliares'!$C$237),"FOLHA DE PESSOAL",IF(Q445='Tabelas auxiliares'!$A$237,"CUSTEIO",IF(Q445='Tabelas auxiliares'!$A$236,"INVESTIMENTO","ERRO - VERIFICAR"))))</f>
        <v/>
      </c>
      <c r="S445" s="66"/>
    </row>
    <row r="446" spans="17:19" x14ac:dyDescent="0.25">
      <c r="Q446" s="51" t="str">
        <f t="shared" si="6"/>
        <v/>
      </c>
      <c r="R446" s="51" t="str">
        <f>IF(M446="","",IF(AND(M446&lt;&gt;'Tabelas auxiliares'!$B$236,M446&lt;&gt;'Tabelas auxiliares'!$B$237,M446&lt;&gt;'Tabelas auxiliares'!$C$236,M446&lt;&gt;'Tabelas auxiliares'!$C$237),"FOLHA DE PESSOAL",IF(Q446='Tabelas auxiliares'!$A$237,"CUSTEIO",IF(Q446='Tabelas auxiliares'!$A$236,"INVESTIMENTO","ERRO - VERIFICAR"))))</f>
        <v/>
      </c>
      <c r="S446" s="66"/>
    </row>
    <row r="447" spans="17:19" x14ac:dyDescent="0.25">
      <c r="Q447" s="51" t="str">
        <f t="shared" si="6"/>
        <v/>
      </c>
      <c r="R447" s="51" t="str">
        <f>IF(M447="","",IF(AND(M447&lt;&gt;'Tabelas auxiliares'!$B$236,M447&lt;&gt;'Tabelas auxiliares'!$B$237,M447&lt;&gt;'Tabelas auxiliares'!$C$236,M447&lt;&gt;'Tabelas auxiliares'!$C$237),"FOLHA DE PESSOAL",IF(Q447='Tabelas auxiliares'!$A$237,"CUSTEIO",IF(Q447='Tabelas auxiliares'!$A$236,"INVESTIMENTO","ERRO - VERIFICAR"))))</f>
        <v/>
      </c>
      <c r="S447" s="66"/>
    </row>
    <row r="448" spans="17:19" x14ac:dyDescent="0.25">
      <c r="Q448" s="51" t="str">
        <f t="shared" si="6"/>
        <v/>
      </c>
      <c r="R448" s="51" t="str">
        <f>IF(M448="","",IF(AND(M448&lt;&gt;'Tabelas auxiliares'!$B$236,M448&lt;&gt;'Tabelas auxiliares'!$B$237,M448&lt;&gt;'Tabelas auxiliares'!$C$236,M448&lt;&gt;'Tabelas auxiliares'!$C$237),"FOLHA DE PESSOAL",IF(Q448='Tabelas auxiliares'!$A$237,"CUSTEIO",IF(Q448='Tabelas auxiliares'!$A$236,"INVESTIMENTO","ERRO - VERIFICAR"))))</f>
        <v/>
      </c>
      <c r="S448" s="66"/>
    </row>
    <row r="449" spans="17:19" x14ac:dyDescent="0.25">
      <c r="Q449" s="51" t="str">
        <f t="shared" si="6"/>
        <v/>
      </c>
      <c r="R449" s="51" t="str">
        <f>IF(M449="","",IF(AND(M449&lt;&gt;'Tabelas auxiliares'!$B$236,M449&lt;&gt;'Tabelas auxiliares'!$B$237,M449&lt;&gt;'Tabelas auxiliares'!$C$236,M449&lt;&gt;'Tabelas auxiliares'!$C$237),"FOLHA DE PESSOAL",IF(Q449='Tabelas auxiliares'!$A$237,"CUSTEIO",IF(Q449='Tabelas auxiliares'!$A$236,"INVESTIMENTO","ERRO - VERIFICAR"))))</f>
        <v/>
      </c>
      <c r="S449" s="66"/>
    </row>
    <row r="450" spans="17:19" x14ac:dyDescent="0.25">
      <c r="Q450" s="51" t="str">
        <f t="shared" si="6"/>
        <v/>
      </c>
      <c r="R450" s="51" t="str">
        <f>IF(M450="","",IF(AND(M450&lt;&gt;'Tabelas auxiliares'!$B$236,M450&lt;&gt;'Tabelas auxiliares'!$B$237,M450&lt;&gt;'Tabelas auxiliares'!$C$236,M450&lt;&gt;'Tabelas auxiliares'!$C$237),"FOLHA DE PESSOAL",IF(Q450='Tabelas auxiliares'!$A$237,"CUSTEIO",IF(Q450='Tabelas auxiliares'!$A$236,"INVESTIMENTO","ERRO - VERIFICAR"))))</f>
        <v/>
      </c>
      <c r="S450" s="66"/>
    </row>
    <row r="451" spans="17:19" x14ac:dyDescent="0.25">
      <c r="Q451" s="51" t="str">
        <f t="shared" si="6"/>
        <v/>
      </c>
      <c r="R451" s="51" t="str">
        <f>IF(M451="","",IF(AND(M451&lt;&gt;'Tabelas auxiliares'!$B$236,M451&lt;&gt;'Tabelas auxiliares'!$B$237,M451&lt;&gt;'Tabelas auxiliares'!$C$236,M451&lt;&gt;'Tabelas auxiliares'!$C$237),"FOLHA DE PESSOAL",IF(Q451='Tabelas auxiliares'!$A$237,"CUSTEIO",IF(Q451='Tabelas auxiliares'!$A$236,"INVESTIMENTO","ERRO - VERIFICAR"))))</f>
        <v/>
      </c>
      <c r="S451" s="66"/>
    </row>
    <row r="452" spans="17:19" x14ac:dyDescent="0.25">
      <c r="Q452" s="51" t="str">
        <f t="shared" ref="Q452:Q515" si="7">LEFT(O452,1)</f>
        <v/>
      </c>
      <c r="R452" s="51" t="str">
        <f>IF(M452="","",IF(AND(M452&lt;&gt;'Tabelas auxiliares'!$B$236,M452&lt;&gt;'Tabelas auxiliares'!$B$237,M452&lt;&gt;'Tabelas auxiliares'!$C$236,M452&lt;&gt;'Tabelas auxiliares'!$C$237),"FOLHA DE PESSOAL",IF(Q452='Tabelas auxiliares'!$A$237,"CUSTEIO",IF(Q452='Tabelas auxiliares'!$A$236,"INVESTIMENTO","ERRO - VERIFICAR"))))</f>
        <v/>
      </c>
      <c r="S452" s="66"/>
    </row>
    <row r="453" spans="17:19" x14ac:dyDescent="0.25">
      <c r="Q453" s="51" t="str">
        <f t="shared" si="7"/>
        <v/>
      </c>
      <c r="R453" s="51" t="str">
        <f>IF(M453="","",IF(AND(M453&lt;&gt;'Tabelas auxiliares'!$B$236,M453&lt;&gt;'Tabelas auxiliares'!$B$237,M453&lt;&gt;'Tabelas auxiliares'!$C$236,M453&lt;&gt;'Tabelas auxiliares'!$C$237),"FOLHA DE PESSOAL",IF(Q453='Tabelas auxiliares'!$A$237,"CUSTEIO",IF(Q453='Tabelas auxiliares'!$A$236,"INVESTIMENTO","ERRO - VERIFICAR"))))</f>
        <v/>
      </c>
      <c r="S453" s="66"/>
    </row>
    <row r="454" spans="17:19" x14ac:dyDescent="0.25">
      <c r="Q454" s="51" t="str">
        <f t="shared" si="7"/>
        <v/>
      </c>
      <c r="R454" s="51" t="str">
        <f>IF(M454="","",IF(AND(M454&lt;&gt;'Tabelas auxiliares'!$B$236,M454&lt;&gt;'Tabelas auxiliares'!$B$237,M454&lt;&gt;'Tabelas auxiliares'!$C$236,M454&lt;&gt;'Tabelas auxiliares'!$C$237),"FOLHA DE PESSOAL",IF(Q454='Tabelas auxiliares'!$A$237,"CUSTEIO",IF(Q454='Tabelas auxiliares'!$A$236,"INVESTIMENTO","ERRO - VERIFICAR"))))</f>
        <v/>
      </c>
      <c r="S454" s="66"/>
    </row>
    <row r="455" spans="17:19" x14ac:dyDescent="0.25">
      <c r="Q455" s="51" t="str">
        <f t="shared" si="7"/>
        <v/>
      </c>
      <c r="R455" s="51" t="str">
        <f>IF(M455="","",IF(AND(M455&lt;&gt;'Tabelas auxiliares'!$B$236,M455&lt;&gt;'Tabelas auxiliares'!$B$237,M455&lt;&gt;'Tabelas auxiliares'!$C$236,M455&lt;&gt;'Tabelas auxiliares'!$C$237),"FOLHA DE PESSOAL",IF(Q455='Tabelas auxiliares'!$A$237,"CUSTEIO",IF(Q455='Tabelas auxiliares'!$A$236,"INVESTIMENTO","ERRO - VERIFICAR"))))</f>
        <v/>
      </c>
      <c r="S455" s="66"/>
    </row>
    <row r="456" spans="17:19" x14ac:dyDescent="0.25">
      <c r="Q456" s="51" t="str">
        <f t="shared" si="7"/>
        <v/>
      </c>
      <c r="R456" s="51" t="str">
        <f>IF(M456="","",IF(AND(M456&lt;&gt;'Tabelas auxiliares'!$B$236,M456&lt;&gt;'Tabelas auxiliares'!$B$237,M456&lt;&gt;'Tabelas auxiliares'!$C$236,M456&lt;&gt;'Tabelas auxiliares'!$C$237),"FOLHA DE PESSOAL",IF(Q456='Tabelas auxiliares'!$A$237,"CUSTEIO",IF(Q456='Tabelas auxiliares'!$A$236,"INVESTIMENTO","ERRO - VERIFICAR"))))</f>
        <v/>
      </c>
      <c r="S456" s="66"/>
    </row>
    <row r="457" spans="17:19" x14ac:dyDescent="0.25">
      <c r="Q457" s="51" t="str">
        <f t="shared" si="7"/>
        <v/>
      </c>
      <c r="R457" s="51" t="str">
        <f>IF(M457="","",IF(AND(M457&lt;&gt;'Tabelas auxiliares'!$B$236,M457&lt;&gt;'Tabelas auxiliares'!$B$237,M457&lt;&gt;'Tabelas auxiliares'!$C$236,M457&lt;&gt;'Tabelas auxiliares'!$C$237),"FOLHA DE PESSOAL",IF(Q457='Tabelas auxiliares'!$A$237,"CUSTEIO",IF(Q457='Tabelas auxiliares'!$A$236,"INVESTIMENTO","ERRO - VERIFICAR"))))</f>
        <v/>
      </c>
      <c r="S457" s="66"/>
    </row>
    <row r="458" spans="17:19" x14ac:dyDescent="0.25">
      <c r="Q458" s="51" t="str">
        <f t="shared" si="7"/>
        <v/>
      </c>
      <c r="R458" s="51" t="str">
        <f>IF(M458="","",IF(AND(M458&lt;&gt;'Tabelas auxiliares'!$B$236,M458&lt;&gt;'Tabelas auxiliares'!$B$237,M458&lt;&gt;'Tabelas auxiliares'!$C$236,M458&lt;&gt;'Tabelas auxiliares'!$C$237),"FOLHA DE PESSOAL",IF(Q458='Tabelas auxiliares'!$A$237,"CUSTEIO",IF(Q458='Tabelas auxiliares'!$A$236,"INVESTIMENTO","ERRO - VERIFICAR"))))</f>
        <v/>
      </c>
      <c r="S458" s="66"/>
    </row>
    <row r="459" spans="17:19" x14ac:dyDescent="0.25">
      <c r="Q459" s="51" t="str">
        <f t="shared" si="7"/>
        <v/>
      </c>
      <c r="R459" s="51" t="str">
        <f>IF(M459="","",IF(AND(M459&lt;&gt;'Tabelas auxiliares'!$B$236,M459&lt;&gt;'Tabelas auxiliares'!$B$237,M459&lt;&gt;'Tabelas auxiliares'!$C$236,M459&lt;&gt;'Tabelas auxiliares'!$C$237),"FOLHA DE PESSOAL",IF(Q459='Tabelas auxiliares'!$A$237,"CUSTEIO",IF(Q459='Tabelas auxiliares'!$A$236,"INVESTIMENTO","ERRO - VERIFICAR"))))</f>
        <v/>
      </c>
      <c r="S459" s="66"/>
    </row>
    <row r="460" spans="17:19" x14ac:dyDescent="0.25">
      <c r="Q460" s="51" t="str">
        <f t="shared" si="7"/>
        <v/>
      </c>
      <c r="R460" s="51" t="str">
        <f>IF(M460="","",IF(AND(M460&lt;&gt;'Tabelas auxiliares'!$B$236,M460&lt;&gt;'Tabelas auxiliares'!$B$237,M460&lt;&gt;'Tabelas auxiliares'!$C$236,M460&lt;&gt;'Tabelas auxiliares'!$C$237),"FOLHA DE PESSOAL",IF(Q460='Tabelas auxiliares'!$A$237,"CUSTEIO",IF(Q460='Tabelas auxiliares'!$A$236,"INVESTIMENTO","ERRO - VERIFICAR"))))</f>
        <v/>
      </c>
      <c r="S460" s="66"/>
    </row>
    <row r="461" spans="17:19" x14ac:dyDescent="0.25">
      <c r="Q461" s="51" t="str">
        <f t="shared" si="7"/>
        <v/>
      </c>
      <c r="R461" s="51" t="str">
        <f>IF(M461="","",IF(AND(M461&lt;&gt;'Tabelas auxiliares'!$B$236,M461&lt;&gt;'Tabelas auxiliares'!$B$237,M461&lt;&gt;'Tabelas auxiliares'!$C$236,M461&lt;&gt;'Tabelas auxiliares'!$C$237),"FOLHA DE PESSOAL",IF(Q461='Tabelas auxiliares'!$A$237,"CUSTEIO",IF(Q461='Tabelas auxiliares'!$A$236,"INVESTIMENTO","ERRO - VERIFICAR"))))</f>
        <v/>
      </c>
      <c r="S461" s="66"/>
    </row>
    <row r="462" spans="17:19" x14ac:dyDescent="0.25">
      <c r="Q462" s="51" t="str">
        <f t="shared" si="7"/>
        <v/>
      </c>
      <c r="R462" s="51" t="str">
        <f>IF(M462="","",IF(AND(M462&lt;&gt;'Tabelas auxiliares'!$B$236,M462&lt;&gt;'Tabelas auxiliares'!$B$237,M462&lt;&gt;'Tabelas auxiliares'!$C$236,M462&lt;&gt;'Tabelas auxiliares'!$C$237),"FOLHA DE PESSOAL",IF(Q462='Tabelas auxiliares'!$A$237,"CUSTEIO",IF(Q462='Tabelas auxiliares'!$A$236,"INVESTIMENTO","ERRO - VERIFICAR"))))</f>
        <v/>
      </c>
      <c r="S462" s="66"/>
    </row>
    <row r="463" spans="17:19" x14ac:dyDescent="0.25">
      <c r="Q463" s="51" t="str">
        <f t="shared" si="7"/>
        <v/>
      </c>
      <c r="R463" s="51" t="str">
        <f>IF(M463="","",IF(AND(M463&lt;&gt;'Tabelas auxiliares'!$B$236,M463&lt;&gt;'Tabelas auxiliares'!$B$237,M463&lt;&gt;'Tabelas auxiliares'!$C$236,M463&lt;&gt;'Tabelas auxiliares'!$C$237),"FOLHA DE PESSOAL",IF(Q463='Tabelas auxiliares'!$A$237,"CUSTEIO",IF(Q463='Tabelas auxiliares'!$A$236,"INVESTIMENTO","ERRO - VERIFICAR"))))</f>
        <v/>
      </c>
      <c r="S463" s="66"/>
    </row>
    <row r="464" spans="17:19" x14ac:dyDescent="0.25">
      <c r="Q464" s="51" t="str">
        <f t="shared" si="7"/>
        <v/>
      </c>
      <c r="R464" s="51" t="str">
        <f>IF(M464="","",IF(AND(M464&lt;&gt;'Tabelas auxiliares'!$B$236,M464&lt;&gt;'Tabelas auxiliares'!$B$237,M464&lt;&gt;'Tabelas auxiliares'!$C$236,M464&lt;&gt;'Tabelas auxiliares'!$C$237),"FOLHA DE PESSOAL",IF(Q464='Tabelas auxiliares'!$A$237,"CUSTEIO",IF(Q464='Tabelas auxiliares'!$A$236,"INVESTIMENTO","ERRO - VERIFICAR"))))</f>
        <v/>
      </c>
      <c r="S464" s="66"/>
    </row>
    <row r="465" spans="17:19" x14ac:dyDescent="0.25">
      <c r="Q465" s="51" t="str">
        <f t="shared" si="7"/>
        <v/>
      </c>
      <c r="R465" s="51" t="str">
        <f>IF(M465="","",IF(AND(M465&lt;&gt;'Tabelas auxiliares'!$B$236,M465&lt;&gt;'Tabelas auxiliares'!$B$237,M465&lt;&gt;'Tabelas auxiliares'!$C$236,M465&lt;&gt;'Tabelas auxiliares'!$C$237),"FOLHA DE PESSOAL",IF(Q465='Tabelas auxiliares'!$A$237,"CUSTEIO",IF(Q465='Tabelas auxiliares'!$A$236,"INVESTIMENTO","ERRO - VERIFICAR"))))</f>
        <v/>
      </c>
      <c r="S465" s="66"/>
    </row>
    <row r="466" spans="17:19" x14ac:dyDescent="0.25">
      <c r="Q466" s="51" t="str">
        <f t="shared" si="7"/>
        <v/>
      </c>
      <c r="R466" s="51" t="str">
        <f>IF(M466="","",IF(AND(M466&lt;&gt;'Tabelas auxiliares'!$B$236,M466&lt;&gt;'Tabelas auxiliares'!$B$237,M466&lt;&gt;'Tabelas auxiliares'!$C$236,M466&lt;&gt;'Tabelas auxiliares'!$C$237),"FOLHA DE PESSOAL",IF(Q466='Tabelas auxiliares'!$A$237,"CUSTEIO",IF(Q466='Tabelas auxiliares'!$A$236,"INVESTIMENTO","ERRO - VERIFICAR"))))</f>
        <v/>
      </c>
      <c r="S466" s="66"/>
    </row>
    <row r="467" spans="17:19" x14ac:dyDescent="0.25">
      <c r="Q467" s="51" t="str">
        <f t="shared" si="7"/>
        <v/>
      </c>
      <c r="R467" s="51" t="str">
        <f>IF(M467="","",IF(AND(M467&lt;&gt;'Tabelas auxiliares'!$B$236,M467&lt;&gt;'Tabelas auxiliares'!$B$237,M467&lt;&gt;'Tabelas auxiliares'!$C$236,M467&lt;&gt;'Tabelas auxiliares'!$C$237),"FOLHA DE PESSOAL",IF(Q467='Tabelas auxiliares'!$A$237,"CUSTEIO",IF(Q467='Tabelas auxiliares'!$A$236,"INVESTIMENTO","ERRO - VERIFICAR"))))</f>
        <v/>
      </c>
      <c r="S467" s="66"/>
    </row>
    <row r="468" spans="17:19" x14ac:dyDescent="0.25">
      <c r="Q468" s="51" t="str">
        <f t="shared" si="7"/>
        <v/>
      </c>
      <c r="R468" s="51" t="str">
        <f>IF(M468="","",IF(AND(M468&lt;&gt;'Tabelas auxiliares'!$B$236,M468&lt;&gt;'Tabelas auxiliares'!$B$237,M468&lt;&gt;'Tabelas auxiliares'!$C$236,M468&lt;&gt;'Tabelas auxiliares'!$C$237),"FOLHA DE PESSOAL",IF(Q468='Tabelas auxiliares'!$A$237,"CUSTEIO",IF(Q468='Tabelas auxiliares'!$A$236,"INVESTIMENTO","ERRO - VERIFICAR"))))</f>
        <v/>
      </c>
      <c r="S468" s="66"/>
    </row>
    <row r="469" spans="17:19" x14ac:dyDescent="0.25">
      <c r="Q469" s="51" t="str">
        <f t="shared" si="7"/>
        <v/>
      </c>
      <c r="R469" s="51" t="str">
        <f>IF(M469="","",IF(AND(M469&lt;&gt;'Tabelas auxiliares'!$B$236,M469&lt;&gt;'Tabelas auxiliares'!$B$237,M469&lt;&gt;'Tabelas auxiliares'!$C$236,M469&lt;&gt;'Tabelas auxiliares'!$C$237),"FOLHA DE PESSOAL",IF(Q469='Tabelas auxiliares'!$A$237,"CUSTEIO",IF(Q469='Tabelas auxiliares'!$A$236,"INVESTIMENTO","ERRO - VERIFICAR"))))</f>
        <v/>
      </c>
      <c r="S469" s="66"/>
    </row>
    <row r="470" spans="17:19" x14ac:dyDescent="0.25">
      <c r="Q470" s="51" t="str">
        <f t="shared" si="7"/>
        <v/>
      </c>
      <c r="R470" s="51" t="str">
        <f>IF(M470="","",IF(AND(M470&lt;&gt;'Tabelas auxiliares'!$B$236,M470&lt;&gt;'Tabelas auxiliares'!$B$237,M470&lt;&gt;'Tabelas auxiliares'!$C$236,M470&lt;&gt;'Tabelas auxiliares'!$C$237),"FOLHA DE PESSOAL",IF(Q470='Tabelas auxiliares'!$A$237,"CUSTEIO",IF(Q470='Tabelas auxiliares'!$A$236,"INVESTIMENTO","ERRO - VERIFICAR"))))</f>
        <v/>
      </c>
      <c r="S470" s="66"/>
    </row>
    <row r="471" spans="17:19" x14ac:dyDescent="0.25">
      <c r="Q471" s="51" t="str">
        <f t="shared" si="7"/>
        <v/>
      </c>
      <c r="R471" s="51" t="str">
        <f>IF(M471="","",IF(AND(M471&lt;&gt;'Tabelas auxiliares'!$B$236,M471&lt;&gt;'Tabelas auxiliares'!$B$237,M471&lt;&gt;'Tabelas auxiliares'!$C$236,M471&lt;&gt;'Tabelas auxiliares'!$C$237),"FOLHA DE PESSOAL",IF(Q471='Tabelas auxiliares'!$A$237,"CUSTEIO",IF(Q471='Tabelas auxiliares'!$A$236,"INVESTIMENTO","ERRO - VERIFICAR"))))</f>
        <v/>
      </c>
      <c r="S471" s="66"/>
    </row>
    <row r="472" spans="17:19" x14ac:dyDescent="0.25">
      <c r="Q472" s="51" t="str">
        <f t="shared" si="7"/>
        <v/>
      </c>
      <c r="R472" s="51" t="str">
        <f>IF(M472="","",IF(AND(M472&lt;&gt;'Tabelas auxiliares'!$B$236,M472&lt;&gt;'Tabelas auxiliares'!$B$237,M472&lt;&gt;'Tabelas auxiliares'!$C$236,M472&lt;&gt;'Tabelas auxiliares'!$C$237),"FOLHA DE PESSOAL",IF(Q472='Tabelas auxiliares'!$A$237,"CUSTEIO",IF(Q472='Tabelas auxiliares'!$A$236,"INVESTIMENTO","ERRO - VERIFICAR"))))</f>
        <v/>
      </c>
      <c r="S472" s="66"/>
    </row>
    <row r="473" spans="17:19" x14ac:dyDescent="0.25">
      <c r="Q473" s="51" t="str">
        <f t="shared" si="7"/>
        <v/>
      </c>
      <c r="R473" s="51" t="str">
        <f>IF(M473="","",IF(AND(M473&lt;&gt;'Tabelas auxiliares'!$B$236,M473&lt;&gt;'Tabelas auxiliares'!$B$237,M473&lt;&gt;'Tabelas auxiliares'!$C$236,M473&lt;&gt;'Tabelas auxiliares'!$C$237),"FOLHA DE PESSOAL",IF(Q473='Tabelas auxiliares'!$A$237,"CUSTEIO",IF(Q473='Tabelas auxiliares'!$A$236,"INVESTIMENTO","ERRO - VERIFICAR"))))</f>
        <v/>
      </c>
      <c r="S473" s="66"/>
    </row>
    <row r="474" spans="17:19" x14ac:dyDescent="0.25">
      <c r="Q474" s="51" t="str">
        <f t="shared" si="7"/>
        <v/>
      </c>
      <c r="R474" s="51" t="str">
        <f>IF(M474="","",IF(AND(M474&lt;&gt;'Tabelas auxiliares'!$B$236,M474&lt;&gt;'Tabelas auxiliares'!$B$237,M474&lt;&gt;'Tabelas auxiliares'!$C$236,M474&lt;&gt;'Tabelas auxiliares'!$C$237),"FOLHA DE PESSOAL",IF(Q474='Tabelas auxiliares'!$A$237,"CUSTEIO",IF(Q474='Tabelas auxiliares'!$A$236,"INVESTIMENTO","ERRO - VERIFICAR"))))</f>
        <v/>
      </c>
      <c r="S474" s="66"/>
    </row>
    <row r="475" spans="17:19" x14ac:dyDescent="0.25">
      <c r="Q475" s="51" t="str">
        <f t="shared" si="7"/>
        <v/>
      </c>
      <c r="R475" s="51" t="str">
        <f>IF(M475="","",IF(AND(M475&lt;&gt;'Tabelas auxiliares'!$B$236,M475&lt;&gt;'Tabelas auxiliares'!$B$237,M475&lt;&gt;'Tabelas auxiliares'!$C$236,M475&lt;&gt;'Tabelas auxiliares'!$C$237),"FOLHA DE PESSOAL",IF(Q475='Tabelas auxiliares'!$A$237,"CUSTEIO",IF(Q475='Tabelas auxiliares'!$A$236,"INVESTIMENTO","ERRO - VERIFICAR"))))</f>
        <v/>
      </c>
      <c r="S475" s="66"/>
    </row>
    <row r="476" spans="17:19" x14ac:dyDescent="0.25">
      <c r="Q476" s="51" t="str">
        <f t="shared" si="7"/>
        <v/>
      </c>
      <c r="R476" s="51" t="str">
        <f>IF(M476="","",IF(AND(M476&lt;&gt;'Tabelas auxiliares'!$B$236,M476&lt;&gt;'Tabelas auxiliares'!$B$237,M476&lt;&gt;'Tabelas auxiliares'!$C$236,M476&lt;&gt;'Tabelas auxiliares'!$C$237),"FOLHA DE PESSOAL",IF(Q476='Tabelas auxiliares'!$A$237,"CUSTEIO",IF(Q476='Tabelas auxiliares'!$A$236,"INVESTIMENTO","ERRO - VERIFICAR"))))</f>
        <v/>
      </c>
      <c r="S476" s="66"/>
    </row>
    <row r="477" spans="17:19" x14ac:dyDescent="0.25">
      <c r="Q477" s="51" t="str">
        <f t="shared" si="7"/>
        <v/>
      </c>
      <c r="R477" s="51" t="str">
        <f>IF(M477="","",IF(AND(M477&lt;&gt;'Tabelas auxiliares'!$B$236,M477&lt;&gt;'Tabelas auxiliares'!$B$237,M477&lt;&gt;'Tabelas auxiliares'!$C$236,M477&lt;&gt;'Tabelas auxiliares'!$C$237),"FOLHA DE PESSOAL",IF(Q477='Tabelas auxiliares'!$A$237,"CUSTEIO",IF(Q477='Tabelas auxiliares'!$A$236,"INVESTIMENTO","ERRO - VERIFICAR"))))</f>
        <v/>
      </c>
      <c r="S477" s="66"/>
    </row>
    <row r="478" spans="17:19" x14ac:dyDescent="0.25">
      <c r="Q478" s="51" t="str">
        <f t="shared" si="7"/>
        <v/>
      </c>
      <c r="R478" s="51" t="str">
        <f>IF(M478="","",IF(AND(M478&lt;&gt;'Tabelas auxiliares'!$B$236,M478&lt;&gt;'Tabelas auxiliares'!$B$237,M478&lt;&gt;'Tabelas auxiliares'!$C$236,M478&lt;&gt;'Tabelas auxiliares'!$C$237),"FOLHA DE PESSOAL",IF(Q478='Tabelas auxiliares'!$A$237,"CUSTEIO",IF(Q478='Tabelas auxiliares'!$A$236,"INVESTIMENTO","ERRO - VERIFICAR"))))</f>
        <v/>
      </c>
      <c r="S478" s="66"/>
    </row>
    <row r="479" spans="17:19" x14ac:dyDescent="0.25">
      <c r="Q479" s="51" t="str">
        <f t="shared" si="7"/>
        <v/>
      </c>
      <c r="R479" s="51" t="str">
        <f>IF(M479="","",IF(AND(M479&lt;&gt;'Tabelas auxiliares'!$B$236,M479&lt;&gt;'Tabelas auxiliares'!$B$237,M479&lt;&gt;'Tabelas auxiliares'!$C$236,M479&lt;&gt;'Tabelas auxiliares'!$C$237),"FOLHA DE PESSOAL",IF(Q479='Tabelas auxiliares'!$A$237,"CUSTEIO",IF(Q479='Tabelas auxiliares'!$A$236,"INVESTIMENTO","ERRO - VERIFICAR"))))</f>
        <v/>
      </c>
      <c r="S479" s="66"/>
    </row>
    <row r="480" spans="17:19" x14ac:dyDescent="0.25">
      <c r="Q480" s="51" t="str">
        <f t="shared" si="7"/>
        <v/>
      </c>
      <c r="R480" s="51" t="str">
        <f>IF(M480="","",IF(AND(M480&lt;&gt;'Tabelas auxiliares'!$B$236,M480&lt;&gt;'Tabelas auxiliares'!$B$237,M480&lt;&gt;'Tabelas auxiliares'!$C$236,M480&lt;&gt;'Tabelas auxiliares'!$C$237),"FOLHA DE PESSOAL",IF(Q480='Tabelas auxiliares'!$A$237,"CUSTEIO",IF(Q480='Tabelas auxiliares'!$A$236,"INVESTIMENTO","ERRO - VERIFICAR"))))</f>
        <v/>
      </c>
      <c r="S480" s="66"/>
    </row>
    <row r="481" spans="17:19" x14ac:dyDescent="0.25">
      <c r="Q481" s="51" t="str">
        <f t="shared" si="7"/>
        <v/>
      </c>
      <c r="R481" s="51" t="str">
        <f>IF(M481="","",IF(AND(M481&lt;&gt;'Tabelas auxiliares'!$B$236,M481&lt;&gt;'Tabelas auxiliares'!$B$237,M481&lt;&gt;'Tabelas auxiliares'!$C$236,M481&lt;&gt;'Tabelas auxiliares'!$C$237),"FOLHA DE PESSOAL",IF(Q481='Tabelas auxiliares'!$A$237,"CUSTEIO",IF(Q481='Tabelas auxiliares'!$A$236,"INVESTIMENTO","ERRO - VERIFICAR"))))</f>
        <v/>
      </c>
      <c r="S481" s="66"/>
    </row>
    <row r="482" spans="17:19" x14ac:dyDescent="0.25">
      <c r="Q482" s="51" t="str">
        <f t="shared" si="7"/>
        <v/>
      </c>
      <c r="R482" s="51" t="str">
        <f>IF(M482="","",IF(AND(M482&lt;&gt;'Tabelas auxiliares'!$B$236,M482&lt;&gt;'Tabelas auxiliares'!$B$237,M482&lt;&gt;'Tabelas auxiliares'!$C$236,M482&lt;&gt;'Tabelas auxiliares'!$C$237),"FOLHA DE PESSOAL",IF(Q482='Tabelas auxiliares'!$A$237,"CUSTEIO",IF(Q482='Tabelas auxiliares'!$A$236,"INVESTIMENTO","ERRO - VERIFICAR"))))</f>
        <v/>
      </c>
      <c r="S482" s="66"/>
    </row>
    <row r="483" spans="17:19" x14ac:dyDescent="0.25">
      <c r="Q483" s="51" t="str">
        <f t="shared" si="7"/>
        <v/>
      </c>
      <c r="R483" s="51" t="str">
        <f>IF(M483="","",IF(AND(M483&lt;&gt;'Tabelas auxiliares'!$B$236,M483&lt;&gt;'Tabelas auxiliares'!$B$237,M483&lt;&gt;'Tabelas auxiliares'!$C$236,M483&lt;&gt;'Tabelas auxiliares'!$C$237),"FOLHA DE PESSOAL",IF(Q483='Tabelas auxiliares'!$A$237,"CUSTEIO",IF(Q483='Tabelas auxiliares'!$A$236,"INVESTIMENTO","ERRO - VERIFICAR"))))</f>
        <v/>
      </c>
      <c r="S483" s="66"/>
    </row>
    <row r="484" spans="17:19" x14ac:dyDescent="0.25">
      <c r="Q484" s="51" t="str">
        <f t="shared" si="7"/>
        <v/>
      </c>
      <c r="R484" s="51" t="str">
        <f>IF(M484="","",IF(AND(M484&lt;&gt;'Tabelas auxiliares'!$B$236,M484&lt;&gt;'Tabelas auxiliares'!$B$237,M484&lt;&gt;'Tabelas auxiliares'!$C$236,M484&lt;&gt;'Tabelas auxiliares'!$C$237),"FOLHA DE PESSOAL",IF(Q484='Tabelas auxiliares'!$A$237,"CUSTEIO",IF(Q484='Tabelas auxiliares'!$A$236,"INVESTIMENTO","ERRO - VERIFICAR"))))</f>
        <v/>
      </c>
      <c r="S484" s="66"/>
    </row>
    <row r="485" spans="17:19" x14ac:dyDescent="0.25">
      <c r="Q485" s="51" t="str">
        <f t="shared" si="7"/>
        <v/>
      </c>
      <c r="R485" s="51" t="str">
        <f>IF(M485="","",IF(AND(M485&lt;&gt;'Tabelas auxiliares'!$B$236,M485&lt;&gt;'Tabelas auxiliares'!$B$237,M485&lt;&gt;'Tabelas auxiliares'!$C$236,M485&lt;&gt;'Tabelas auxiliares'!$C$237),"FOLHA DE PESSOAL",IF(Q485='Tabelas auxiliares'!$A$237,"CUSTEIO",IF(Q485='Tabelas auxiliares'!$A$236,"INVESTIMENTO","ERRO - VERIFICAR"))))</f>
        <v/>
      </c>
      <c r="S485" s="66"/>
    </row>
    <row r="486" spans="17:19" x14ac:dyDescent="0.25">
      <c r="Q486" s="51" t="str">
        <f t="shared" si="7"/>
        <v/>
      </c>
      <c r="R486" s="51" t="str">
        <f>IF(M486="","",IF(AND(M486&lt;&gt;'Tabelas auxiliares'!$B$236,M486&lt;&gt;'Tabelas auxiliares'!$B$237,M486&lt;&gt;'Tabelas auxiliares'!$C$236,M486&lt;&gt;'Tabelas auxiliares'!$C$237),"FOLHA DE PESSOAL",IF(Q486='Tabelas auxiliares'!$A$237,"CUSTEIO",IF(Q486='Tabelas auxiliares'!$A$236,"INVESTIMENTO","ERRO - VERIFICAR"))))</f>
        <v/>
      </c>
      <c r="S486" s="66"/>
    </row>
    <row r="487" spans="17:19" x14ac:dyDescent="0.25">
      <c r="Q487" s="51" t="str">
        <f t="shared" si="7"/>
        <v/>
      </c>
      <c r="R487" s="51" t="str">
        <f>IF(M487="","",IF(AND(M487&lt;&gt;'Tabelas auxiliares'!$B$236,M487&lt;&gt;'Tabelas auxiliares'!$B$237,M487&lt;&gt;'Tabelas auxiliares'!$C$236,M487&lt;&gt;'Tabelas auxiliares'!$C$237),"FOLHA DE PESSOAL",IF(Q487='Tabelas auxiliares'!$A$237,"CUSTEIO",IF(Q487='Tabelas auxiliares'!$A$236,"INVESTIMENTO","ERRO - VERIFICAR"))))</f>
        <v/>
      </c>
      <c r="S487" s="66"/>
    </row>
    <row r="488" spans="17:19" x14ac:dyDescent="0.25">
      <c r="Q488" s="51" t="str">
        <f t="shared" si="7"/>
        <v/>
      </c>
      <c r="R488" s="51" t="str">
        <f>IF(M488="","",IF(AND(M488&lt;&gt;'Tabelas auxiliares'!$B$236,M488&lt;&gt;'Tabelas auxiliares'!$B$237,M488&lt;&gt;'Tabelas auxiliares'!$C$236,M488&lt;&gt;'Tabelas auxiliares'!$C$237),"FOLHA DE PESSOAL",IF(Q488='Tabelas auxiliares'!$A$237,"CUSTEIO",IF(Q488='Tabelas auxiliares'!$A$236,"INVESTIMENTO","ERRO - VERIFICAR"))))</f>
        <v/>
      </c>
      <c r="S488" s="66"/>
    </row>
    <row r="489" spans="17:19" x14ac:dyDescent="0.25">
      <c r="Q489" s="51" t="str">
        <f t="shared" si="7"/>
        <v/>
      </c>
      <c r="R489" s="51" t="str">
        <f>IF(M489="","",IF(AND(M489&lt;&gt;'Tabelas auxiliares'!$B$236,M489&lt;&gt;'Tabelas auxiliares'!$B$237,M489&lt;&gt;'Tabelas auxiliares'!$C$236,M489&lt;&gt;'Tabelas auxiliares'!$C$237),"FOLHA DE PESSOAL",IF(Q489='Tabelas auxiliares'!$A$237,"CUSTEIO",IF(Q489='Tabelas auxiliares'!$A$236,"INVESTIMENTO","ERRO - VERIFICAR"))))</f>
        <v/>
      </c>
      <c r="S489" s="66"/>
    </row>
    <row r="490" spans="17:19" x14ac:dyDescent="0.25">
      <c r="Q490" s="51" t="str">
        <f t="shared" si="7"/>
        <v/>
      </c>
      <c r="R490" s="51" t="str">
        <f>IF(M490="","",IF(AND(M490&lt;&gt;'Tabelas auxiliares'!$B$236,M490&lt;&gt;'Tabelas auxiliares'!$B$237,M490&lt;&gt;'Tabelas auxiliares'!$C$236,M490&lt;&gt;'Tabelas auxiliares'!$C$237),"FOLHA DE PESSOAL",IF(Q490='Tabelas auxiliares'!$A$237,"CUSTEIO",IF(Q490='Tabelas auxiliares'!$A$236,"INVESTIMENTO","ERRO - VERIFICAR"))))</f>
        <v/>
      </c>
      <c r="S490" s="66"/>
    </row>
    <row r="491" spans="17:19" x14ac:dyDescent="0.25">
      <c r="Q491" s="51" t="str">
        <f t="shared" si="7"/>
        <v/>
      </c>
      <c r="R491" s="51" t="str">
        <f>IF(M491="","",IF(AND(M491&lt;&gt;'Tabelas auxiliares'!$B$236,M491&lt;&gt;'Tabelas auxiliares'!$B$237,M491&lt;&gt;'Tabelas auxiliares'!$C$236,M491&lt;&gt;'Tabelas auxiliares'!$C$237),"FOLHA DE PESSOAL",IF(Q491='Tabelas auxiliares'!$A$237,"CUSTEIO",IF(Q491='Tabelas auxiliares'!$A$236,"INVESTIMENTO","ERRO - VERIFICAR"))))</f>
        <v/>
      </c>
      <c r="S491" s="66"/>
    </row>
    <row r="492" spans="17:19" x14ac:dyDescent="0.25">
      <c r="Q492" s="51" t="str">
        <f t="shared" si="7"/>
        <v/>
      </c>
      <c r="R492" s="51" t="str">
        <f>IF(M492="","",IF(AND(M492&lt;&gt;'Tabelas auxiliares'!$B$236,M492&lt;&gt;'Tabelas auxiliares'!$B$237,M492&lt;&gt;'Tabelas auxiliares'!$C$236,M492&lt;&gt;'Tabelas auxiliares'!$C$237),"FOLHA DE PESSOAL",IF(Q492='Tabelas auxiliares'!$A$237,"CUSTEIO",IF(Q492='Tabelas auxiliares'!$A$236,"INVESTIMENTO","ERRO - VERIFICAR"))))</f>
        <v/>
      </c>
      <c r="S492" s="66"/>
    </row>
    <row r="493" spans="17:19" x14ac:dyDescent="0.25">
      <c r="Q493" s="51" t="str">
        <f t="shared" si="7"/>
        <v/>
      </c>
      <c r="R493" s="51" t="str">
        <f>IF(M493="","",IF(AND(M493&lt;&gt;'Tabelas auxiliares'!$B$236,M493&lt;&gt;'Tabelas auxiliares'!$B$237,M493&lt;&gt;'Tabelas auxiliares'!$C$236,M493&lt;&gt;'Tabelas auxiliares'!$C$237),"FOLHA DE PESSOAL",IF(Q493='Tabelas auxiliares'!$A$237,"CUSTEIO",IF(Q493='Tabelas auxiliares'!$A$236,"INVESTIMENTO","ERRO - VERIFICAR"))))</f>
        <v/>
      </c>
      <c r="S493" s="66"/>
    </row>
    <row r="494" spans="17:19" x14ac:dyDescent="0.25">
      <c r="Q494" s="51" t="str">
        <f t="shared" si="7"/>
        <v/>
      </c>
      <c r="R494" s="51" t="str">
        <f>IF(M494="","",IF(AND(M494&lt;&gt;'Tabelas auxiliares'!$B$236,M494&lt;&gt;'Tabelas auxiliares'!$B$237,M494&lt;&gt;'Tabelas auxiliares'!$C$236,M494&lt;&gt;'Tabelas auxiliares'!$C$237),"FOLHA DE PESSOAL",IF(Q494='Tabelas auxiliares'!$A$237,"CUSTEIO",IF(Q494='Tabelas auxiliares'!$A$236,"INVESTIMENTO","ERRO - VERIFICAR"))))</f>
        <v/>
      </c>
      <c r="S494" s="66"/>
    </row>
    <row r="495" spans="17:19" x14ac:dyDescent="0.25">
      <c r="Q495" s="51" t="str">
        <f t="shared" si="7"/>
        <v/>
      </c>
      <c r="R495" s="51" t="str">
        <f>IF(M495="","",IF(AND(M495&lt;&gt;'Tabelas auxiliares'!$B$236,M495&lt;&gt;'Tabelas auxiliares'!$B$237,M495&lt;&gt;'Tabelas auxiliares'!$C$236,M495&lt;&gt;'Tabelas auxiliares'!$C$237),"FOLHA DE PESSOAL",IF(Q495='Tabelas auxiliares'!$A$237,"CUSTEIO",IF(Q495='Tabelas auxiliares'!$A$236,"INVESTIMENTO","ERRO - VERIFICAR"))))</f>
        <v/>
      </c>
      <c r="S495" s="66"/>
    </row>
    <row r="496" spans="17:19" x14ac:dyDescent="0.25">
      <c r="Q496" s="51" t="str">
        <f t="shared" si="7"/>
        <v/>
      </c>
      <c r="R496" s="51" t="str">
        <f>IF(M496="","",IF(AND(M496&lt;&gt;'Tabelas auxiliares'!$B$236,M496&lt;&gt;'Tabelas auxiliares'!$B$237,M496&lt;&gt;'Tabelas auxiliares'!$C$236,M496&lt;&gt;'Tabelas auxiliares'!$C$237),"FOLHA DE PESSOAL",IF(Q496='Tabelas auxiliares'!$A$237,"CUSTEIO",IF(Q496='Tabelas auxiliares'!$A$236,"INVESTIMENTO","ERRO - VERIFICAR"))))</f>
        <v/>
      </c>
      <c r="S496" s="66"/>
    </row>
    <row r="497" spans="17:19" x14ac:dyDescent="0.25">
      <c r="Q497" s="51" t="str">
        <f t="shared" si="7"/>
        <v/>
      </c>
      <c r="R497" s="51" t="str">
        <f>IF(M497="","",IF(AND(M497&lt;&gt;'Tabelas auxiliares'!$B$236,M497&lt;&gt;'Tabelas auxiliares'!$B$237,M497&lt;&gt;'Tabelas auxiliares'!$C$236,M497&lt;&gt;'Tabelas auxiliares'!$C$237),"FOLHA DE PESSOAL",IF(Q497='Tabelas auxiliares'!$A$237,"CUSTEIO",IF(Q497='Tabelas auxiliares'!$A$236,"INVESTIMENTO","ERRO - VERIFICAR"))))</f>
        <v/>
      </c>
      <c r="S497" s="66"/>
    </row>
    <row r="498" spans="17:19" x14ac:dyDescent="0.25">
      <c r="Q498" s="51" t="str">
        <f t="shared" si="7"/>
        <v/>
      </c>
      <c r="R498" s="51" t="str">
        <f>IF(M498="","",IF(AND(M498&lt;&gt;'Tabelas auxiliares'!$B$236,M498&lt;&gt;'Tabelas auxiliares'!$B$237,M498&lt;&gt;'Tabelas auxiliares'!$C$236,M498&lt;&gt;'Tabelas auxiliares'!$C$237),"FOLHA DE PESSOAL",IF(Q498='Tabelas auxiliares'!$A$237,"CUSTEIO",IF(Q498='Tabelas auxiliares'!$A$236,"INVESTIMENTO","ERRO - VERIFICAR"))))</f>
        <v/>
      </c>
      <c r="S498" s="66"/>
    </row>
    <row r="499" spans="17:19" x14ac:dyDescent="0.25">
      <c r="Q499" s="51" t="str">
        <f t="shared" si="7"/>
        <v/>
      </c>
      <c r="R499" s="51" t="str">
        <f>IF(M499="","",IF(AND(M499&lt;&gt;'Tabelas auxiliares'!$B$236,M499&lt;&gt;'Tabelas auxiliares'!$B$237,M499&lt;&gt;'Tabelas auxiliares'!$C$236,M499&lt;&gt;'Tabelas auxiliares'!$C$237),"FOLHA DE PESSOAL",IF(Q499='Tabelas auxiliares'!$A$237,"CUSTEIO",IF(Q499='Tabelas auxiliares'!$A$236,"INVESTIMENTO","ERRO - VERIFICAR"))))</f>
        <v/>
      </c>
      <c r="S499" s="66"/>
    </row>
    <row r="500" spans="17:19" x14ac:dyDescent="0.25">
      <c r="Q500" s="51" t="str">
        <f t="shared" si="7"/>
        <v/>
      </c>
      <c r="R500" s="51" t="str">
        <f>IF(M500="","",IF(AND(M500&lt;&gt;'Tabelas auxiliares'!$B$236,M500&lt;&gt;'Tabelas auxiliares'!$B$237,M500&lt;&gt;'Tabelas auxiliares'!$C$236,M500&lt;&gt;'Tabelas auxiliares'!$C$237),"FOLHA DE PESSOAL",IF(Q500='Tabelas auxiliares'!$A$237,"CUSTEIO",IF(Q500='Tabelas auxiliares'!$A$236,"INVESTIMENTO","ERRO - VERIFICAR"))))</f>
        <v/>
      </c>
      <c r="S500" s="66"/>
    </row>
    <row r="501" spans="17:19" x14ac:dyDescent="0.25">
      <c r="Q501" s="51" t="str">
        <f t="shared" si="7"/>
        <v/>
      </c>
      <c r="R501" s="51" t="str">
        <f>IF(M501="","",IF(AND(M501&lt;&gt;'Tabelas auxiliares'!$B$236,M501&lt;&gt;'Tabelas auxiliares'!$B$237,M501&lt;&gt;'Tabelas auxiliares'!$C$236,M501&lt;&gt;'Tabelas auxiliares'!$C$237),"FOLHA DE PESSOAL",IF(Q501='Tabelas auxiliares'!$A$237,"CUSTEIO",IF(Q501='Tabelas auxiliares'!$A$236,"INVESTIMENTO","ERRO - VERIFICAR"))))</f>
        <v/>
      </c>
      <c r="S501" s="66"/>
    </row>
    <row r="502" spans="17:19" x14ac:dyDescent="0.25">
      <c r="Q502" s="51" t="str">
        <f t="shared" si="7"/>
        <v/>
      </c>
      <c r="R502" s="51" t="str">
        <f>IF(M502="","",IF(AND(M502&lt;&gt;'Tabelas auxiliares'!$B$236,M502&lt;&gt;'Tabelas auxiliares'!$B$237,M502&lt;&gt;'Tabelas auxiliares'!$C$236,M502&lt;&gt;'Tabelas auxiliares'!$C$237),"FOLHA DE PESSOAL",IF(Q502='Tabelas auxiliares'!$A$237,"CUSTEIO",IF(Q502='Tabelas auxiliares'!$A$236,"INVESTIMENTO","ERRO - VERIFICAR"))))</f>
        <v/>
      </c>
      <c r="S502" s="66"/>
    </row>
    <row r="503" spans="17:19" x14ac:dyDescent="0.25">
      <c r="Q503" s="51" t="str">
        <f t="shared" si="7"/>
        <v/>
      </c>
      <c r="R503" s="51" t="str">
        <f>IF(M503="","",IF(AND(M503&lt;&gt;'Tabelas auxiliares'!$B$236,M503&lt;&gt;'Tabelas auxiliares'!$B$237,M503&lt;&gt;'Tabelas auxiliares'!$C$236,M503&lt;&gt;'Tabelas auxiliares'!$C$237),"FOLHA DE PESSOAL",IF(Q503='Tabelas auxiliares'!$A$237,"CUSTEIO",IF(Q503='Tabelas auxiliares'!$A$236,"INVESTIMENTO","ERRO - VERIFICAR"))))</f>
        <v/>
      </c>
      <c r="S503" s="66"/>
    </row>
    <row r="504" spans="17:19" x14ac:dyDescent="0.25">
      <c r="Q504" s="51" t="str">
        <f t="shared" si="7"/>
        <v/>
      </c>
      <c r="R504" s="51" t="str">
        <f>IF(M504="","",IF(AND(M504&lt;&gt;'Tabelas auxiliares'!$B$236,M504&lt;&gt;'Tabelas auxiliares'!$B$237,M504&lt;&gt;'Tabelas auxiliares'!$C$236,M504&lt;&gt;'Tabelas auxiliares'!$C$237),"FOLHA DE PESSOAL",IF(Q504='Tabelas auxiliares'!$A$237,"CUSTEIO",IF(Q504='Tabelas auxiliares'!$A$236,"INVESTIMENTO","ERRO - VERIFICAR"))))</f>
        <v/>
      </c>
      <c r="S504" s="66"/>
    </row>
    <row r="505" spans="17:19" x14ac:dyDescent="0.25">
      <c r="Q505" s="51" t="str">
        <f t="shared" si="7"/>
        <v/>
      </c>
      <c r="R505" s="51" t="str">
        <f>IF(M505="","",IF(AND(M505&lt;&gt;'Tabelas auxiliares'!$B$236,M505&lt;&gt;'Tabelas auxiliares'!$B$237,M505&lt;&gt;'Tabelas auxiliares'!$C$236,M505&lt;&gt;'Tabelas auxiliares'!$C$237),"FOLHA DE PESSOAL",IF(Q505='Tabelas auxiliares'!$A$237,"CUSTEIO",IF(Q505='Tabelas auxiliares'!$A$236,"INVESTIMENTO","ERRO - VERIFICAR"))))</f>
        <v/>
      </c>
      <c r="S505" s="66"/>
    </row>
    <row r="506" spans="17:19" x14ac:dyDescent="0.25">
      <c r="Q506" s="51" t="str">
        <f t="shared" si="7"/>
        <v/>
      </c>
      <c r="R506" s="51" t="str">
        <f>IF(M506="","",IF(AND(M506&lt;&gt;'Tabelas auxiliares'!$B$236,M506&lt;&gt;'Tabelas auxiliares'!$B$237,M506&lt;&gt;'Tabelas auxiliares'!$C$236,M506&lt;&gt;'Tabelas auxiliares'!$C$237),"FOLHA DE PESSOAL",IF(Q506='Tabelas auxiliares'!$A$237,"CUSTEIO",IF(Q506='Tabelas auxiliares'!$A$236,"INVESTIMENTO","ERRO - VERIFICAR"))))</f>
        <v/>
      </c>
      <c r="S506" s="66"/>
    </row>
    <row r="507" spans="17:19" x14ac:dyDescent="0.25">
      <c r="Q507" s="51" t="str">
        <f t="shared" si="7"/>
        <v/>
      </c>
      <c r="R507" s="51" t="str">
        <f>IF(M507="","",IF(AND(M507&lt;&gt;'Tabelas auxiliares'!$B$236,M507&lt;&gt;'Tabelas auxiliares'!$B$237,M507&lt;&gt;'Tabelas auxiliares'!$C$236,M507&lt;&gt;'Tabelas auxiliares'!$C$237),"FOLHA DE PESSOAL",IF(Q507='Tabelas auxiliares'!$A$237,"CUSTEIO",IF(Q507='Tabelas auxiliares'!$A$236,"INVESTIMENTO","ERRO - VERIFICAR"))))</f>
        <v/>
      </c>
      <c r="S507" s="66"/>
    </row>
    <row r="508" spans="17:19" x14ac:dyDescent="0.25">
      <c r="Q508" s="51" t="str">
        <f t="shared" si="7"/>
        <v/>
      </c>
      <c r="R508" s="51" t="str">
        <f>IF(M508="","",IF(AND(M508&lt;&gt;'Tabelas auxiliares'!$B$236,M508&lt;&gt;'Tabelas auxiliares'!$B$237,M508&lt;&gt;'Tabelas auxiliares'!$C$236,M508&lt;&gt;'Tabelas auxiliares'!$C$237),"FOLHA DE PESSOAL",IF(Q508='Tabelas auxiliares'!$A$237,"CUSTEIO",IF(Q508='Tabelas auxiliares'!$A$236,"INVESTIMENTO","ERRO - VERIFICAR"))))</f>
        <v/>
      </c>
      <c r="S508" s="66"/>
    </row>
    <row r="509" spans="17:19" x14ac:dyDescent="0.25">
      <c r="Q509" s="51" t="str">
        <f t="shared" si="7"/>
        <v/>
      </c>
      <c r="R509" s="51" t="str">
        <f>IF(M509="","",IF(AND(M509&lt;&gt;'Tabelas auxiliares'!$B$236,M509&lt;&gt;'Tabelas auxiliares'!$B$237,M509&lt;&gt;'Tabelas auxiliares'!$C$236,M509&lt;&gt;'Tabelas auxiliares'!$C$237),"FOLHA DE PESSOAL",IF(Q509='Tabelas auxiliares'!$A$237,"CUSTEIO",IF(Q509='Tabelas auxiliares'!$A$236,"INVESTIMENTO","ERRO - VERIFICAR"))))</f>
        <v/>
      </c>
      <c r="S509" s="66"/>
    </row>
    <row r="510" spans="17:19" x14ac:dyDescent="0.25">
      <c r="Q510" s="51" t="str">
        <f t="shared" si="7"/>
        <v/>
      </c>
      <c r="R510" s="51" t="str">
        <f>IF(M510="","",IF(AND(M510&lt;&gt;'Tabelas auxiliares'!$B$236,M510&lt;&gt;'Tabelas auxiliares'!$B$237,M510&lt;&gt;'Tabelas auxiliares'!$C$236,M510&lt;&gt;'Tabelas auxiliares'!$C$237),"FOLHA DE PESSOAL",IF(Q510='Tabelas auxiliares'!$A$237,"CUSTEIO",IF(Q510='Tabelas auxiliares'!$A$236,"INVESTIMENTO","ERRO - VERIFICAR"))))</f>
        <v/>
      </c>
      <c r="S510" s="66"/>
    </row>
    <row r="511" spans="17:19" x14ac:dyDescent="0.25">
      <c r="Q511" s="51" t="str">
        <f t="shared" si="7"/>
        <v/>
      </c>
      <c r="R511" s="51" t="str">
        <f>IF(M511="","",IF(AND(M511&lt;&gt;'Tabelas auxiliares'!$B$236,M511&lt;&gt;'Tabelas auxiliares'!$B$237,M511&lt;&gt;'Tabelas auxiliares'!$C$236,M511&lt;&gt;'Tabelas auxiliares'!$C$237),"FOLHA DE PESSOAL",IF(Q511='Tabelas auxiliares'!$A$237,"CUSTEIO",IF(Q511='Tabelas auxiliares'!$A$236,"INVESTIMENTO","ERRO - VERIFICAR"))))</f>
        <v/>
      </c>
      <c r="S511" s="66"/>
    </row>
    <row r="512" spans="17:19" x14ac:dyDescent="0.25">
      <c r="Q512" s="51" t="str">
        <f t="shared" si="7"/>
        <v/>
      </c>
      <c r="R512" s="51" t="str">
        <f>IF(M512="","",IF(AND(M512&lt;&gt;'Tabelas auxiliares'!$B$236,M512&lt;&gt;'Tabelas auxiliares'!$B$237,M512&lt;&gt;'Tabelas auxiliares'!$C$236,M512&lt;&gt;'Tabelas auxiliares'!$C$237),"FOLHA DE PESSOAL",IF(Q512='Tabelas auxiliares'!$A$237,"CUSTEIO",IF(Q512='Tabelas auxiliares'!$A$236,"INVESTIMENTO","ERRO - VERIFICAR"))))</f>
        <v/>
      </c>
      <c r="S512" s="66"/>
    </row>
    <row r="513" spans="17:19" x14ac:dyDescent="0.25">
      <c r="Q513" s="51" t="str">
        <f t="shared" si="7"/>
        <v/>
      </c>
      <c r="R513" s="51" t="str">
        <f>IF(M513="","",IF(AND(M513&lt;&gt;'Tabelas auxiliares'!$B$236,M513&lt;&gt;'Tabelas auxiliares'!$B$237,M513&lt;&gt;'Tabelas auxiliares'!$C$236,M513&lt;&gt;'Tabelas auxiliares'!$C$237),"FOLHA DE PESSOAL",IF(Q513='Tabelas auxiliares'!$A$237,"CUSTEIO",IF(Q513='Tabelas auxiliares'!$A$236,"INVESTIMENTO","ERRO - VERIFICAR"))))</f>
        <v/>
      </c>
      <c r="S513" s="66"/>
    </row>
    <row r="514" spans="17:19" x14ac:dyDescent="0.25">
      <c r="Q514" s="51" t="str">
        <f t="shared" si="7"/>
        <v/>
      </c>
      <c r="R514" s="51" t="str">
        <f>IF(M514="","",IF(AND(M514&lt;&gt;'Tabelas auxiliares'!$B$236,M514&lt;&gt;'Tabelas auxiliares'!$B$237,M514&lt;&gt;'Tabelas auxiliares'!$C$236,M514&lt;&gt;'Tabelas auxiliares'!$C$237),"FOLHA DE PESSOAL",IF(Q514='Tabelas auxiliares'!$A$237,"CUSTEIO",IF(Q514='Tabelas auxiliares'!$A$236,"INVESTIMENTO","ERRO - VERIFICAR"))))</f>
        <v/>
      </c>
      <c r="S514" s="66"/>
    </row>
    <row r="515" spans="17:19" x14ac:dyDescent="0.25">
      <c r="Q515" s="51" t="str">
        <f t="shared" si="7"/>
        <v/>
      </c>
      <c r="R515" s="51" t="str">
        <f>IF(M515="","",IF(AND(M515&lt;&gt;'Tabelas auxiliares'!$B$236,M515&lt;&gt;'Tabelas auxiliares'!$B$237,M515&lt;&gt;'Tabelas auxiliares'!$C$236,M515&lt;&gt;'Tabelas auxiliares'!$C$237),"FOLHA DE PESSOAL",IF(Q515='Tabelas auxiliares'!$A$237,"CUSTEIO",IF(Q515='Tabelas auxiliares'!$A$236,"INVESTIMENTO","ERRO - VERIFICAR"))))</f>
        <v/>
      </c>
      <c r="S515" s="66"/>
    </row>
    <row r="516" spans="17:19" x14ac:dyDescent="0.25">
      <c r="Q516" s="51" t="str">
        <f t="shared" ref="Q516:Q579" si="8">LEFT(O516,1)</f>
        <v/>
      </c>
      <c r="R516" s="51" t="str">
        <f>IF(M516="","",IF(AND(M516&lt;&gt;'Tabelas auxiliares'!$B$236,M516&lt;&gt;'Tabelas auxiliares'!$B$237,M516&lt;&gt;'Tabelas auxiliares'!$C$236,M516&lt;&gt;'Tabelas auxiliares'!$C$237),"FOLHA DE PESSOAL",IF(Q516='Tabelas auxiliares'!$A$237,"CUSTEIO",IF(Q516='Tabelas auxiliares'!$A$236,"INVESTIMENTO","ERRO - VERIFICAR"))))</f>
        <v/>
      </c>
      <c r="S516" s="66"/>
    </row>
    <row r="517" spans="17:19" x14ac:dyDescent="0.25">
      <c r="Q517" s="51" t="str">
        <f t="shared" si="8"/>
        <v/>
      </c>
      <c r="R517" s="51" t="str">
        <f>IF(M517="","",IF(AND(M517&lt;&gt;'Tabelas auxiliares'!$B$236,M517&lt;&gt;'Tabelas auxiliares'!$B$237,M517&lt;&gt;'Tabelas auxiliares'!$C$236,M517&lt;&gt;'Tabelas auxiliares'!$C$237),"FOLHA DE PESSOAL",IF(Q517='Tabelas auxiliares'!$A$237,"CUSTEIO",IF(Q517='Tabelas auxiliares'!$A$236,"INVESTIMENTO","ERRO - VERIFICAR"))))</f>
        <v/>
      </c>
      <c r="S517" s="66"/>
    </row>
    <row r="518" spans="17:19" x14ac:dyDescent="0.25">
      <c r="Q518" s="51" t="str">
        <f t="shared" si="8"/>
        <v/>
      </c>
      <c r="R518" s="51" t="str">
        <f>IF(M518="","",IF(AND(M518&lt;&gt;'Tabelas auxiliares'!$B$236,M518&lt;&gt;'Tabelas auxiliares'!$B$237,M518&lt;&gt;'Tabelas auxiliares'!$C$236,M518&lt;&gt;'Tabelas auxiliares'!$C$237),"FOLHA DE PESSOAL",IF(Q518='Tabelas auxiliares'!$A$237,"CUSTEIO",IF(Q518='Tabelas auxiliares'!$A$236,"INVESTIMENTO","ERRO - VERIFICAR"))))</f>
        <v/>
      </c>
      <c r="S518" s="66"/>
    </row>
    <row r="519" spans="17:19" x14ac:dyDescent="0.25">
      <c r="Q519" s="51" t="str">
        <f t="shared" si="8"/>
        <v/>
      </c>
      <c r="R519" s="51" t="str">
        <f>IF(M519="","",IF(AND(M519&lt;&gt;'Tabelas auxiliares'!$B$236,M519&lt;&gt;'Tabelas auxiliares'!$B$237,M519&lt;&gt;'Tabelas auxiliares'!$C$236,M519&lt;&gt;'Tabelas auxiliares'!$C$237),"FOLHA DE PESSOAL",IF(Q519='Tabelas auxiliares'!$A$237,"CUSTEIO",IF(Q519='Tabelas auxiliares'!$A$236,"INVESTIMENTO","ERRO - VERIFICAR"))))</f>
        <v/>
      </c>
      <c r="S519" s="66"/>
    </row>
    <row r="520" spans="17:19" x14ac:dyDescent="0.25">
      <c r="Q520" s="51" t="str">
        <f t="shared" si="8"/>
        <v/>
      </c>
      <c r="R520" s="51" t="str">
        <f>IF(M520="","",IF(AND(M520&lt;&gt;'Tabelas auxiliares'!$B$236,M520&lt;&gt;'Tabelas auxiliares'!$B$237,M520&lt;&gt;'Tabelas auxiliares'!$C$236,M520&lt;&gt;'Tabelas auxiliares'!$C$237),"FOLHA DE PESSOAL",IF(Q520='Tabelas auxiliares'!$A$237,"CUSTEIO",IF(Q520='Tabelas auxiliares'!$A$236,"INVESTIMENTO","ERRO - VERIFICAR"))))</f>
        <v/>
      </c>
      <c r="S520" s="66"/>
    </row>
    <row r="521" spans="17:19" x14ac:dyDescent="0.25">
      <c r="Q521" s="51" t="str">
        <f t="shared" si="8"/>
        <v/>
      </c>
      <c r="R521" s="51" t="str">
        <f>IF(M521="","",IF(AND(M521&lt;&gt;'Tabelas auxiliares'!$B$236,M521&lt;&gt;'Tabelas auxiliares'!$B$237,M521&lt;&gt;'Tabelas auxiliares'!$C$236,M521&lt;&gt;'Tabelas auxiliares'!$C$237),"FOLHA DE PESSOAL",IF(Q521='Tabelas auxiliares'!$A$237,"CUSTEIO",IF(Q521='Tabelas auxiliares'!$A$236,"INVESTIMENTO","ERRO - VERIFICAR"))))</f>
        <v/>
      </c>
      <c r="S521" s="66"/>
    </row>
    <row r="522" spans="17:19" x14ac:dyDescent="0.25">
      <c r="Q522" s="51" t="str">
        <f t="shared" si="8"/>
        <v/>
      </c>
      <c r="R522" s="51" t="str">
        <f>IF(M522="","",IF(AND(M522&lt;&gt;'Tabelas auxiliares'!$B$236,M522&lt;&gt;'Tabelas auxiliares'!$B$237,M522&lt;&gt;'Tabelas auxiliares'!$C$236,M522&lt;&gt;'Tabelas auxiliares'!$C$237),"FOLHA DE PESSOAL",IF(Q522='Tabelas auxiliares'!$A$237,"CUSTEIO",IF(Q522='Tabelas auxiliares'!$A$236,"INVESTIMENTO","ERRO - VERIFICAR"))))</f>
        <v/>
      </c>
      <c r="S522" s="66"/>
    </row>
    <row r="523" spans="17:19" x14ac:dyDescent="0.25">
      <c r="Q523" s="51" t="str">
        <f t="shared" si="8"/>
        <v/>
      </c>
      <c r="R523" s="51" t="str">
        <f>IF(M523="","",IF(AND(M523&lt;&gt;'Tabelas auxiliares'!$B$236,M523&lt;&gt;'Tabelas auxiliares'!$B$237,M523&lt;&gt;'Tabelas auxiliares'!$C$236,M523&lt;&gt;'Tabelas auxiliares'!$C$237),"FOLHA DE PESSOAL",IF(Q523='Tabelas auxiliares'!$A$237,"CUSTEIO",IF(Q523='Tabelas auxiliares'!$A$236,"INVESTIMENTO","ERRO - VERIFICAR"))))</f>
        <v/>
      </c>
      <c r="S523" s="66"/>
    </row>
    <row r="524" spans="17:19" x14ac:dyDescent="0.25">
      <c r="Q524" s="51" t="str">
        <f t="shared" si="8"/>
        <v/>
      </c>
      <c r="R524" s="51" t="str">
        <f>IF(M524="","",IF(AND(M524&lt;&gt;'Tabelas auxiliares'!$B$236,M524&lt;&gt;'Tabelas auxiliares'!$B$237,M524&lt;&gt;'Tabelas auxiliares'!$C$236,M524&lt;&gt;'Tabelas auxiliares'!$C$237),"FOLHA DE PESSOAL",IF(Q524='Tabelas auxiliares'!$A$237,"CUSTEIO",IF(Q524='Tabelas auxiliares'!$A$236,"INVESTIMENTO","ERRO - VERIFICAR"))))</f>
        <v/>
      </c>
      <c r="S524" s="66"/>
    </row>
    <row r="525" spans="17:19" x14ac:dyDescent="0.25">
      <c r="Q525" s="51" t="str">
        <f t="shared" si="8"/>
        <v/>
      </c>
      <c r="R525" s="51" t="str">
        <f>IF(M525="","",IF(AND(M525&lt;&gt;'Tabelas auxiliares'!$B$236,M525&lt;&gt;'Tabelas auxiliares'!$B$237,M525&lt;&gt;'Tabelas auxiliares'!$C$236,M525&lt;&gt;'Tabelas auxiliares'!$C$237),"FOLHA DE PESSOAL",IF(Q525='Tabelas auxiliares'!$A$237,"CUSTEIO",IF(Q525='Tabelas auxiliares'!$A$236,"INVESTIMENTO","ERRO - VERIFICAR"))))</f>
        <v/>
      </c>
      <c r="S525" s="66"/>
    </row>
    <row r="526" spans="17:19" x14ac:dyDescent="0.25">
      <c r="Q526" s="51" t="str">
        <f t="shared" si="8"/>
        <v/>
      </c>
      <c r="R526" s="51" t="str">
        <f>IF(M526="","",IF(AND(M526&lt;&gt;'Tabelas auxiliares'!$B$236,M526&lt;&gt;'Tabelas auxiliares'!$B$237,M526&lt;&gt;'Tabelas auxiliares'!$C$236,M526&lt;&gt;'Tabelas auxiliares'!$C$237),"FOLHA DE PESSOAL",IF(Q526='Tabelas auxiliares'!$A$237,"CUSTEIO",IF(Q526='Tabelas auxiliares'!$A$236,"INVESTIMENTO","ERRO - VERIFICAR"))))</f>
        <v/>
      </c>
      <c r="S526" s="66"/>
    </row>
    <row r="527" spans="17:19" x14ac:dyDescent="0.25">
      <c r="Q527" s="51" t="str">
        <f t="shared" si="8"/>
        <v/>
      </c>
      <c r="R527" s="51" t="str">
        <f>IF(M527="","",IF(AND(M527&lt;&gt;'Tabelas auxiliares'!$B$236,M527&lt;&gt;'Tabelas auxiliares'!$B$237,M527&lt;&gt;'Tabelas auxiliares'!$C$236,M527&lt;&gt;'Tabelas auxiliares'!$C$237),"FOLHA DE PESSOAL",IF(Q527='Tabelas auxiliares'!$A$237,"CUSTEIO",IF(Q527='Tabelas auxiliares'!$A$236,"INVESTIMENTO","ERRO - VERIFICAR"))))</f>
        <v/>
      </c>
      <c r="S527" s="66"/>
    </row>
    <row r="528" spans="17:19" x14ac:dyDescent="0.25">
      <c r="Q528" s="51" t="str">
        <f t="shared" si="8"/>
        <v/>
      </c>
      <c r="R528" s="51" t="str">
        <f>IF(M528="","",IF(AND(M528&lt;&gt;'Tabelas auxiliares'!$B$236,M528&lt;&gt;'Tabelas auxiliares'!$B$237,M528&lt;&gt;'Tabelas auxiliares'!$C$236,M528&lt;&gt;'Tabelas auxiliares'!$C$237),"FOLHA DE PESSOAL",IF(Q528='Tabelas auxiliares'!$A$237,"CUSTEIO",IF(Q528='Tabelas auxiliares'!$A$236,"INVESTIMENTO","ERRO - VERIFICAR"))))</f>
        <v/>
      </c>
      <c r="S528" s="66"/>
    </row>
    <row r="529" spans="17:19" x14ac:dyDescent="0.25">
      <c r="Q529" s="51" t="str">
        <f t="shared" si="8"/>
        <v/>
      </c>
      <c r="R529" s="51" t="str">
        <f>IF(M529="","",IF(AND(M529&lt;&gt;'Tabelas auxiliares'!$B$236,M529&lt;&gt;'Tabelas auxiliares'!$B$237,M529&lt;&gt;'Tabelas auxiliares'!$C$236,M529&lt;&gt;'Tabelas auxiliares'!$C$237),"FOLHA DE PESSOAL",IF(Q529='Tabelas auxiliares'!$A$237,"CUSTEIO",IF(Q529='Tabelas auxiliares'!$A$236,"INVESTIMENTO","ERRO - VERIFICAR"))))</f>
        <v/>
      </c>
      <c r="S529" s="66"/>
    </row>
    <row r="530" spans="17:19" x14ac:dyDescent="0.25">
      <c r="Q530" s="51" t="str">
        <f t="shared" si="8"/>
        <v/>
      </c>
      <c r="R530" s="51" t="str">
        <f>IF(M530="","",IF(AND(M530&lt;&gt;'Tabelas auxiliares'!$B$236,M530&lt;&gt;'Tabelas auxiliares'!$B$237,M530&lt;&gt;'Tabelas auxiliares'!$C$236,M530&lt;&gt;'Tabelas auxiliares'!$C$237),"FOLHA DE PESSOAL",IF(Q530='Tabelas auxiliares'!$A$237,"CUSTEIO",IF(Q530='Tabelas auxiliares'!$A$236,"INVESTIMENTO","ERRO - VERIFICAR"))))</f>
        <v/>
      </c>
      <c r="S530" s="66"/>
    </row>
    <row r="531" spans="17:19" x14ac:dyDescent="0.25">
      <c r="Q531" s="51" t="str">
        <f t="shared" si="8"/>
        <v/>
      </c>
      <c r="R531" s="51" t="str">
        <f>IF(M531="","",IF(AND(M531&lt;&gt;'Tabelas auxiliares'!$B$236,M531&lt;&gt;'Tabelas auxiliares'!$B$237,M531&lt;&gt;'Tabelas auxiliares'!$C$236,M531&lt;&gt;'Tabelas auxiliares'!$C$237),"FOLHA DE PESSOAL",IF(Q531='Tabelas auxiliares'!$A$237,"CUSTEIO",IF(Q531='Tabelas auxiliares'!$A$236,"INVESTIMENTO","ERRO - VERIFICAR"))))</f>
        <v/>
      </c>
      <c r="S531" s="66"/>
    </row>
    <row r="532" spans="17:19" x14ac:dyDescent="0.25">
      <c r="Q532" s="51" t="str">
        <f t="shared" si="8"/>
        <v/>
      </c>
      <c r="R532" s="51" t="str">
        <f>IF(M532="","",IF(AND(M532&lt;&gt;'Tabelas auxiliares'!$B$236,M532&lt;&gt;'Tabelas auxiliares'!$B$237,M532&lt;&gt;'Tabelas auxiliares'!$C$236,M532&lt;&gt;'Tabelas auxiliares'!$C$237),"FOLHA DE PESSOAL",IF(Q532='Tabelas auxiliares'!$A$237,"CUSTEIO",IF(Q532='Tabelas auxiliares'!$A$236,"INVESTIMENTO","ERRO - VERIFICAR"))))</f>
        <v/>
      </c>
      <c r="S532" s="66"/>
    </row>
    <row r="533" spans="17:19" x14ac:dyDescent="0.25">
      <c r="Q533" s="51" t="str">
        <f t="shared" si="8"/>
        <v/>
      </c>
      <c r="R533" s="51" t="str">
        <f>IF(M533="","",IF(AND(M533&lt;&gt;'Tabelas auxiliares'!$B$236,M533&lt;&gt;'Tabelas auxiliares'!$B$237,M533&lt;&gt;'Tabelas auxiliares'!$C$236,M533&lt;&gt;'Tabelas auxiliares'!$C$237),"FOLHA DE PESSOAL",IF(Q533='Tabelas auxiliares'!$A$237,"CUSTEIO",IF(Q533='Tabelas auxiliares'!$A$236,"INVESTIMENTO","ERRO - VERIFICAR"))))</f>
        <v/>
      </c>
      <c r="S533" s="66"/>
    </row>
    <row r="534" spans="17:19" x14ac:dyDescent="0.25">
      <c r="Q534" s="51" t="str">
        <f t="shared" si="8"/>
        <v/>
      </c>
      <c r="R534" s="51" t="str">
        <f>IF(M534="","",IF(AND(M534&lt;&gt;'Tabelas auxiliares'!$B$236,M534&lt;&gt;'Tabelas auxiliares'!$B$237,M534&lt;&gt;'Tabelas auxiliares'!$C$236,M534&lt;&gt;'Tabelas auxiliares'!$C$237),"FOLHA DE PESSOAL",IF(Q534='Tabelas auxiliares'!$A$237,"CUSTEIO",IF(Q534='Tabelas auxiliares'!$A$236,"INVESTIMENTO","ERRO - VERIFICAR"))))</f>
        <v/>
      </c>
      <c r="S534" s="66"/>
    </row>
    <row r="535" spans="17:19" x14ac:dyDescent="0.25">
      <c r="Q535" s="51" t="str">
        <f t="shared" si="8"/>
        <v/>
      </c>
      <c r="R535" s="51" t="str">
        <f>IF(M535="","",IF(AND(M535&lt;&gt;'Tabelas auxiliares'!$B$236,M535&lt;&gt;'Tabelas auxiliares'!$B$237,M535&lt;&gt;'Tabelas auxiliares'!$C$236,M535&lt;&gt;'Tabelas auxiliares'!$C$237),"FOLHA DE PESSOAL",IF(Q535='Tabelas auxiliares'!$A$237,"CUSTEIO",IF(Q535='Tabelas auxiliares'!$A$236,"INVESTIMENTO","ERRO - VERIFICAR"))))</f>
        <v/>
      </c>
      <c r="S535" s="66"/>
    </row>
    <row r="536" spans="17:19" x14ac:dyDescent="0.25">
      <c r="Q536" s="51" t="str">
        <f t="shared" si="8"/>
        <v/>
      </c>
      <c r="R536" s="51" t="str">
        <f>IF(M536="","",IF(AND(M536&lt;&gt;'Tabelas auxiliares'!$B$236,M536&lt;&gt;'Tabelas auxiliares'!$B$237,M536&lt;&gt;'Tabelas auxiliares'!$C$236,M536&lt;&gt;'Tabelas auxiliares'!$C$237),"FOLHA DE PESSOAL",IF(Q536='Tabelas auxiliares'!$A$237,"CUSTEIO",IF(Q536='Tabelas auxiliares'!$A$236,"INVESTIMENTO","ERRO - VERIFICAR"))))</f>
        <v/>
      </c>
      <c r="S536" s="66"/>
    </row>
    <row r="537" spans="17:19" x14ac:dyDescent="0.25">
      <c r="Q537" s="51" t="str">
        <f t="shared" si="8"/>
        <v/>
      </c>
      <c r="R537" s="51" t="str">
        <f>IF(M537="","",IF(AND(M537&lt;&gt;'Tabelas auxiliares'!$B$236,M537&lt;&gt;'Tabelas auxiliares'!$B$237,M537&lt;&gt;'Tabelas auxiliares'!$C$236,M537&lt;&gt;'Tabelas auxiliares'!$C$237),"FOLHA DE PESSOAL",IF(Q537='Tabelas auxiliares'!$A$237,"CUSTEIO",IF(Q537='Tabelas auxiliares'!$A$236,"INVESTIMENTO","ERRO - VERIFICAR"))))</f>
        <v/>
      </c>
      <c r="S537" s="66"/>
    </row>
    <row r="538" spans="17:19" x14ac:dyDescent="0.25">
      <c r="Q538" s="51" t="str">
        <f t="shared" si="8"/>
        <v/>
      </c>
      <c r="R538" s="51" t="str">
        <f>IF(M538="","",IF(AND(M538&lt;&gt;'Tabelas auxiliares'!$B$236,M538&lt;&gt;'Tabelas auxiliares'!$B$237,M538&lt;&gt;'Tabelas auxiliares'!$C$236,M538&lt;&gt;'Tabelas auxiliares'!$C$237),"FOLHA DE PESSOAL",IF(Q538='Tabelas auxiliares'!$A$237,"CUSTEIO",IF(Q538='Tabelas auxiliares'!$A$236,"INVESTIMENTO","ERRO - VERIFICAR"))))</f>
        <v/>
      </c>
      <c r="S538" s="66"/>
    </row>
    <row r="539" spans="17:19" x14ac:dyDescent="0.25">
      <c r="Q539" s="51" t="str">
        <f t="shared" si="8"/>
        <v/>
      </c>
      <c r="R539" s="51" t="str">
        <f>IF(M539="","",IF(AND(M539&lt;&gt;'Tabelas auxiliares'!$B$236,M539&lt;&gt;'Tabelas auxiliares'!$B$237,M539&lt;&gt;'Tabelas auxiliares'!$C$236,M539&lt;&gt;'Tabelas auxiliares'!$C$237),"FOLHA DE PESSOAL",IF(Q539='Tabelas auxiliares'!$A$237,"CUSTEIO",IF(Q539='Tabelas auxiliares'!$A$236,"INVESTIMENTO","ERRO - VERIFICAR"))))</f>
        <v/>
      </c>
      <c r="S539" s="66"/>
    </row>
    <row r="540" spans="17:19" x14ac:dyDescent="0.25">
      <c r="Q540" s="51" t="str">
        <f t="shared" si="8"/>
        <v/>
      </c>
      <c r="R540" s="51" t="str">
        <f>IF(M540="","",IF(AND(M540&lt;&gt;'Tabelas auxiliares'!$B$236,M540&lt;&gt;'Tabelas auxiliares'!$B$237,M540&lt;&gt;'Tabelas auxiliares'!$C$236,M540&lt;&gt;'Tabelas auxiliares'!$C$237),"FOLHA DE PESSOAL",IF(Q540='Tabelas auxiliares'!$A$237,"CUSTEIO",IF(Q540='Tabelas auxiliares'!$A$236,"INVESTIMENTO","ERRO - VERIFICAR"))))</f>
        <v/>
      </c>
      <c r="S540" s="66"/>
    </row>
    <row r="541" spans="17:19" x14ac:dyDescent="0.25">
      <c r="Q541" s="51" t="str">
        <f t="shared" si="8"/>
        <v/>
      </c>
      <c r="R541" s="51" t="str">
        <f>IF(M541="","",IF(AND(M541&lt;&gt;'Tabelas auxiliares'!$B$236,M541&lt;&gt;'Tabelas auxiliares'!$B$237,M541&lt;&gt;'Tabelas auxiliares'!$C$236,M541&lt;&gt;'Tabelas auxiliares'!$C$237),"FOLHA DE PESSOAL",IF(Q541='Tabelas auxiliares'!$A$237,"CUSTEIO",IF(Q541='Tabelas auxiliares'!$A$236,"INVESTIMENTO","ERRO - VERIFICAR"))))</f>
        <v/>
      </c>
      <c r="S541" s="66"/>
    </row>
    <row r="542" spans="17:19" x14ac:dyDescent="0.25">
      <c r="Q542" s="51" t="str">
        <f t="shared" si="8"/>
        <v/>
      </c>
      <c r="R542" s="51" t="str">
        <f>IF(M542="","",IF(AND(M542&lt;&gt;'Tabelas auxiliares'!$B$236,M542&lt;&gt;'Tabelas auxiliares'!$B$237,M542&lt;&gt;'Tabelas auxiliares'!$C$236,M542&lt;&gt;'Tabelas auxiliares'!$C$237),"FOLHA DE PESSOAL",IF(Q542='Tabelas auxiliares'!$A$237,"CUSTEIO",IF(Q542='Tabelas auxiliares'!$A$236,"INVESTIMENTO","ERRO - VERIFICAR"))))</f>
        <v/>
      </c>
      <c r="S542" s="66"/>
    </row>
    <row r="543" spans="17:19" x14ac:dyDescent="0.25">
      <c r="Q543" s="51" t="str">
        <f t="shared" si="8"/>
        <v/>
      </c>
      <c r="R543" s="51" t="str">
        <f>IF(M543="","",IF(AND(M543&lt;&gt;'Tabelas auxiliares'!$B$236,M543&lt;&gt;'Tabelas auxiliares'!$B$237,M543&lt;&gt;'Tabelas auxiliares'!$C$236,M543&lt;&gt;'Tabelas auxiliares'!$C$237),"FOLHA DE PESSOAL",IF(Q543='Tabelas auxiliares'!$A$237,"CUSTEIO",IF(Q543='Tabelas auxiliares'!$A$236,"INVESTIMENTO","ERRO - VERIFICAR"))))</f>
        <v/>
      </c>
      <c r="S543" s="66"/>
    </row>
    <row r="544" spans="17:19" x14ac:dyDescent="0.25">
      <c r="Q544" s="51" t="str">
        <f t="shared" si="8"/>
        <v/>
      </c>
      <c r="R544" s="51" t="str">
        <f>IF(M544="","",IF(AND(M544&lt;&gt;'Tabelas auxiliares'!$B$236,M544&lt;&gt;'Tabelas auxiliares'!$B$237,M544&lt;&gt;'Tabelas auxiliares'!$C$236,M544&lt;&gt;'Tabelas auxiliares'!$C$237),"FOLHA DE PESSOAL",IF(Q544='Tabelas auxiliares'!$A$237,"CUSTEIO",IF(Q544='Tabelas auxiliares'!$A$236,"INVESTIMENTO","ERRO - VERIFICAR"))))</f>
        <v/>
      </c>
      <c r="S544" s="66"/>
    </row>
    <row r="545" spans="17:19" x14ac:dyDescent="0.25">
      <c r="Q545" s="51" t="str">
        <f t="shared" si="8"/>
        <v/>
      </c>
      <c r="R545" s="51" t="str">
        <f>IF(M545="","",IF(AND(M545&lt;&gt;'Tabelas auxiliares'!$B$236,M545&lt;&gt;'Tabelas auxiliares'!$B$237,M545&lt;&gt;'Tabelas auxiliares'!$C$236,M545&lt;&gt;'Tabelas auxiliares'!$C$237),"FOLHA DE PESSOAL",IF(Q545='Tabelas auxiliares'!$A$237,"CUSTEIO",IF(Q545='Tabelas auxiliares'!$A$236,"INVESTIMENTO","ERRO - VERIFICAR"))))</f>
        <v/>
      </c>
      <c r="S545" s="66"/>
    </row>
    <row r="546" spans="17:19" x14ac:dyDescent="0.25">
      <c r="Q546" s="51" t="str">
        <f t="shared" si="8"/>
        <v/>
      </c>
      <c r="R546" s="51" t="str">
        <f>IF(M546="","",IF(AND(M546&lt;&gt;'Tabelas auxiliares'!$B$236,M546&lt;&gt;'Tabelas auxiliares'!$B$237,M546&lt;&gt;'Tabelas auxiliares'!$C$236,M546&lt;&gt;'Tabelas auxiliares'!$C$237),"FOLHA DE PESSOAL",IF(Q546='Tabelas auxiliares'!$A$237,"CUSTEIO",IF(Q546='Tabelas auxiliares'!$A$236,"INVESTIMENTO","ERRO - VERIFICAR"))))</f>
        <v/>
      </c>
      <c r="S546" s="66"/>
    </row>
    <row r="547" spans="17:19" x14ac:dyDescent="0.25">
      <c r="Q547" s="51" t="str">
        <f t="shared" si="8"/>
        <v/>
      </c>
      <c r="R547" s="51" t="str">
        <f>IF(M547="","",IF(AND(M547&lt;&gt;'Tabelas auxiliares'!$B$236,M547&lt;&gt;'Tabelas auxiliares'!$B$237,M547&lt;&gt;'Tabelas auxiliares'!$C$236,M547&lt;&gt;'Tabelas auxiliares'!$C$237),"FOLHA DE PESSOAL",IF(Q547='Tabelas auxiliares'!$A$237,"CUSTEIO",IF(Q547='Tabelas auxiliares'!$A$236,"INVESTIMENTO","ERRO - VERIFICAR"))))</f>
        <v/>
      </c>
      <c r="S547" s="66"/>
    </row>
    <row r="548" spans="17:19" x14ac:dyDescent="0.25">
      <c r="Q548" s="51" t="str">
        <f t="shared" si="8"/>
        <v/>
      </c>
      <c r="R548" s="51" t="str">
        <f>IF(M548="","",IF(AND(M548&lt;&gt;'Tabelas auxiliares'!$B$236,M548&lt;&gt;'Tabelas auxiliares'!$B$237,M548&lt;&gt;'Tabelas auxiliares'!$C$236,M548&lt;&gt;'Tabelas auxiliares'!$C$237),"FOLHA DE PESSOAL",IF(Q548='Tabelas auxiliares'!$A$237,"CUSTEIO",IF(Q548='Tabelas auxiliares'!$A$236,"INVESTIMENTO","ERRO - VERIFICAR"))))</f>
        <v/>
      </c>
      <c r="S548" s="66"/>
    </row>
    <row r="549" spans="17:19" x14ac:dyDescent="0.25">
      <c r="Q549" s="51" t="str">
        <f t="shared" si="8"/>
        <v/>
      </c>
      <c r="R549" s="51" t="str">
        <f>IF(M549="","",IF(AND(M549&lt;&gt;'Tabelas auxiliares'!$B$236,M549&lt;&gt;'Tabelas auxiliares'!$B$237,M549&lt;&gt;'Tabelas auxiliares'!$C$236,M549&lt;&gt;'Tabelas auxiliares'!$C$237),"FOLHA DE PESSOAL",IF(Q549='Tabelas auxiliares'!$A$237,"CUSTEIO",IF(Q549='Tabelas auxiliares'!$A$236,"INVESTIMENTO","ERRO - VERIFICAR"))))</f>
        <v/>
      </c>
      <c r="S549" s="66"/>
    </row>
    <row r="550" spans="17:19" x14ac:dyDescent="0.25">
      <c r="Q550" s="51" t="str">
        <f t="shared" si="8"/>
        <v/>
      </c>
      <c r="R550" s="51" t="str">
        <f>IF(M550="","",IF(AND(M550&lt;&gt;'Tabelas auxiliares'!$B$236,M550&lt;&gt;'Tabelas auxiliares'!$B$237,M550&lt;&gt;'Tabelas auxiliares'!$C$236,M550&lt;&gt;'Tabelas auxiliares'!$C$237),"FOLHA DE PESSOAL",IF(Q550='Tabelas auxiliares'!$A$237,"CUSTEIO",IF(Q550='Tabelas auxiliares'!$A$236,"INVESTIMENTO","ERRO - VERIFICAR"))))</f>
        <v/>
      </c>
      <c r="S550" s="66"/>
    </row>
    <row r="551" spans="17:19" x14ac:dyDescent="0.25">
      <c r="Q551" s="51" t="str">
        <f t="shared" si="8"/>
        <v/>
      </c>
      <c r="R551" s="51" t="str">
        <f>IF(M551="","",IF(AND(M551&lt;&gt;'Tabelas auxiliares'!$B$236,M551&lt;&gt;'Tabelas auxiliares'!$B$237,M551&lt;&gt;'Tabelas auxiliares'!$C$236,M551&lt;&gt;'Tabelas auxiliares'!$C$237),"FOLHA DE PESSOAL",IF(Q551='Tabelas auxiliares'!$A$237,"CUSTEIO",IF(Q551='Tabelas auxiliares'!$A$236,"INVESTIMENTO","ERRO - VERIFICAR"))))</f>
        <v/>
      </c>
      <c r="S551" s="66"/>
    </row>
    <row r="552" spans="17:19" x14ac:dyDescent="0.25">
      <c r="Q552" s="51" t="str">
        <f t="shared" si="8"/>
        <v/>
      </c>
      <c r="R552" s="51" t="str">
        <f>IF(M552="","",IF(AND(M552&lt;&gt;'Tabelas auxiliares'!$B$236,M552&lt;&gt;'Tabelas auxiliares'!$B$237,M552&lt;&gt;'Tabelas auxiliares'!$C$236,M552&lt;&gt;'Tabelas auxiliares'!$C$237),"FOLHA DE PESSOAL",IF(Q552='Tabelas auxiliares'!$A$237,"CUSTEIO",IF(Q552='Tabelas auxiliares'!$A$236,"INVESTIMENTO","ERRO - VERIFICAR"))))</f>
        <v/>
      </c>
      <c r="S552" s="66"/>
    </row>
    <row r="553" spans="17:19" x14ac:dyDescent="0.25">
      <c r="Q553" s="51" t="str">
        <f t="shared" si="8"/>
        <v/>
      </c>
      <c r="R553" s="51" t="str">
        <f>IF(M553="","",IF(AND(M553&lt;&gt;'Tabelas auxiliares'!$B$236,M553&lt;&gt;'Tabelas auxiliares'!$B$237,M553&lt;&gt;'Tabelas auxiliares'!$C$236,M553&lt;&gt;'Tabelas auxiliares'!$C$237),"FOLHA DE PESSOAL",IF(Q553='Tabelas auxiliares'!$A$237,"CUSTEIO",IF(Q553='Tabelas auxiliares'!$A$236,"INVESTIMENTO","ERRO - VERIFICAR"))))</f>
        <v/>
      </c>
      <c r="S553" s="66"/>
    </row>
    <row r="554" spans="17:19" x14ac:dyDescent="0.25">
      <c r="Q554" s="51" t="str">
        <f t="shared" si="8"/>
        <v/>
      </c>
      <c r="R554" s="51" t="str">
        <f>IF(M554="","",IF(AND(M554&lt;&gt;'Tabelas auxiliares'!$B$236,M554&lt;&gt;'Tabelas auxiliares'!$B$237,M554&lt;&gt;'Tabelas auxiliares'!$C$236,M554&lt;&gt;'Tabelas auxiliares'!$C$237),"FOLHA DE PESSOAL",IF(Q554='Tabelas auxiliares'!$A$237,"CUSTEIO",IF(Q554='Tabelas auxiliares'!$A$236,"INVESTIMENTO","ERRO - VERIFICAR"))))</f>
        <v/>
      </c>
      <c r="S554" s="66"/>
    </row>
    <row r="555" spans="17:19" x14ac:dyDescent="0.25">
      <c r="Q555" s="51" t="str">
        <f t="shared" si="8"/>
        <v/>
      </c>
      <c r="R555" s="51" t="str">
        <f>IF(M555="","",IF(AND(M555&lt;&gt;'Tabelas auxiliares'!$B$236,M555&lt;&gt;'Tabelas auxiliares'!$B$237,M555&lt;&gt;'Tabelas auxiliares'!$C$236,M555&lt;&gt;'Tabelas auxiliares'!$C$237),"FOLHA DE PESSOAL",IF(Q555='Tabelas auxiliares'!$A$237,"CUSTEIO",IF(Q555='Tabelas auxiliares'!$A$236,"INVESTIMENTO","ERRO - VERIFICAR"))))</f>
        <v/>
      </c>
      <c r="S555" s="66"/>
    </row>
    <row r="556" spans="17:19" x14ac:dyDescent="0.25">
      <c r="Q556" s="51" t="str">
        <f t="shared" si="8"/>
        <v/>
      </c>
      <c r="R556" s="51" t="str">
        <f>IF(M556="","",IF(AND(M556&lt;&gt;'Tabelas auxiliares'!$B$236,M556&lt;&gt;'Tabelas auxiliares'!$B$237,M556&lt;&gt;'Tabelas auxiliares'!$C$236,M556&lt;&gt;'Tabelas auxiliares'!$C$237),"FOLHA DE PESSOAL",IF(Q556='Tabelas auxiliares'!$A$237,"CUSTEIO",IF(Q556='Tabelas auxiliares'!$A$236,"INVESTIMENTO","ERRO - VERIFICAR"))))</f>
        <v/>
      </c>
      <c r="S556" s="66"/>
    </row>
    <row r="557" spans="17:19" x14ac:dyDescent="0.25">
      <c r="Q557" s="51" t="str">
        <f t="shared" si="8"/>
        <v/>
      </c>
      <c r="R557" s="51" t="str">
        <f>IF(M557="","",IF(AND(M557&lt;&gt;'Tabelas auxiliares'!$B$236,M557&lt;&gt;'Tabelas auxiliares'!$B$237,M557&lt;&gt;'Tabelas auxiliares'!$C$236,M557&lt;&gt;'Tabelas auxiliares'!$C$237),"FOLHA DE PESSOAL",IF(Q557='Tabelas auxiliares'!$A$237,"CUSTEIO",IF(Q557='Tabelas auxiliares'!$A$236,"INVESTIMENTO","ERRO - VERIFICAR"))))</f>
        <v/>
      </c>
      <c r="S557" s="66"/>
    </row>
    <row r="558" spans="17:19" x14ac:dyDescent="0.25">
      <c r="Q558" s="51" t="str">
        <f t="shared" si="8"/>
        <v/>
      </c>
      <c r="R558" s="51" t="str">
        <f>IF(M558="","",IF(AND(M558&lt;&gt;'Tabelas auxiliares'!$B$236,M558&lt;&gt;'Tabelas auxiliares'!$B$237,M558&lt;&gt;'Tabelas auxiliares'!$C$236,M558&lt;&gt;'Tabelas auxiliares'!$C$237),"FOLHA DE PESSOAL",IF(Q558='Tabelas auxiliares'!$A$237,"CUSTEIO",IF(Q558='Tabelas auxiliares'!$A$236,"INVESTIMENTO","ERRO - VERIFICAR"))))</f>
        <v/>
      </c>
      <c r="S558" s="66"/>
    </row>
    <row r="559" spans="17:19" x14ac:dyDescent="0.25">
      <c r="Q559" s="51" t="str">
        <f t="shared" si="8"/>
        <v/>
      </c>
      <c r="R559" s="51" t="str">
        <f>IF(M559="","",IF(AND(M559&lt;&gt;'Tabelas auxiliares'!$B$236,M559&lt;&gt;'Tabelas auxiliares'!$B$237,M559&lt;&gt;'Tabelas auxiliares'!$C$236,M559&lt;&gt;'Tabelas auxiliares'!$C$237),"FOLHA DE PESSOAL",IF(Q559='Tabelas auxiliares'!$A$237,"CUSTEIO",IF(Q559='Tabelas auxiliares'!$A$236,"INVESTIMENTO","ERRO - VERIFICAR"))))</f>
        <v/>
      </c>
      <c r="S559" s="66"/>
    </row>
    <row r="560" spans="17:19" x14ac:dyDescent="0.25">
      <c r="Q560" s="51" t="str">
        <f t="shared" si="8"/>
        <v/>
      </c>
      <c r="R560" s="51" t="str">
        <f>IF(M560="","",IF(AND(M560&lt;&gt;'Tabelas auxiliares'!$B$236,M560&lt;&gt;'Tabelas auxiliares'!$B$237,M560&lt;&gt;'Tabelas auxiliares'!$C$236,M560&lt;&gt;'Tabelas auxiliares'!$C$237),"FOLHA DE PESSOAL",IF(Q560='Tabelas auxiliares'!$A$237,"CUSTEIO",IF(Q560='Tabelas auxiliares'!$A$236,"INVESTIMENTO","ERRO - VERIFICAR"))))</f>
        <v/>
      </c>
      <c r="S560" s="66"/>
    </row>
    <row r="561" spans="17:19" x14ac:dyDescent="0.25">
      <c r="Q561" s="51" t="str">
        <f t="shared" si="8"/>
        <v/>
      </c>
      <c r="R561" s="51" t="str">
        <f>IF(M561="","",IF(AND(M561&lt;&gt;'Tabelas auxiliares'!$B$236,M561&lt;&gt;'Tabelas auxiliares'!$B$237,M561&lt;&gt;'Tabelas auxiliares'!$C$236,M561&lt;&gt;'Tabelas auxiliares'!$C$237),"FOLHA DE PESSOAL",IF(Q561='Tabelas auxiliares'!$A$237,"CUSTEIO",IF(Q561='Tabelas auxiliares'!$A$236,"INVESTIMENTO","ERRO - VERIFICAR"))))</f>
        <v/>
      </c>
      <c r="S561" s="66"/>
    </row>
    <row r="562" spans="17:19" x14ac:dyDescent="0.25">
      <c r="Q562" s="51" t="str">
        <f t="shared" si="8"/>
        <v/>
      </c>
      <c r="R562" s="51" t="str">
        <f>IF(M562="","",IF(AND(M562&lt;&gt;'Tabelas auxiliares'!$B$236,M562&lt;&gt;'Tabelas auxiliares'!$B$237,M562&lt;&gt;'Tabelas auxiliares'!$C$236,M562&lt;&gt;'Tabelas auxiliares'!$C$237),"FOLHA DE PESSOAL",IF(Q562='Tabelas auxiliares'!$A$237,"CUSTEIO",IF(Q562='Tabelas auxiliares'!$A$236,"INVESTIMENTO","ERRO - VERIFICAR"))))</f>
        <v/>
      </c>
      <c r="S562" s="66"/>
    </row>
    <row r="563" spans="17:19" x14ac:dyDescent="0.25">
      <c r="Q563" s="51" t="str">
        <f t="shared" si="8"/>
        <v/>
      </c>
      <c r="R563" s="51" t="str">
        <f>IF(M563="","",IF(AND(M563&lt;&gt;'Tabelas auxiliares'!$B$236,M563&lt;&gt;'Tabelas auxiliares'!$B$237,M563&lt;&gt;'Tabelas auxiliares'!$C$236,M563&lt;&gt;'Tabelas auxiliares'!$C$237),"FOLHA DE PESSOAL",IF(Q563='Tabelas auxiliares'!$A$237,"CUSTEIO",IF(Q563='Tabelas auxiliares'!$A$236,"INVESTIMENTO","ERRO - VERIFICAR"))))</f>
        <v/>
      </c>
      <c r="S563" s="66"/>
    </row>
    <row r="564" spans="17:19" x14ac:dyDescent="0.25">
      <c r="Q564" s="51" t="str">
        <f t="shared" si="8"/>
        <v/>
      </c>
      <c r="R564" s="51" t="str">
        <f>IF(M564="","",IF(AND(M564&lt;&gt;'Tabelas auxiliares'!$B$236,M564&lt;&gt;'Tabelas auxiliares'!$B$237,M564&lt;&gt;'Tabelas auxiliares'!$C$236,M564&lt;&gt;'Tabelas auxiliares'!$C$237),"FOLHA DE PESSOAL",IF(Q564='Tabelas auxiliares'!$A$237,"CUSTEIO",IF(Q564='Tabelas auxiliares'!$A$236,"INVESTIMENTO","ERRO - VERIFICAR"))))</f>
        <v/>
      </c>
      <c r="S564" s="66"/>
    </row>
    <row r="565" spans="17:19" x14ac:dyDescent="0.25">
      <c r="Q565" s="51" t="str">
        <f t="shared" si="8"/>
        <v/>
      </c>
      <c r="R565" s="51" t="str">
        <f>IF(M565="","",IF(AND(M565&lt;&gt;'Tabelas auxiliares'!$B$236,M565&lt;&gt;'Tabelas auxiliares'!$B$237,M565&lt;&gt;'Tabelas auxiliares'!$C$236,M565&lt;&gt;'Tabelas auxiliares'!$C$237),"FOLHA DE PESSOAL",IF(Q565='Tabelas auxiliares'!$A$237,"CUSTEIO",IF(Q565='Tabelas auxiliares'!$A$236,"INVESTIMENTO","ERRO - VERIFICAR"))))</f>
        <v/>
      </c>
      <c r="S565" s="66"/>
    </row>
    <row r="566" spans="17:19" x14ac:dyDescent="0.25">
      <c r="Q566" s="51" t="str">
        <f t="shared" si="8"/>
        <v/>
      </c>
      <c r="R566" s="51" t="str">
        <f>IF(M566="","",IF(AND(M566&lt;&gt;'Tabelas auxiliares'!$B$236,M566&lt;&gt;'Tabelas auxiliares'!$B$237,M566&lt;&gt;'Tabelas auxiliares'!$C$236,M566&lt;&gt;'Tabelas auxiliares'!$C$237),"FOLHA DE PESSOAL",IF(Q566='Tabelas auxiliares'!$A$237,"CUSTEIO",IF(Q566='Tabelas auxiliares'!$A$236,"INVESTIMENTO","ERRO - VERIFICAR"))))</f>
        <v/>
      </c>
      <c r="S566" s="66"/>
    </row>
    <row r="567" spans="17:19" x14ac:dyDescent="0.25">
      <c r="Q567" s="51" t="str">
        <f t="shared" si="8"/>
        <v/>
      </c>
      <c r="R567" s="51" t="str">
        <f>IF(M567="","",IF(AND(M567&lt;&gt;'Tabelas auxiliares'!$B$236,M567&lt;&gt;'Tabelas auxiliares'!$B$237,M567&lt;&gt;'Tabelas auxiliares'!$C$236,M567&lt;&gt;'Tabelas auxiliares'!$C$237),"FOLHA DE PESSOAL",IF(Q567='Tabelas auxiliares'!$A$237,"CUSTEIO",IF(Q567='Tabelas auxiliares'!$A$236,"INVESTIMENTO","ERRO - VERIFICAR"))))</f>
        <v/>
      </c>
      <c r="S567" s="66"/>
    </row>
    <row r="568" spans="17:19" x14ac:dyDescent="0.25">
      <c r="Q568" s="51" t="str">
        <f t="shared" si="8"/>
        <v/>
      </c>
      <c r="R568" s="51" t="str">
        <f>IF(M568="","",IF(AND(M568&lt;&gt;'Tabelas auxiliares'!$B$236,M568&lt;&gt;'Tabelas auxiliares'!$B$237,M568&lt;&gt;'Tabelas auxiliares'!$C$236,M568&lt;&gt;'Tabelas auxiliares'!$C$237),"FOLHA DE PESSOAL",IF(Q568='Tabelas auxiliares'!$A$237,"CUSTEIO",IF(Q568='Tabelas auxiliares'!$A$236,"INVESTIMENTO","ERRO - VERIFICAR"))))</f>
        <v/>
      </c>
      <c r="S568" s="66"/>
    </row>
    <row r="569" spans="17:19" x14ac:dyDescent="0.25">
      <c r="Q569" s="51" t="str">
        <f t="shared" si="8"/>
        <v/>
      </c>
      <c r="R569" s="51" t="str">
        <f>IF(M569="","",IF(AND(M569&lt;&gt;'Tabelas auxiliares'!$B$236,M569&lt;&gt;'Tabelas auxiliares'!$B$237,M569&lt;&gt;'Tabelas auxiliares'!$C$236,M569&lt;&gt;'Tabelas auxiliares'!$C$237),"FOLHA DE PESSOAL",IF(Q569='Tabelas auxiliares'!$A$237,"CUSTEIO",IF(Q569='Tabelas auxiliares'!$A$236,"INVESTIMENTO","ERRO - VERIFICAR"))))</f>
        <v/>
      </c>
      <c r="S569" s="66"/>
    </row>
    <row r="570" spans="17:19" x14ac:dyDescent="0.25">
      <c r="Q570" s="51" t="str">
        <f t="shared" si="8"/>
        <v/>
      </c>
      <c r="R570" s="51" t="str">
        <f>IF(M570="","",IF(AND(M570&lt;&gt;'Tabelas auxiliares'!$B$236,M570&lt;&gt;'Tabelas auxiliares'!$B$237,M570&lt;&gt;'Tabelas auxiliares'!$C$236,M570&lt;&gt;'Tabelas auxiliares'!$C$237),"FOLHA DE PESSOAL",IF(Q570='Tabelas auxiliares'!$A$237,"CUSTEIO",IF(Q570='Tabelas auxiliares'!$A$236,"INVESTIMENTO","ERRO - VERIFICAR"))))</f>
        <v/>
      </c>
      <c r="S570" s="66"/>
    </row>
    <row r="571" spans="17:19" x14ac:dyDescent="0.25">
      <c r="Q571" s="51" t="str">
        <f t="shared" si="8"/>
        <v/>
      </c>
      <c r="R571" s="51" t="str">
        <f>IF(M571="","",IF(AND(M571&lt;&gt;'Tabelas auxiliares'!$B$236,M571&lt;&gt;'Tabelas auxiliares'!$B$237,M571&lt;&gt;'Tabelas auxiliares'!$C$236,M571&lt;&gt;'Tabelas auxiliares'!$C$237),"FOLHA DE PESSOAL",IF(Q571='Tabelas auxiliares'!$A$237,"CUSTEIO",IF(Q571='Tabelas auxiliares'!$A$236,"INVESTIMENTO","ERRO - VERIFICAR"))))</f>
        <v/>
      </c>
      <c r="S571" s="66"/>
    </row>
    <row r="572" spans="17:19" x14ac:dyDescent="0.25">
      <c r="Q572" s="51" t="str">
        <f t="shared" si="8"/>
        <v/>
      </c>
      <c r="R572" s="51" t="str">
        <f>IF(M572="","",IF(AND(M572&lt;&gt;'Tabelas auxiliares'!$B$236,M572&lt;&gt;'Tabelas auxiliares'!$B$237,M572&lt;&gt;'Tabelas auxiliares'!$C$236,M572&lt;&gt;'Tabelas auxiliares'!$C$237),"FOLHA DE PESSOAL",IF(Q572='Tabelas auxiliares'!$A$237,"CUSTEIO",IF(Q572='Tabelas auxiliares'!$A$236,"INVESTIMENTO","ERRO - VERIFICAR"))))</f>
        <v/>
      </c>
      <c r="S572" s="66"/>
    </row>
    <row r="573" spans="17:19" x14ac:dyDescent="0.25">
      <c r="Q573" s="51" t="str">
        <f t="shared" si="8"/>
        <v/>
      </c>
      <c r="R573" s="51" t="str">
        <f>IF(M573="","",IF(AND(M573&lt;&gt;'Tabelas auxiliares'!$B$236,M573&lt;&gt;'Tabelas auxiliares'!$B$237,M573&lt;&gt;'Tabelas auxiliares'!$C$236,M573&lt;&gt;'Tabelas auxiliares'!$C$237),"FOLHA DE PESSOAL",IF(Q573='Tabelas auxiliares'!$A$237,"CUSTEIO",IF(Q573='Tabelas auxiliares'!$A$236,"INVESTIMENTO","ERRO - VERIFICAR"))))</f>
        <v/>
      </c>
      <c r="S573" s="66"/>
    </row>
    <row r="574" spans="17:19" x14ac:dyDescent="0.25">
      <c r="Q574" s="51" t="str">
        <f t="shared" si="8"/>
        <v/>
      </c>
      <c r="R574" s="51" t="str">
        <f>IF(M574="","",IF(AND(M574&lt;&gt;'Tabelas auxiliares'!$B$236,M574&lt;&gt;'Tabelas auxiliares'!$B$237,M574&lt;&gt;'Tabelas auxiliares'!$C$236,M574&lt;&gt;'Tabelas auxiliares'!$C$237),"FOLHA DE PESSOAL",IF(Q574='Tabelas auxiliares'!$A$237,"CUSTEIO",IF(Q574='Tabelas auxiliares'!$A$236,"INVESTIMENTO","ERRO - VERIFICAR"))))</f>
        <v/>
      </c>
      <c r="S574" s="66"/>
    </row>
    <row r="575" spans="17:19" x14ac:dyDescent="0.25">
      <c r="Q575" s="51" t="str">
        <f t="shared" si="8"/>
        <v/>
      </c>
      <c r="R575" s="51" t="str">
        <f>IF(M575="","",IF(AND(M575&lt;&gt;'Tabelas auxiliares'!$B$236,M575&lt;&gt;'Tabelas auxiliares'!$B$237,M575&lt;&gt;'Tabelas auxiliares'!$C$236,M575&lt;&gt;'Tabelas auxiliares'!$C$237),"FOLHA DE PESSOAL",IF(Q575='Tabelas auxiliares'!$A$237,"CUSTEIO",IF(Q575='Tabelas auxiliares'!$A$236,"INVESTIMENTO","ERRO - VERIFICAR"))))</f>
        <v/>
      </c>
      <c r="S575" s="66"/>
    </row>
    <row r="576" spans="17:19" x14ac:dyDescent="0.25">
      <c r="Q576" s="51" t="str">
        <f t="shared" si="8"/>
        <v/>
      </c>
      <c r="R576" s="51" t="str">
        <f>IF(M576="","",IF(AND(M576&lt;&gt;'Tabelas auxiliares'!$B$236,M576&lt;&gt;'Tabelas auxiliares'!$B$237,M576&lt;&gt;'Tabelas auxiliares'!$C$236,M576&lt;&gt;'Tabelas auxiliares'!$C$237),"FOLHA DE PESSOAL",IF(Q576='Tabelas auxiliares'!$A$237,"CUSTEIO",IF(Q576='Tabelas auxiliares'!$A$236,"INVESTIMENTO","ERRO - VERIFICAR"))))</f>
        <v/>
      </c>
      <c r="S576" s="66"/>
    </row>
    <row r="577" spans="17:19" x14ac:dyDescent="0.25">
      <c r="Q577" s="51" t="str">
        <f t="shared" si="8"/>
        <v/>
      </c>
      <c r="R577" s="51" t="str">
        <f>IF(M577="","",IF(AND(M577&lt;&gt;'Tabelas auxiliares'!$B$236,M577&lt;&gt;'Tabelas auxiliares'!$B$237,M577&lt;&gt;'Tabelas auxiliares'!$C$236,M577&lt;&gt;'Tabelas auxiliares'!$C$237),"FOLHA DE PESSOAL",IF(Q577='Tabelas auxiliares'!$A$237,"CUSTEIO",IF(Q577='Tabelas auxiliares'!$A$236,"INVESTIMENTO","ERRO - VERIFICAR"))))</f>
        <v/>
      </c>
      <c r="S577" s="66"/>
    </row>
    <row r="578" spans="17:19" x14ac:dyDescent="0.25">
      <c r="Q578" s="51" t="str">
        <f t="shared" si="8"/>
        <v/>
      </c>
      <c r="R578" s="51" t="str">
        <f>IF(M578="","",IF(AND(M578&lt;&gt;'Tabelas auxiliares'!$B$236,M578&lt;&gt;'Tabelas auxiliares'!$B$237,M578&lt;&gt;'Tabelas auxiliares'!$C$236,M578&lt;&gt;'Tabelas auxiliares'!$C$237),"FOLHA DE PESSOAL",IF(Q578='Tabelas auxiliares'!$A$237,"CUSTEIO",IF(Q578='Tabelas auxiliares'!$A$236,"INVESTIMENTO","ERRO - VERIFICAR"))))</f>
        <v/>
      </c>
      <c r="S578" s="66"/>
    </row>
    <row r="579" spans="17:19" x14ac:dyDescent="0.25">
      <c r="Q579" s="51" t="str">
        <f t="shared" si="8"/>
        <v/>
      </c>
      <c r="R579" s="51" t="str">
        <f>IF(M579="","",IF(AND(M579&lt;&gt;'Tabelas auxiliares'!$B$236,M579&lt;&gt;'Tabelas auxiliares'!$B$237,M579&lt;&gt;'Tabelas auxiliares'!$C$236,M579&lt;&gt;'Tabelas auxiliares'!$C$237),"FOLHA DE PESSOAL",IF(Q579='Tabelas auxiliares'!$A$237,"CUSTEIO",IF(Q579='Tabelas auxiliares'!$A$236,"INVESTIMENTO","ERRO - VERIFICAR"))))</f>
        <v/>
      </c>
      <c r="S579" s="66"/>
    </row>
    <row r="580" spans="17:19" x14ac:dyDescent="0.25">
      <c r="Q580" s="51" t="str">
        <f t="shared" ref="Q580:Q643" si="9">LEFT(O580,1)</f>
        <v/>
      </c>
      <c r="R580" s="51" t="str">
        <f>IF(M580="","",IF(AND(M580&lt;&gt;'Tabelas auxiliares'!$B$236,M580&lt;&gt;'Tabelas auxiliares'!$B$237,M580&lt;&gt;'Tabelas auxiliares'!$C$236,M580&lt;&gt;'Tabelas auxiliares'!$C$237),"FOLHA DE PESSOAL",IF(Q580='Tabelas auxiliares'!$A$237,"CUSTEIO",IF(Q580='Tabelas auxiliares'!$A$236,"INVESTIMENTO","ERRO - VERIFICAR"))))</f>
        <v/>
      </c>
      <c r="S580" s="66"/>
    </row>
    <row r="581" spans="17:19" x14ac:dyDescent="0.25">
      <c r="Q581" s="51" t="str">
        <f t="shared" si="9"/>
        <v/>
      </c>
      <c r="R581" s="51" t="str">
        <f>IF(M581="","",IF(AND(M581&lt;&gt;'Tabelas auxiliares'!$B$236,M581&lt;&gt;'Tabelas auxiliares'!$B$237,M581&lt;&gt;'Tabelas auxiliares'!$C$236,M581&lt;&gt;'Tabelas auxiliares'!$C$237),"FOLHA DE PESSOAL",IF(Q581='Tabelas auxiliares'!$A$237,"CUSTEIO",IF(Q581='Tabelas auxiliares'!$A$236,"INVESTIMENTO","ERRO - VERIFICAR"))))</f>
        <v/>
      </c>
      <c r="S581" s="66"/>
    </row>
    <row r="582" spans="17:19" x14ac:dyDescent="0.25">
      <c r="Q582" s="51" t="str">
        <f t="shared" si="9"/>
        <v/>
      </c>
      <c r="R582" s="51" t="str">
        <f>IF(M582="","",IF(AND(M582&lt;&gt;'Tabelas auxiliares'!$B$236,M582&lt;&gt;'Tabelas auxiliares'!$B$237,M582&lt;&gt;'Tabelas auxiliares'!$C$236,M582&lt;&gt;'Tabelas auxiliares'!$C$237),"FOLHA DE PESSOAL",IF(Q582='Tabelas auxiliares'!$A$237,"CUSTEIO",IF(Q582='Tabelas auxiliares'!$A$236,"INVESTIMENTO","ERRO - VERIFICAR"))))</f>
        <v/>
      </c>
      <c r="S582" s="66"/>
    </row>
    <row r="583" spans="17:19" x14ac:dyDescent="0.25">
      <c r="Q583" s="51" t="str">
        <f t="shared" si="9"/>
        <v/>
      </c>
      <c r="R583" s="51" t="str">
        <f>IF(M583="","",IF(AND(M583&lt;&gt;'Tabelas auxiliares'!$B$236,M583&lt;&gt;'Tabelas auxiliares'!$B$237,M583&lt;&gt;'Tabelas auxiliares'!$C$236,M583&lt;&gt;'Tabelas auxiliares'!$C$237),"FOLHA DE PESSOAL",IF(Q583='Tabelas auxiliares'!$A$237,"CUSTEIO",IF(Q583='Tabelas auxiliares'!$A$236,"INVESTIMENTO","ERRO - VERIFICAR"))))</f>
        <v/>
      </c>
      <c r="S583" s="66"/>
    </row>
    <row r="584" spans="17:19" x14ac:dyDescent="0.25">
      <c r="Q584" s="51" t="str">
        <f t="shared" si="9"/>
        <v/>
      </c>
      <c r="R584" s="51" t="str">
        <f>IF(M584="","",IF(AND(M584&lt;&gt;'Tabelas auxiliares'!$B$236,M584&lt;&gt;'Tabelas auxiliares'!$B$237,M584&lt;&gt;'Tabelas auxiliares'!$C$236,M584&lt;&gt;'Tabelas auxiliares'!$C$237),"FOLHA DE PESSOAL",IF(Q584='Tabelas auxiliares'!$A$237,"CUSTEIO",IF(Q584='Tabelas auxiliares'!$A$236,"INVESTIMENTO","ERRO - VERIFICAR"))))</f>
        <v/>
      </c>
      <c r="S584" s="66"/>
    </row>
    <row r="585" spans="17:19" x14ac:dyDescent="0.25">
      <c r="Q585" s="51" t="str">
        <f t="shared" si="9"/>
        <v/>
      </c>
      <c r="R585" s="51" t="str">
        <f>IF(M585="","",IF(AND(M585&lt;&gt;'Tabelas auxiliares'!$B$236,M585&lt;&gt;'Tabelas auxiliares'!$B$237,M585&lt;&gt;'Tabelas auxiliares'!$C$236,M585&lt;&gt;'Tabelas auxiliares'!$C$237),"FOLHA DE PESSOAL",IF(Q585='Tabelas auxiliares'!$A$237,"CUSTEIO",IF(Q585='Tabelas auxiliares'!$A$236,"INVESTIMENTO","ERRO - VERIFICAR"))))</f>
        <v/>
      </c>
      <c r="S585" s="66"/>
    </row>
    <row r="586" spans="17:19" x14ac:dyDescent="0.25">
      <c r="Q586" s="51" t="str">
        <f t="shared" si="9"/>
        <v/>
      </c>
      <c r="R586" s="51" t="str">
        <f>IF(M586="","",IF(AND(M586&lt;&gt;'Tabelas auxiliares'!$B$236,M586&lt;&gt;'Tabelas auxiliares'!$B$237,M586&lt;&gt;'Tabelas auxiliares'!$C$236,M586&lt;&gt;'Tabelas auxiliares'!$C$237),"FOLHA DE PESSOAL",IF(Q586='Tabelas auxiliares'!$A$237,"CUSTEIO",IF(Q586='Tabelas auxiliares'!$A$236,"INVESTIMENTO","ERRO - VERIFICAR"))))</f>
        <v/>
      </c>
      <c r="S586" s="66"/>
    </row>
    <row r="587" spans="17:19" x14ac:dyDescent="0.25">
      <c r="Q587" s="51" t="str">
        <f t="shared" si="9"/>
        <v/>
      </c>
      <c r="R587" s="51" t="str">
        <f>IF(M587="","",IF(AND(M587&lt;&gt;'Tabelas auxiliares'!$B$236,M587&lt;&gt;'Tabelas auxiliares'!$B$237,M587&lt;&gt;'Tabelas auxiliares'!$C$236,M587&lt;&gt;'Tabelas auxiliares'!$C$237),"FOLHA DE PESSOAL",IF(Q587='Tabelas auxiliares'!$A$237,"CUSTEIO",IF(Q587='Tabelas auxiliares'!$A$236,"INVESTIMENTO","ERRO - VERIFICAR"))))</f>
        <v/>
      </c>
      <c r="S587" s="66"/>
    </row>
    <row r="588" spans="17:19" x14ac:dyDescent="0.25">
      <c r="Q588" s="51" t="str">
        <f t="shared" si="9"/>
        <v/>
      </c>
      <c r="R588" s="51" t="str">
        <f>IF(M588="","",IF(AND(M588&lt;&gt;'Tabelas auxiliares'!$B$236,M588&lt;&gt;'Tabelas auxiliares'!$B$237,M588&lt;&gt;'Tabelas auxiliares'!$C$236,M588&lt;&gt;'Tabelas auxiliares'!$C$237),"FOLHA DE PESSOAL",IF(Q588='Tabelas auxiliares'!$A$237,"CUSTEIO",IF(Q588='Tabelas auxiliares'!$A$236,"INVESTIMENTO","ERRO - VERIFICAR"))))</f>
        <v/>
      </c>
      <c r="S588" s="66"/>
    </row>
    <row r="589" spans="17:19" x14ac:dyDescent="0.25">
      <c r="Q589" s="51" t="str">
        <f t="shared" si="9"/>
        <v/>
      </c>
      <c r="R589" s="51" t="str">
        <f>IF(M589="","",IF(AND(M589&lt;&gt;'Tabelas auxiliares'!$B$236,M589&lt;&gt;'Tabelas auxiliares'!$B$237,M589&lt;&gt;'Tabelas auxiliares'!$C$236,M589&lt;&gt;'Tabelas auxiliares'!$C$237),"FOLHA DE PESSOAL",IF(Q589='Tabelas auxiliares'!$A$237,"CUSTEIO",IF(Q589='Tabelas auxiliares'!$A$236,"INVESTIMENTO","ERRO - VERIFICAR"))))</f>
        <v/>
      </c>
      <c r="S589" s="66"/>
    </row>
    <row r="590" spans="17:19" x14ac:dyDescent="0.25">
      <c r="Q590" s="51" t="str">
        <f t="shared" si="9"/>
        <v/>
      </c>
      <c r="R590" s="51" t="str">
        <f>IF(M590="","",IF(AND(M590&lt;&gt;'Tabelas auxiliares'!$B$236,M590&lt;&gt;'Tabelas auxiliares'!$B$237,M590&lt;&gt;'Tabelas auxiliares'!$C$236,M590&lt;&gt;'Tabelas auxiliares'!$C$237),"FOLHA DE PESSOAL",IF(Q590='Tabelas auxiliares'!$A$237,"CUSTEIO",IF(Q590='Tabelas auxiliares'!$A$236,"INVESTIMENTO","ERRO - VERIFICAR"))))</f>
        <v/>
      </c>
      <c r="S590" s="66"/>
    </row>
    <row r="591" spans="17:19" x14ac:dyDescent="0.25">
      <c r="Q591" s="51" t="str">
        <f t="shared" si="9"/>
        <v/>
      </c>
      <c r="R591" s="51" t="str">
        <f>IF(M591="","",IF(AND(M591&lt;&gt;'Tabelas auxiliares'!$B$236,M591&lt;&gt;'Tabelas auxiliares'!$B$237,M591&lt;&gt;'Tabelas auxiliares'!$C$236,M591&lt;&gt;'Tabelas auxiliares'!$C$237),"FOLHA DE PESSOAL",IF(Q591='Tabelas auxiliares'!$A$237,"CUSTEIO",IF(Q591='Tabelas auxiliares'!$A$236,"INVESTIMENTO","ERRO - VERIFICAR"))))</f>
        <v/>
      </c>
      <c r="S591" s="66"/>
    </row>
    <row r="592" spans="17:19" x14ac:dyDescent="0.25">
      <c r="Q592" s="51" t="str">
        <f t="shared" si="9"/>
        <v/>
      </c>
      <c r="R592" s="51" t="str">
        <f>IF(M592="","",IF(AND(M592&lt;&gt;'Tabelas auxiliares'!$B$236,M592&lt;&gt;'Tabelas auxiliares'!$B$237,M592&lt;&gt;'Tabelas auxiliares'!$C$236,M592&lt;&gt;'Tabelas auxiliares'!$C$237),"FOLHA DE PESSOAL",IF(Q592='Tabelas auxiliares'!$A$237,"CUSTEIO",IF(Q592='Tabelas auxiliares'!$A$236,"INVESTIMENTO","ERRO - VERIFICAR"))))</f>
        <v/>
      </c>
      <c r="S592" s="66"/>
    </row>
    <row r="593" spans="17:19" x14ac:dyDescent="0.25">
      <c r="Q593" s="51" t="str">
        <f t="shared" si="9"/>
        <v/>
      </c>
      <c r="R593" s="51" t="str">
        <f>IF(M593="","",IF(AND(M593&lt;&gt;'Tabelas auxiliares'!$B$236,M593&lt;&gt;'Tabelas auxiliares'!$B$237,M593&lt;&gt;'Tabelas auxiliares'!$C$236,M593&lt;&gt;'Tabelas auxiliares'!$C$237),"FOLHA DE PESSOAL",IF(Q593='Tabelas auxiliares'!$A$237,"CUSTEIO",IF(Q593='Tabelas auxiliares'!$A$236,"INVESTIMENTO","ERRO - VERIFICAR"))))</f>
        <v/>
      </c>
      <c r="S593" s="66"/>
    </row>
    <row r="594" spans="17:19" x14ac:dyDescent="0.25">
      <c r="Q594" s="51" t="str">
        <f t="shared" si="9"/>
        <v/>
      </c>
      <c r="R594" s="51" t="str">
        <f>IF(M594="","",IF(AND(M594&lt;&gt;'Tabelas auxiliares'!$B$236,M594&lt;&gt;'Tabelas auxiliares'!$B$237,M594&lt;&gt;'Tabelas auxiliares'!$C$236,M594&lt;&gt;'Tabelas auxiliares'!$C$237),"FOLHA DE PESSOAL",IF(Q594='Tabelas auxiliares'!$A$237,"CUSTEIO",IF(Q594='Tabelas auxiliares'!$A$236,"INVESTIMENTO","ERRO - VERIFICAR"))))</f>
        <v/>
      </c>
      <c r="S594" s="66"/>
    </row>
    <row r="595" spans="17:19" x14ac:dyDescent="0.25">
      <c r="Q595" s="51" t="str">
        <f t="shared" si="9"/>
        <v/>
      </c>
      <c r="R595" s="51" t="str">
        <f>IF(M595="","",IF(AND(M595&lt;&gt;'Tabelas auxiliares'!$B$236,M595&lt;&gt;'Tabelas auxiliares'!$B$237,M595&lt;&gt;'Tabelas auxiliares'!$C$236,M595&lt;&gt;'Tabelas auxiliares'!$C$237),"FOLHA DE PESSOAL",IF(Q595='Tabelas auxiliares'!$A$237,"CUSTEIO",IF(Q595='Tabelas auxiliares'!$A$236,"INVESTIMENTO","ERRO - VERIFICAR"))))</f>
        <v/>
      </c>
      <c r="S595" s="66"/>
    </row>
    <row r="596" spans="17:19" x14ac:dyDescent="0.25">
      <c r="Q596" s="51" t="str">
        <f t="shared" si="9"/>
        <v/>
      </c>
      <c r="R596" s="51" t="str">
        <f>IF(M596="","",IF(AND(M596&lt;&gt;'Tabelas auxiliares'!$B$236,M596&lt;&gt;'Tabelas auxiliares'!$B$237,M596&lt;&gt;'Tabelas auxiliares'!$C$236,M596&lt;&gt;'Tabelas auxiliares'!$C$237),"FOLHA DE PESSOAL",IF(Q596='Tabelas auxiliares'!$A$237,"CUSTEIO",IF(Q596='Tabelas auxiliares'!$A$236,"INVESTIMENTO","ERRO - VERIFICAR"))))</f>
        <v/>
      </c>
      <c r="S596" s="66"/>
    </row>
    <row r="597" spans="17:19" x14ac:dyDescent="0.25">
      <c r="Q597" s="51" t="str">
        <f t="shared" si="9"/>
        <v/>
      </c>
      <c r="R597" s="51" t="str">
        <f>IF(M597="","",IF(AND(M597&lt;&gt;'Tabelas auxiliares'!$B$236,M597&lt;&gt;'Tabelas auxiliares'!$B$237,M597&lt;&gt;'Tabelas auxiliares'!$C$236,M597&lt;&gt;'Tabelas auxiliares'!$C$237),"FOLHA DE PESSOAL",IF(Q597='Tabelas auxiliares'!$A$237,"CUSTEIO",IF(Q597='Tabelas auxiliares'!$A$236,"INVESTIMENTO","ERRO - VERIFICAR"))))</f>
        <v/>
      </c>
      <c r="S597" s="66"/>
    </row>
    <row r="598" spans="17:19" x14ac:dyDescent="0.25">
      <c r="Q598" s="51" t="str">
        <f t="shared" si="9"/>
        <v/>
      </c>
      <c r="R598" s="51" t="str">
        <f>IF(M598="","",IF(AND(M598&lt;&gt;'Tabelas auxiliares'!$B$236,M598&lt;&gt;'Tabelas auxiliares'!$B$237,M598&lt;&gt;'Tabelas auxiliares'!$C$236,M598&lt;&gt;'Tabelas auxiliares'!$C$237),"FOLHA DE PESSOAL",IF(Q598='Tabelas auxiliares'!$A$237,"CUSTEIO",IF(Q598='Tabelas auxiliares'!$A$236,"INVESTIMENTO","ERRO - VERIFICAR"))))</f>
        <v/>
      </c>
      <c r="S598" s="66"/>
    </row>
    <row r="599" spans="17:19" x14ac:dyDescent="0.25">
      <c r="Q599" s="51" t="str">
        <f t="shared" si="9"/>
        <v/>
      </c>
      <c r="R599" s="51" t="str">
        <f>IF(M599="","",IF(AND(M599&lt;&gt;'Tabelas auxiliares'!$B$236,M599&lt;&gt;'Tabelas auxiliares'!$B$237,M599&lt;&gt;'Tabelas auxiliares'!$C$236,M599&lt;&gt;'Tabelas auxiliares'!$C$237),"FOLHA DE PESSOAL",IF(Q599='Tabelas auxiliares'!$A$237,"CUSTEIO",IF(Q599='Tabelas auxiliares'!$A$236,"INVESTIMENTO","ERRO - VERIFICAR"))))</f>
        <v/>
      </c>
      <c r="S599" s="66"/>
    </row>
    <row r="600" spans="17:19" x14ac:dyDescent="0.25">
      <c r="Q600" s="51" t="str">
        <f t="shared" si="9"/>
        <v/>
      </c>
      <c r="R600" s="51" t="str">
        <f>IF(M600="","",IF(AND(M600&lt;&gt;'Tabelas auxiliares'!$B$236,M600&lt;&gt;'Tabelas auxiliares'!$B$237,M600&lt;&gt;'Tabelas auxiliares'!$C$236,M600&lt;&gt;'Tabelas auxiliares'!$C$237),"FOLHA DE PESSOAL",IF(Q600='Tabelas auxiliares'!$A$237,"CUSTEIO",IF(Q600='Tabelas auxiliares'!$A$236,"INVESTIMENTO","ERRO - VERIFICAR"))))</f>
        <v/>
      </c>
      <c r="S600" s="66"/>
    </row>
    <row r="601" spans="17:19" x14ac:dyDescent="0.25">
      <c r="Q601" s="51" t="str">
        <f t="shared" si="9"/>
        <v/>
      </c>
      <c r="R601" s="51" t="str">
        <f>IF(M601="","",IF(AND(M601&lt;&gt;'Tabelas auxiliares'!$B$236,M601&lt;&gt;'Tabelas auxiliares'!$B$237,M601&lt;&gt;'Tabelas auxiliares'!$C$236,M601&lt;&gt;'Tabelas auxiliares'!$C$237),"FOLHA DE PESSOAL",IF(Q601='Tabelas auxiliares'!$A$237,"CUSTEIO",IF(Q601='Tabelas auxiliares'!$A$236,"INVESTIMENTO","ERRO - VERIFICAR"))))</f>
        <v/>
      </c>
      <c r="S601" s="66"/>
    </row>
    <row r="602" spans="17:19" x14ac:dyDescent="0.25">
      <c r="Q602" s="51" t="str">
        <f t="shared" si="9"/>
        <v/>
      </c>
      <c r="R602" s="51" t="str">
        <f>IF(M602="","",IF(AND(M602&lt;&gt;'Tabelas auxiliares'!$B$236,M602&lt;&gt;'Tabelas auxiliares'!$B$237,M602&lt;&gt;'Tabelas auxiliares'!$C$236,M602&lt;&gt;'Tabelas auxiliares'!$C$237),"FOLHA DE PESSOAL",IF(Q602='Tabelas auxiliares'!$A$237,"CUSTEIO",IF(Q602='Tabelas auxiliares'!$A$236,"INVESTIMENTO","ERRO - VERIFICAR"))))</f>
        <v/>
      </c>
      <c r="S602" s="66"/>
    </row>
    <row r="603" spans="17:19" x14ac:dyDescent="0.25">
      <c r="Q603" s="51" t="str">
        <f t="shared" si="9"/>
        <v/>
      </c>
      <c r="R603" s="51" t="str">
        <f>IF(M603="","",IF(AND(M603&lt;&gt;'Tabelas auxiliares'!$B$236,M603&lt;&gt;'Tabelas auxiliares'!$B$237,M603&lt;&gt;'Tabelas auxiliares'!$C$236,M603&lt;&gt;'Tabelas auxiliares'!$C$237),"FOLHA DE PESSOAL",IF(Q603='Tabelas auxiliares'!$A$237,"CUSTEIO",IF(Q603='Tabelas auxiliares'!$A$236,"INVESTIMENTO","ERRO - VERIFICAR"))))</f>
        <v/>
      </c>
      <c r="S603" s="66"/>
    </row>
    <row r="604" spans="17:19" x14ac:dyDescent="0.25">
      <c r="Q604" s="51" t="str">
        <f t="shared" si="9"/>
        <v/>
      </c>
      <c r="R604" s="51" t="str">
        <f>IF(M604="","",IF(AND(M604&lt;&gt;'Tabelas auxiliares'!$B$236,M604&lt;&gt;'Tabelas auxiliares'!$B$237,M604&lt;&gt;'Tabelas auxiliares'!$C$236,M604&lt;&gt;'Tabelas auxiliares'!$C$237),"FOLHA DE PESSOAL",IF(Q604='Tabelas auxiliares'!$A$237,"CUSTEIO",IF(Q604='Tabelas auxiliares'!$A$236,"INVESTIMENTO","ERRO - VERIFICAR"))))</f>
        <v/>
      </c>
      <c r="S604" s="66"/>
    </row>
    <row r="605" spans="17:19" x14ac:dyDescent="0.25">
      <c r="Q605" s="51" t="str">
        <f t="shared" si="9"/>
        <v/>
      </c>
      <c r="R605" s="51" t="str">
        <f>IF(M605="","",IF(AND(M605&lt;&gt;'Tabelas auxiliares'!$B$236,M605&lt;&gt;'Tabelas auxiliares'!$B$237,M605&lt;&gt;'Tabelas auxiliares'!$C$236,M605&lt;&gt;'Tabelas auxiliares'!$C$237),"FOLHA DE PESSOAL",IF(Q605='Tabelas auxiliares'!$A$237,"CUSTEIO",IF(Q605='Tabelas auxiliares'!$A$236,"INVESTIMENTO","ERRO - VERIFICAR"))))</f>
        <v/>
      </c>
      <c r="S605" s="66"/>
    </row>
    <row r="606" spans="17:19" x14ac:dyDescent="0.25">
      <c r="Q606" s="51" t="str">
        <f t="shared" si="9"/>
        <v/>
      </c>
      <c r="R606" s="51" t="str">
        <f>IF(M606="","",IF(AND(M606&lt;&gt;'Tabelas auxiliares'!$B$236,M606&lt;&gt;'Tabelas auxiliares'!$B$237,M606&lt;&gt;'Tabelas auxiliares'!$C$236,M606&lt;&gt;'Tabelas auxiliares'!$C$237),"FOLHA DE PESSOAL",IF(Q606='Tabelas auxiliares'!$A$237,"CUSTEIO",IF(Q606='Tabelas auxiliares'!$A$236,"INVESTIMENTO","ERRO - VERIFICAR"))))</f>
        <v/>
      </c>
      <c r="S606" s="66"/>
    </row>
    <row r="607" spans="17:19" x14ac:dyDescent="0.25">
      <c r="Q607" s="51" t="str">
        <f t="shared" si="9"/>
        <v/>
      </c>
      <c r="R607" s="51" t="str">
        <f>IF(M607="","",IF(AND(M607&lt;&gt;'Tabelas auxiliares'!$B$236,M607&lt;&gt;'Tabelas auxiliares'!$B$237,M607&lt;&gt;'Tabelas auxiliares'!$C$236,M607&lt;&gt;'Tabelas auxiliares'!$C$237),"FOLHA DE PESSOAL",IF(Q607='Tabelas auxiliares'!$A$237,"CUSTEIO",IF(Q607='Tabelas auxiliares'!$A$236,"INVESTIMENTO","ERRO - VERIFICAR"))))</f>
        <v/>
      </c>
      <c r="S607" s="66"/>
    </row>
    <row r="608" spans="17:19" x14ac:dyDescent="0.25">
      <c r="Q608" s="51" t="str">
        <f t="shared" si="9"/>
        <v/>
      </c>
      <c r="R608" s="51" t="str">
        <f>IF(M608="","",IF(AND(M608&lt;&gt;'Tabelas auxiliares'!$B$236,M608&lt;&gt;'Tabelas auxiliares'!$B$237,M608&lt;&gt;'Tabelas auxiliares'!$C$236,M608&lt;&gt;'Tabelas auxiliares'!$C$237),"FOLHA DE PESSOAL",IF(Q608='Tabelas auxiliares'!$A$237,"CUSTEIO",IF(Q608='Tabelas auxiliares'!$A$236,"INVESTIMENTO","ERRO - VERIFICAR"))))</f>
        <v/>
      </c>
      <c r="S608" s="66"/>
    </row>
    <row r="609" spans="17:19" x14ac:dyDescent="0.25">
      <c r="Q609" s="51" t="str">
        <f t="shared" si="9"/>
        <v/>
      </c>
      <c r="R609" s="51" t="str">
        <f>IF(M609="","",IF(AND(M609&lt;&gt;'Tabelas auxiliares'!$B$236,M609&lt;&gt;'Tabelas auxiliares'!$B$237,M609&lt;&gt;'Tabelas auxiliares'!$C$236,M609&lt;&gt;'Tabelas auxiliares'!$C$237),"FOLHA DE PESSOAL",IF(Q609='Tabelas auxiliares'!$A$237,"CUSTEIO",IF(Q609='Tabelas auxiliares'!$A$236,"INVESTIMENTO","ERRO - VERIFICAR"))))</f>
        <v/>
      </c>
      <c r="S609" s="66"/>
    </row>
    <row r="610" spans="17:19" x14ac:dyDescent="0.25">
      <c r="Q610" s="51" t="str">
        <f t="shared" si="9"/>
        <v/>
      </c>
      <c r="R610" s="51" t="str">
        <f>IF(M610="","",IF(AND(M610&lt;&gt;'Tabelas auxiliares'!$B$236,M610&lt;&gt;'Tabelas auxiliares'!$B$237,M610&lt;&gt;'Tabelas auxiliares'!$C$236,M610&lt;&gt;'Tabelas auxiliares'!$C$237),"FOLHA DE PESSOAL",IF(Q610='Tabelas auxiliares'!$A$237,"CUSTEIO",IF(Q610='Tabelas auxiliares'!$A$236,"INVESTIMENTO","ERRO - VERIFICAR"))))</f>
        <v/>
      </c>
      <c r="S610" s="66"/>
    </row>
    <row r="611" spans="17:19" x14ac:dyDescent="0.25">
      <c r="Q611" s="51" t="str">
        <f t="shared" si="9"/>
        <v/>
      </c>
      <c r="R611" s="51" t="str">
        <f>IF(M611="","",IF(AND(M611&lt;&gt;'Tabelas auxiliares'!$B$236,M611&lt;&gt;'Tabelas auxiliares'!$B$237,M611&lt;&gt;'Tabelas auxiliares'!$C$236,M611&lt;&gt;'Tabelas auxiliares'!$C$237),"FOLHA DE PESSOAL",IF(Q611='Tabelas auxiliares'!$A$237,"CUSTEIO",IF(Q611='Tabelas auxiliares'!$A$236,"INVESTIMENTO","ERRO - VERIFICAR"))))</f>
        <v/>
      </c>
      <c r="S611" s="66"/>
    </row>
    <row r="612" spans="17:19" x14ac:dyDescent="0.25">
      <c r="Q612" s="51" t="str">
        <f t="shared" si="9"/>
        <v/>
      </c>
      <c r="R612" s="51" t="str">
        <f>IF(M612="","",IF(AND(M612&lt;&gt;'Tabelas auxiliares'!$B$236,M612&lt;&gt;'Tabelas auxiliares'!$B$237,M612&lt;&gt;'Tabelas auxiliares'!$C$236,M612&lt;&gt;'Tabelas auxiliares'!$C$237),"FOLHA DE PESSOAL",IF(Q612='Tabelas auxiliares'!$A$237,"CUSTEIO",IF(Q612='Tabelas auxiliares'!$A$236,"INVESTIMENTO","ERRO - VERIFICAR"))))</f>
        <v/>
      </c>
      <c r="S612" s="66"/>
    </row>
    <row r="613" spans="17:19" x14ac:dyDescent="0.25">
      <c r="Q613" s="51" t="str">
        <f t="shared" si="9"/>
        <v/>
      </c>
      <c r="R613" s="51" t="str">
        <f>IF(M613="","",IF(AND(M613&lt;&gt;'Tabelas auxiliares'!$B$236,M613&lt;&gt;'Tabelas auxiliares'!$B$237,M613&lt;&gt;'Tabelas auxiliares'!$C$236,M613&lt;&gt;'Tabelas auxiliares'!$C$237),"FOLHA DE PESSOAL",IF(Q613='Tabelas auxiliares'!$A$237,"CUSTEIO",IF(Q613='Tabelas auxiliares'!$A$236,"INVESTIMENTO","ERRO - VERIFICAR"))))</f>
        <v/>
      </c>
      <c r="S613" s="66"/>
    </row>
    <row r="614" spans="17:19" x14ac:dyDescent="0.25">
      <c r="Q614" s="51" t="str">
        <f t="shared" si="9"/>
        <v/>
      </c>
      <c r="R614" s="51" t="str">
        <f>IF(M614="","",IF(AND(M614&lt;&gt;'Tabelas auxiliares'!$B$236,M614&lt;&gt;'Tabelas auxiliares'!$B$237,M614&lt;&gt;'Tabelas auxiliares'!$C$236,M614&lt;&gt;'Tabelas auxiliares'!$C$237),"FOLHA DE PESSOAL",IF(Q614='Tabelas auxiliares'!$A$237,"CUSTEIO",IF(Q614='Tabelas auxiliares'!$A$236,"INVESTIMENTO","ERRO - VERIFICAR"))))</f>
        <v/>
      </c>
      <c r="S614" s="66"/>
    </row>
    <row r="615" spans="17:19" x14ac:dyDescent="0.25">
      <c r="Q615" s="51" t="str">
        <f t="shared" si="9"/>
        <v/>
      </c>
      <c r="R615" s="51" t="str">
        <f>IF(M615="","",IF(AND(M615&lt;&gt;'Tabelas auxiliares'!$B$236,M615&lt;&gt;'Tabelas auxiliares'!$B$237,M615&lt;&gt;'Tabelas auxiliares'!$C$236,M615&lt;&gt;'Tabelas auxiliares'!$C$237),"FOLHA DE PESSOAL",IF(Q615='Tabelas auxiliares'!$A$237,"CUSTEIO",IF(Q615='Tabelas auxiliares'!$A$236,"INVESTIMENTO","ERRO - VERIFICAR"))))</f>
        <v/>
      </c>
      <c r="S615" s="66"/>
    </row>
    <row r="616" spans="17:19" x14ac:dyDescent="0.25">
      <c r="Q616" s="51" t="str">
        <f t="shared" si="9"/>
        <v/>
      </c>
      <c r="R616" s="51" t="str">
        <f>IF(M616="","",IF(AND(M616&lt;&gt;'Tabelas auxiliares'!$B$236,M616&lt;&gt;'Tabelas auxiliares'!$B$237,M616&lt;&gt;'Tabelas auxiliares'!$C$236,M616&lt;&gt;'Tabelas auxiliares'!$C$237),"FOLHA DE PESSOAL",IF(Q616='Tabelas auxiliares'!$A$237,"CUSTEIO",IF(Q616='Tabelas auxiliares'!$A$236,"INVESTIMENTO","ERRO - VERIFICAR"))))</f>
        <v/>
      </c>
      <c r="S616" s="66"/>
    </row>
    <row r="617" spans="17:19" x14ac:dyDescent="0.25">
      <c r="Q617" s="51" t="str">
        <f t="shared" si="9"/>
        <v/>
      </c>
      <c r="R617" s="51" t="str">
        <f>IF(M617="","",IF(AND(M617&lt;&gt;'Tabelas auxiliares'!$B$236,M617&lt;&gt;'Tabelas auxiliares'!$B$237,M617&lt;&gt;'Tabelas auxiliares'!$C$236,M617&lt;&gt;'Tabelas auxiliares'!$C$237),"FOLHA DE PESSOAL",IF(Q617='Tabelas auxiliares'!$A$237,"CUSTEIO",IF(Q617='Tabelas auxiliares'!$A$236,"INVESTIMENTO","ERRO - VERIFICAR"))))</f>
        <v/>
      </c>
      <c r="S617" s="66"/>
    </row>
    <row r="618" spans="17:19" x14ac:dyDescent="0.25">
      <c r="Q618" s="51" t="str">
        <f t="shared" si="9"/>
        <v/>
      </c>
      <c r="R618" s="51" t="str">
        <f>IF(M618="","",IF(AND(M618&lt;&gt;'Tabelas auxiliares'!$B$236,M618&lt;&gt;'Tabelas auxiliares'!$B$237,M618&lt;&gt;'Tabelas auxiliares'!$C$236,M618&lt;&gt;'Tabelas auxiliares'!$C$237),"FOLHA DE PESSOAL",IF(Q618='Tabelas auxiliares'!$A$237,"CUSTEIO",IF(Q618='Tabelas auxiliares'!$A$236,"INVESTIMENTO","ERRO - VERIFICAR"))))</f>
        <v/>
      </c>
      <c r="S618" s="66"/>
    </row>
    <row r="619" spans="17:19" x14ac:dyDescent="0.25">
      <c r="Q619" s="51" t="str">
        <f t="shared" si="9"/>
        <v/>
      </c>
      <c r="R619" s="51" t="str">
        <f>IF(M619="","",IF(AND(M619&lt;&gt;'Tabelas auxiliares'!$B$236,M619&lt;&gt;'Tabelas auxiliares'!$B$237,M619&lt;&gt;'Tabelas auxiliares'!$C$236,M619&lt;&gt;'Tabelas auxiliares'!$C$237),"FOLHA DE PESSOAL",IF(Q619='Tabelas auxiliares'!$A$237,"CUSTEIO",IF(Q619='Tabelas auxiliares'!$A$236,"INVESTIMENTO","ERRO - VERIFICAR"))))</f>
        <v/>
      </c>
      <c r="S619" s="66"/>
    </row>
    <row r="620" spans="17:19" x14ac:dyDescent="0.25">
      <c r="Q620" s="51" t="str">
        <f t="shared" si="9"/>
        <v/>
      </c>
      <c r="R620" s="51" t="str">
        <f>IF(M620="","",IF(AND(M620&lt;&gt;'Tabelas auxiliares'!$B$236,M620&lt;&gt;'Tabelas auxiliares'!$B$237,M620&lt;&gt;'Tabelas auxiliares'!$C$236,M620&lt;&gt;'Tabelas auxiliares'!$C$237),"FOLHA DE PESSOAL",IF(Q620='Tabelas auxiliares'!$A$237,"CUSTEIO",IF(Q620='Tabelas auxiliares'!$A$236,"INVESTIMENTO","ERRO - VERIFICAR"))))</f>
        <v/>
      </c>
      <c r="S620" s="66"/>
    </row>
    <row r="621" spans="17:19" x14ac:dyDescent="0.25">
      <c r="Q621" s="51" t="str">
        <f t="shared" si="9"/>
        <v/>
      </c>
      <c r="R621" s="51" t="str">
        <f>IF(M621="","",IF(AND(M621&lt;&gt;'Tabelas auxiliares'!$B$236,M621&lt;&gt;'Tabelas auxiliares'!$B$237,M621&lt;&gt;'Tabelas auxiliares'!$C$236,M621&lt;&gt;'Tabelas auxiliares'!$C$237),"FOLHA DE PESSOAL",IF(Q621='Tabelas auxiliares'!$A$237,"CUSTEIO",IF(Q621='Tabelas auxiliares'!$A$236,"INVESTIMENTO","ERRO - VERIFICAR"))))</f>
        <v/>
      </c>
      <c r="S621" s="66"/>
    </row>
    <row r="622" spans="17:19" x14ac:dyDescent="0.25">
      <c r="Q622" s="51" t="str">
        <f t="shared" si="9"/>
        <v/>
      </c>
      <c r="R622" s="51" t="str">
        <f>IF(M622="","",IF(AND(M622&lt;&gt;'Tabelas auxiliares'!$B$236,M622&lt;&gt;'Tabelas auxiliares'!$B$237,M622&lt;&gt;'Tabelas auxiliares'!$C$236,M622&lt;&gt;'Tabelas auxiliares'!$C$237),"FOLHA DE PESSOAL",IF(Q622='Tabelas auxiliares'!$A$237,"CUSTEIO",IF(Q622='Tabelas auxiliares'!$A$236,"INVESTIMENTO","ERRO - VERIFICAR"))))</f>
        <v/>
      </c>
      <c r="S622" s="66"/>
    </row>
    <row r="623" spans="17:19" x14ac:dyDescent="0.25">
      <c r="Q623" s="51" t="str">
        <f t="shared" si="9"/>
        <v/>
      </c>
      <c r="R623" s="51" t="str">
        <f>IF(M623="","",IF(AND(M623&lt;&gt;'Tabelas auxiliares'!$B$236,M623&lt;&gt;'Tabelas auxiliares'!$B$237,M623&lt;&gt;'Tabelas auxiliares'!$C$236,M623&lt;&gt;'Tabelas auxiliares'!$C$237),"FOLHA DE PESSOAL",IF(Q623='Tabelas auxiliares'!$A$237,"CUSTEIO",IF(Q623='Tabelas auxiliares'!$A$236,"INVESTIMENTO","ERRO - VERIFICAR"))))</f>
        <v/>
      </c>
      <c r="S623" s="66"/>
    </row>
    <row r="624" spans="17:19" x14ac:dyDescent="0.25">
      <c r="Q624" s="51" t="str">
        <f t="shared" si="9"/>
        <v/>
      </c>
      <c r="R624" s="51" t="str">
        <f>IF(M624="","",IF(AND(M624&lt;&gt;'Tabelas auxiliares'!$B$236,M624&lt;&gt;'Tabelas auxiliares'!$B$237,M624&lt;&gt;'Tabelas auxiliares'!$C$236,M624&lt;&gt;'Tabelas auxiliares'!$C$237),"FOLHA DE PESSOAL",IF(Q624='Tabelas auxiliares'!$A$237,"CUSTEIO",IF(Q624='Tabelas auxiliares'!$A$236,"INVESTIMENTO","ERRO - VERIFICAR"))))</f>
        <v/>
      </c>
      <c r="S624" s="66"/>
    </row>
    <row r="625" spans="17:19" x14ac:dyDescent="0.25">
      <c r="Q625" s="51" t="str">
        <f t="shared" si="9"/>
        <v/>
      </c>
      <c r="R625" s="51" t="str">
        <f>IF(M625="","",IF(AND(M625&lt;&gt;'Tabelas auxiliares'!$B$236,M625&lt;&gt;'Tabelas auxiliares'!$B$237,M625&lt;&gt;'Tabelas auxiliares'!$C$236,M625&lt;&gt;'Tabelas auxiliares'!$C$237),"FOLHA DE PESSOAL",IF(Q625='Tabelas auxiliares'!$A$237,"CUSTEIO",IF(Q625='Tabelas auxiliares'!$A$236,"INVESTIMENTO","ERRO - VERIFICAR"))))</f>
        <v/>
      </c>
      <c r="S625" s="66"/>
    </row>
    <row r="626" spans="17:19" x14ac:dyDescent="0.25">
      <c r="Q626" s="51" t="str">
        <f t="shared" si="9"/>
        <v/>
      </c>
      <c r="R626" s="51" t="str">
        <f>IF(M626="","",IF(AND(M626&lt;&gt;'Tabelas auxiliares'!$B$236,M626&lt;&gt;'Tabelas auxiliares'!$B$237,M626&lt;&gt;'Tabelas auxiliares'!$C$236,M626&lt;&gt;'Tabelas auxiliares'!$C$237),"FOLHA DE PESSOAL",IF(Q626='Tabelas auxiliares'!$A$237,"CUSTEIO",IF(Q626='Tabelas auxiliares'!$A$236,"INVESTIMENTO","ERRO - VERIFICAR"))))</f>
        <v/>
      </c>
      <c r="S626" s="66"/>
    </row>
    <row r="627" spans="17:19" x14ac:dyDescent="0.25">
      <c r="Q627" s="51" t="str">
        <f t="shared" si="9"/>
        <v/>
      </c>
      <c r="R627" s="51" t="str">
        <f>IF(M627="","",IF(AND(M627&lt;&gt;'Tabelas auxiliares'!$B$236,M627&lt;&gt;'Tabelas auxiliares'!$B$237,M627&lt;&gt;'Tabelas auxiliares'!$C$236,M627&lt;&gt;'Tabelas auxiliares'!$C$237),"FOLHA DE PESSOAL",IF(Q627='Tabelas auxiliares'!$A$237,"CUSTEIO",IF(Q627='Tabelas auxiliares'!$A$236,"INVESTIMENTO","ERRO - VERIFICAR"))))</f>
        <v/>
      </c>
      <c r="S627" s="66"/>
    </row>
    <row r="628" spans="17:19" x14ac:dyDescent="0.25">
      <c r="Q628" s="51" t="str">
        <f t="shared" si="9"/>
        <v/>
      </c>
      <c r="R628" s="51" t="str">
        <f>IF(M628="","",IF(AND(M628&lt;&gt;'Tabelas auxiliares'!$B$236,M628&lt;&gt;'Tabelas auxiliares'!$B$237,M628&lt;&gt;'Tabelas auxiliares'!$C$236,M628&lt;&gt;'Tabelas auxiliares'!$C$237),"FOLHA DE PESSOAL",IF(Q628='Tabelas auxiliares'!$A$237,"CUSTEIO",IF(Q628='Tabelas auxiliares'!$A$236,"INVESTIMENTO","ERRO - VERIFICAR"))))</f>
        <v/>
      </c>
      <c r="S628" s="66"/>
    </row>
    <row r="629" spans="17:19" x14ac:dyDescent="0.25">
      <c r="Q629" s="51" t="str">
        <f t="shared" si="9"/>
        <v/>
      </c>
      <c r="R629" s="51" t="str">
        <f>IF(M629="","",IF(AND(M629&lt;&gt;'Tabelas auxiliares'!$B$236,M629&lt;&gt;'Tabelas auxiliares'!$B$237,M629&lt;&gt;'Tabelas auxiliares'!$C$236,M629&lt;&gt;'Tabelas auxiliares'!$C$237),"FOLHA DE PESSOAL",IF(Q629='Tabelas auxiliares'!$A$237,"CUSTEIO",IF(Q629='Tabelas auxiliares'!$A$236,"INVESTIMENTO","ERRO - VERIFICAR"))))</f>
        <v/>
      </c>
      <c r="S629" s="66"/>
    </row>
    <row r="630" spans="17:19" x14ac:dyDescent="0.25">
      <c r="Q630" s="51" t="str">
        <f t="shared" si="9"/>
        <v/>
      </c>
      <c r="R630" s="51" t="str">
        <f>IF(M630="","",IF(AND(M630&lt;&gt;'Tabelas auxiliares'!$B$236,M630&lt;&gt;'Tabelas auxiliares'!$B$237,M630&lt;&gt;'Tabelas auxiliares'!$C$236,M630&lt;&gt;'Tabelas auxiliares'!$C$237),"FOLHA DE PESSOAL",IF(Q630='Tabelas auxiliares'!$A$237,"CUSTEIO",IF(Q630='Tabelas auxiliares'!$A$236,"INVESTIMENTO","ERRO - VERIFICAR"))))</f>
        <v/>
      </c>
      <c r="S630" s="66"/>
    </row>
    <row r="631" spans="17:19" x14ac:dyDescent="0.25">
      <c r="Q631" s="51" t="str">
        <f t="shared" si="9"/>
        <v/>
      </c>
      <c r="R631" s="51" t="str">
        <f>IF(M631="","",IF(AND(M631&lt;&gt;'Tabelas auxiliares'!$B$236,M631&lt;&gt;'Tabelas auxiliares'!$B$237,M631&lt;&gt;'Tabelas auxiliares'!$C$236,M631&lt;&gt;'Tabelas auxiliares'!$C$237),"FOLHA DE PESSOAL",IF(Q631='Tabelas auxiliares'!$A$237,"CUSTEIO",IF(Q631='Tabelas auxiliares'!$A$236,"INVESTIMENTO","ERRO - VERIFICAR"))))</f>
        <v/>
      </c>
      <c r="S631" s="66"/>
    </row>
    <row r="632" spans="17:19" x14ac:dyDescent="0.25">
      <c r="Q632" s="51" t="str">
        <f t="shared" si="9"/>
        <v/>
      </c>
      <c r="R632" s="51" t="str">
        <f>IF(M632="","",IF(AND(M632&lt;&gt;'Tabelas auxiliares'!$B$236,M632&lt;&gt;'Tabelas auxiliares'!$B$237,M632&lt;&gt;'Tabelas auxiliares'!$C$236,M632&lt;&gt;'Tabelas auxiliares'!$C$237),"FOLHA DE PESSOAL",IF(Q632='Tabelas auxiliares'!$A$237,"CUSTEIO",IF(Q632='Tabelas auxiliares'!$A$236,"INVESTIMENTO","ERRO - VERIFICAR"))))</f>
        <v/>
      </c>
      <c r="S632" s="66"/>
    </row>
    <row r="633" spans="17:19" x14ac:dyDescent="0.25">
      <c r="Q633" s="51" t="str">
        <f t="shared" si="9"/>
        <v/>
      </c>
      <c r="R633" s="51" t="str">
        <f>IF(M633="","",IF(AND(M633&lt;&gt;'Tabelas auxiliares'!$B$236,M633&lt;&gt;'Tabelas auxiliares'!$B$237,M633&lt;&gt;'Tabelas auxiliares'!$C$236,M633&lt;&gt;'Tabelas auxiliares'!$C$237),"FOLHA DE PESSOAL",IF(Q633='Tabelas auxiliares'!$A$237,"CUSTEIO",IF(Q633='Tabelas auxiliares'!$A$236,"INVESTIMENTO","ERRO - VERIFICAR"))))</f>
        <v/>
      </c>
      <c r="S633" s="66"/>
    </row>
    <row r="634" spans="17:19" x14ac:dyDescent="0.25">
      <c r="Q634" s="51" t="str">
        <f t="shared" si="9"/>
        <v/>
      </c>
      <c r="R634" s="51" t="str">
        <f>IF(M634="","",IF(AND(M634&lt;&gt;'Tabelas auxiliares'!$B$236,M634&lt;&gt;'Tabelas auxiliares'!$B$237,M634&lt;&gt;'Tabelas auxiliares'!$C$236,M634&lt;&gt;'Tabelas auxiliares'!$C$237),"FOLHA DE PESSOAL",IF(Q634='Tabelas auxiliares'!$A$237,"CUSTEIO",IF(Q634='Tabelas auxiliares'!$A$236,"INVESTIMENTO","ERRO - VERIFICAR"))))</f>
        <v/>
      </c>
      <c r="S634" s="66"/>
    </row>
    <row r="635" spans="17:19" x14ac:dyDescent="0.25">
      <c r="Q635" s="51" t="str">
        <f t="shared" si="9"/>
        <v/>
      </c>
      <c r="R635" s="51" t="str">
        <f>IF(M635="","",IF(AND(M635&lt;&gt;'Tabelas auxiliares'!$B$236,M635&lt;&gt;'Tabelas auxiliares'!$B$237,M635&lt;&gt;'Tabelas auxiliares'!$C$236,M635&lt;&gt;'Tabelas auxiliares'!$C$237),"FOLHA DE PESSOAL",IF(Q635='Tabelas auxiliares'!$A$237,"CUSTEIO",IF(Q635='Tabelas auxiliares'!$A$236,"INVESTIMENTO","ERRO - VERIFICAR"))))</f>
        <v/>
      </c>
      <c r="S635" s="66"/>
    </row>
    <row r="636" spans="17:19" x14ac:dyDescent="0.25">
      <c r="Q636" s="51" t="str">
        <f t="shared" si="9"/>
        <v/>
      </c>
      <c r="R636" s="51" t="str">
        <f>IF(M636="","",IF(AND(M636&lt;&gt;'Tabelas auxiliares'!$B$236,M636&lt;&gt;'Tabelas auxiliares'!$B$237,M636&lt;&gt;'Tabelas auxiliares'!$C$236,M636&lt;&gt;'Tabelas auxiliares'!$C$237),"FOLHA DE PESSOAL",IF(Q636='Tabelas auxiliares'!$A$237,"CUSTEIO",IF(Q636='Tabelas auxiliares'!$A$236,"INVESTIMENTO","ERRO - VERIFICAR"))))</f>
        <v/>
      </c>
      <c r="S636" s="66"/>
    </row>
    <row r="637" spans="17:19" x14ac:dyDescent="0.25">
      <c r="Q637" s="51" t="str">
        <f t="shared" si="9"/>
        <v/>
      </c>
      <c r="R637" s="51" t="str">
        <f>IF(M637="","",IF(AND(M637&lt;&gt;'Tabelas auxiliares'!$B$236,M637&lt;&gt;'Tabelas auxiliares'!$B$237,M637&lt;&gt;'Tabelas auxiliares'!$C$236,M637&lt;&gt;'Tabelas auxiliares'!$C$237),"FOLHA DE PESSOAL",IF(Q637='Tabelas auxiliares'!$A$237,"CUSTEIO",IF(Q637='Tabelas auxiliares'!$A$236,"INVESTIMENTO","ERRO - VERIFICAR"))))</f>
        <v/>
      </c>
      <c r="S637" s="66"/>
    </row>
    <row r="638" spans="17:19" x14ac:dyDescent="0.25">
      <c r="Q638" s="51" t="str">
        <f t="shared" si="9"/>
        <v/>
      </c>
      <c r="R638" s="51" t="str">
        <f>IF(M638="","",IF(AND(M638&lt;&gt;'Tabelas auxiliares'!$B$236,M638&lt;&gt;'Tabelas auxiliares'!$B$237,M638&lt;&gt;'Tabelas auxiliares'!$C$236,M638&lt;&gt;'Tabelas auxiliares'!$C$237),"FOLHA DE PESSOAL",IF(Q638='Tabelas auxiliares'!$A$237,"CUSTEIO",IF(Q638='Tabelas auxiliares'!$A$236,"INVESTIMENTO","ERRO - VERIFICAR"))))</f>
        <v/>
      </c>
      <c r="S638" s="66"/>
    </row>
    <row r="639" spans="17:19" x14ac:dyDescent="0.25">
      <c r="Q639" s="51" t="str">
        <f t="shared" si="9"/>
        <v/>
      </c>
      <c r="R639" s="51" t="str">
        <f>IF(M639="","",IF(AND(M639&lt;&gt;'Tabelas auxiliares'!$B$236,M639&lt;&gt;'Tabelas auxiliares'!$B$237,M639&lt;&gt;'Tabelas auxiliares'!$C$236,M639&lt;&gt;'Tabelas auxiliares'!$C$237),"FOLHA DE PESSOAL",IF(Q639='Tabelas auxiliares'!$A$237,"CUSTEIO",IF(Q639='Tabelas auxiliares'!$A$236,"INVESTIMENTO","ERRO - VERIFICAR"))))</f>
        <v/>
      </c>
      <c r="S639" s="66"/>
    </row>
    <row r="640" spans="17:19" x14ac:dyDescent="0.25">
      <c r="Q640" s="51" t="str">
        <f t="shared" si="9"/>
        <v/>
      </c>
      <c r="R640" s="51" t="str">
        <f>IF(M640="","",IF(AND(M640&lt;&gt;'Tabelas auxiliares'!$B$236,M640&lt;&gt;'Tabelas auxiliares'!$B$237,M640&lt;&gt;'Tabelas auxiliares'!$C$236,M640&lt;&gt;'Tabelas auxiliares'!$C$237),"FOLHA DE PESSOAL",IF(Q640='Tabelas auxiliares'!$A$237,"CUSTEIO",IF(Q640='Tabelas auxiliares'!$A$236,"INVESTIMENTO","ERRO - VERIFICAR"))))</f>
        <v/>
      </c>
      <c r="S640" s="66"/>
    </row>
    <row r="641" spans="17:19" x14ac:dyDescent="0.25">
      <c r="Q641" s="51" t="str">
        <f t="shared" si="9"/>
        <v/>
      </c>
      <c r="R641" s="51" t="str">
        <f>IF(M641="","",IF(AND(M641&lt;&gt;'Tabelas auxiliares'!$B$236,M641&lt;&gt;'Tabelas auxiliares'!$B$237,M641&lt;&gt;'Tabelas auxiliares'!$C$236,M641&lt;&gt;'Tabelas auxiliares'!$C$237),"FOLHA DE PESSOAL",IF(Q641='Tabelas auxiliares'!$A$237,"CUSTEIO",IF(Q641='Tabelas auxiliares'!$A$236,"INVESTIMENTO","ERRO - VERIFICAR"))))</f>
        <v/>
      </c>
      <c r="S641" s="66"/>
    </row>
    <row r="642" spans="17:19" x14ac:dyDescent="0.25">
      <c r="Q642" s="51" t="str">
        <f t="shared" si="9"/>
        <v/>
      </c>
      <c r="R642" s="51" t="str">
        <f>IF(M642="","",IF(AND(M642&lt;&gt;'Tabelas auxiliares'!$B$236,M642&lt;&gt;'Tabelas auxiliares'!$B$237,M642&lt;&gt;'Tabelas auxiliares'!$C$236,M642&lt;&gt;'Tabelas auxiliares'!$C$237),"FOLHA DE PESSOAL",IF(Q642='Tabelas auxiliares'!$A$237,"CUSTEIO",IF(Q642='Tabelas auxiliares'!$A$236,"INVESTIMENTO","ERRO - VERIFICAR"))))</f>
        <v/>
      </c>
      <c r="S642" s="66"/>
    </row>
    <row r="643" spans="17:19" x14ac:dyDescent="0.25">
      <c r="Q643" s="51" t="str">
        <f t="shared" si="9"/>
        <v/>
      </c>
      <c r="R643" s="51" t="str">
        <f>IF(M643="","",IF(AND(M643&lt;&gt;'Tabelas auxiliares'!$B$236,M643&lt;&gt;'Tabelas auxiliares'!$B$237,M643&lt;&gt;'Tabelas auxiliares'!$C$236,M643&lt;&gt;'Tabelas auxiliares'!$C$237),"FOLHA DE PESSOAL",IF(Q643='Tabelas auxiliares'!$A$237,"CUSTEIO",IF(Q643='Tabelas auxiliares'!$A$236,"INVESTIMENTO","ERRO - VERIFICAR"))))</f>
        <v/>
      </c>
      <c r="S643" s="66"/>
    </row>
    <row r="644" spans="17:19" x14ac:dyDescent="0.25">
      <c r="Q644" s="51" t="str">
        <f t="shared" ref="Q644:Q707" si="10">LEFT(O644,1)</f>
        <v/>
      </c>
      <c r="R644" s="51" t="str">
        <f>IF(M644="","",IF(AND(M644&lt;&gt;'Tabelas auxiliares'!$B$236,M644&lt;&gt;'Tabelas auxiliares'!$B$237,M644&lt;&gt;'Tabelas auxiliares'!$C$236,M644&lt;&gt;'Tabelas auxiliares'!$C$237),"FOLHA DE PESSOAL",IF(Q644='Tabelas auxiliares'!$A$237,"CUSTEIO",IF(Q644='Tabelas auxiliares'!$A$236,"INVESTIMENTO","ERRO - VERIFICAR"))))</f>
        <v/>
      </c>
      <c r="S644" s="66"/>
    </row>
    <row r="645" spans="17:19" x14ac:dyDescent="0.25">
      <c r="Q645" s="51" t="str">
        <f t="shared" si="10"/>
        <v/>
      </c>
      <c r="R645" s="51" t="str">
        <f>IF(M645="","",IF(AND(M645&lt;&gt;'Tabelas auxiliares'!$B$236,M645&lt;&gt;'Tabelas auxiliares'!$B$237,M645&lt;&gt;'Tabelas auxiliares'!$C$236,M645&lt;&gt;'Tabelas auxiliares'!$C$237),"FOLHA DE PESSOAL",IF(Q645='Tabelas auxiliares'!$A$237,"CUSTEIO",IF(Q645='Tabelas auxiliares'!$A$236,"INVESTIMENTO","ERRO - VERIFICAR"))))</f>
        <v/>
      </c>
      <c r="S645" s="66"/>
    </row>
    <row r="646" spans="17:19" x14ac:dyDescent="0.25">
      <c r="Q646" s="51" t="str">
        <f t="shared" si="10"/>
        <v/>
      </c>
      <c r="R646" s="51" t="str">
        <f>IF(M646="","",IF(AND(M646&lt;&gt;'Tabelas auxiliares'!$B$236,M646&lt;&gt;'Tabelas auxiliares'!$B$237,M646&lt;&gt;'Tabelas auxiliares'!$C$236,M646&lt;&gt;'Tabelas auxiliares'!$C$237),"FOLHA DE PESSOAL",IF(Q646='Tabelas auxiliares'!$A$237,"CUSTEIO",IF(Q646='Tabelas auxiliares'!$A$236,"INVESTIMENTO","ERRO - VERIFICAR"))))</f>
        <v/>
      </c>
      <c r="S646" s="66"/>
    </row>
    <row r="647" spans="17:19" x14ac:dyDescent="0.25">
      <c r="Q647" s="51" t="str">
        <f t="shared" si="10"/>
        <v/>
      </c>
      <c r="R647" s="51" t="str">
        <f>IF(M647="","",IF(AND(M647&lt;&gt;'Tabelas auxiliares'!$B$236,M647&lt;&gt;'Tabelas auxiliares'!$B$237,M647&lt;&gt;'Tabelas auxiliares'!$C$236,M647&lt;&gt;'Tabelas auxiliares'!$C$237),"FOLHA DE PESSOAL",IF(Q647='Tabelas auxiliares'!$A$237,"CUSTEIO",IF(Q647='Tabelas auxiliares'!$A$236,"INVESTIMENTO","ERRO - VERIFICAR"))))</f>
        <v/>
      </c>
      <c r="S647" s="66"/>
    </row>
    <row r="648" spans="17:19" x14ac:dyDescent="0.25">
      <c r="Q648" s="51" t="str">
        <f t="shared" si="10"/>
        <v/>
      </c>
      <c r="R648" s="51" t="str">
        <f>IF(M648="","",IF(AND(M648&lt;&gt;'Tabelas auxiliares'!$B$236,M648&lt;&gt;'Tabelas auxiliares'!$B$237,M648&lt;&gt;'Tabelas auxiliares'!$C$236,M648&lt;&gt;'Tabelas auxiliares'!$C$237),"FOLHA DE PESSOAL",IF(Q648='Tabelas auxiliares'!$A$237,"CUSTEIO",IF(Q648='Tabelas auxiliares'!$A$236,"INVESTIMENTO","ERRO - VERIFICAR"))))</f>
        <v/>
      </c>
      <c r="S648" s="66"/>
    </row>
    <row r="649" spans="17:19" x14ac:dyDescent="0.25">
      <c r="Q649" s="51" t="str">
        <f t="shared" si="10"/>
        <v/>
      </c>
      <c r="R649" s="51" t="str">
        <f>IF(M649="","",IF(AND(M649&lt;&gt;'Tabelas auxiliares'!$B$236,M649&lt;&gt;'Tabelas auxiliares'!$B$237,M649&lt;&gt;'Tabelas auxiliares'!$C$236,M649&lt;&gt;'Tabelas auxiliares'!$C$237),"FOLHA DE PESSOAL",IF(Q649='Tabelas auxiliares'!$A$237,"CUSTEIO",IF(Q649='Tabelas auxiliares'!$A$236,"INVESTIMENTO","ERRO - VERIFICAR"))))</f>
        <v/>
      </c>
      <c r="S649" s="66"/>
    </row>
    <row r="650" spans="17:19" x14ac:dyDescent="0.25">
      <c r="Q650" s="51" t="str">
        <f t="shared" si="10"/>
        <v/>
      </c>
      <c r="R650" s="51" t="str">
        <f>IF(M650="","",IF(AND(M650&lt;&gt;'Tabelas auxiliares'!$B$236,M650&lt;&gt;'Tabelas auxiliares'!$B$237,M650&lt;&gt;'Tabelas auxiliares'!$C$236,M650&lt;&gt;'Tabelas auxiliares'!$C$237),"FOLHA DE PESSOAL",IF(Q650='Tabelas auxiliares'!$A$237,"CUSTEIO",IF(Q650='Tabelas auxiliares'!$A$236,"INVESTIMENTO","ERRO - VERIFICAR"))))</f>
        <v/>
      </c>
      <c r="S650" s="66"/>
    </row>
    <row r="651" spans="17:19" x14ac:dyDescent="0.25">
      <c r="Q651" s="51" t="str">
        <f t="shared" si="10"/>
        <v/>
      </c>
      <c r="R651" s="51" t="str">
        <f>IF(M651="","",IF(AND(M651&lt;&gt;'Tabelas auxiliares'!$B$236,M651&lt;&gt;'Tabelas auxiliares'!$B$237,M651&lt;&gt;'Tabelas auxiliares'!$C$236,M651&lt;&gt;'Tabelas auxiliares'!$C$237),"FOLHA DE PESSOAL",IF(Q651='Tabelas auxiliares'!$A$237,"CUSTEIO",IF(Q651='Tabelas auxiliares'!$A$236,"INVESTIMENTO","ERRO - VERIFICAR"))))</f>
        <v/>
      </c>
      <c r="S651" s="66"/>
    </row>
    <row r="652" spans="17:19" x14ac:dyDescent="0.25">
      <c r="Q652" s="51" t="str">
        <f t="shared" si="10"/>
        <v/>
      </c>
      <c r="R652" s="51" t="str">
        <f>IF(M652="","",IF(AND(M652&lt;&gt;'Tabelas auxiliares'!$B$236,M652&lt;&gt;'Tabelas auxiliares'!$B$237,M652&lt;&gt;'Tabelas auxiliares'!$C$236,M652&lt;&gt;'Tabelas auxiliares'!$C$237),"FOLHA DE PESSOAL",IF(Q652='Tabelas auxiliares'!$A$237,"CUSTEIO",IF(Q652='Tabelas auxiliares'!$A$236,"INVESTIMENTO","ERRO - VERIFICAR"))))</f>
        <v/>
      </c>
      <c r="S652" s="66"/>
    </row>
    <row r="653" spans="17:19" x14ac:dyDescent="0.25">
      <c r="Q653" s="51" t="str">
        <f t="shared" si="10"/>
        <v/>
      </c>
      <c r="R653" s="51" t="str">
        <f>IF(M653="","",IF(AND(M653&lt;&gt;'Tabelas auxiliares'!$B$236,M653&lt;&gt;'Tabelas auxiliares'!$B$237,M653&lt;&gt;'Tabelas auxiliares'!$C$236,M653&lt;&gt;'Tabelas auxiliares'!$C$237),"FOLHA DE PESSOAL",IF(Q653='Tabelas auxiliares'!$A$237,"CUSTEIO",IF(Q653='Tabelas auxiliares'!$A$236,"INVESTIMENTO","ERRO - VERIFICAR"))))</f>
        <v/>
      </c>
      <c r="S653" s="66"/>
    </row>
    <row r="654" spans="17:19" x14ac:dyDescent="0.25">
      <c r="Q654" s="51" t="str">
        <f t="shared" si="10"/>
        <v/>
      </c>
      <c r="R654" s="51" t="str">
        <f>IF(M654="","",IF(AND(M654&lt;&gt;'Tabelas auxiliares'!$B$236,M654&lt;&gt;'Tabelas auxiliares'!$B$237,M654&lt;&gt;'Tabelas auxiliares'!$C$236,M654&lt;&gt;'Tabelas auxiliares'!$C$237),"FOLHA DE PESSOAL",IF(Q654='Tabelas auxiliares'!$A$237,"CUSTEIO",IF(Q654='Tabelas auxiliares'!$A$236,"INVESTIMENTO","ERRO - VERIFICAR"))))</f>
        <v/>
      </c>
      <c r="S654" s="66"/>
    </row>
    <row r="655" spans="17:19" x14ac:dyDescent="0.25">
      <c r="Q655" s="51" t="str">
        <f t="shared" si="10"/>
        <v/>
      </c>
      <c r="R655" s="51" t="str">
        <f>IF(M655="","",IF(AND(M655&lt;&gt;'Tabelas auxiliares'!$B$236,M655&lt;&gt;'Tabelas auxiliares'!$B$237,M655&lt;&gt;'Tabelas auxiliares'!$C$236,M655&lt;&gt;'Tabelas auxiliares'!$C$237),"FOLHA DE PESSOAL",IF(Q655='Tabelas auxiliares'!$A$237,"CUSTEIO",IF(Q655='Tabelas auxiliares'!$A$236,"INVESTIMENTO","ERRO - VERIFICAR"))))</f>
        <v/>
      </c>
      <c r="S655" s="66"/>
    </row>
    <row r="656" spans="17:19" x14ac:dyDescent="0.25">
      <c r="Q656" s="51" t="str">
        <f t="shared" si="10"/>
        <v/>
      </c>
      <c r="R656" s="51" t="str">
        <f>IF(M656="","",IF(AND(M656&lt;&gt;'Tabelas auxiliares'!$B$236,M656&lt;&gt;'Tabelas auxiliares'!$B$237,M656&lt;&gt;'Tabelas auxiliares'!$C$236,M656&lt;&gt;'Tabelas auxiliares'!$C$237),"FOLHA DE PESSOAL",IF(Q656='Tabelas auxiliares'!$A$237,"CUSTEIO",IF(Q656='Tabelas auxiliares'!$A$236,"INVESTIMENTO","ERRO - VERIFICAR"))))</f>
        <v/>
      </c>
      <c r="S656" s="66"/>
    </row>
    <row r="657" spans="17:19" x14ac:dyDescent="0.25">
      <c r="Q657" s="51" t="str">
        <f t="shared" si="10"/>
        <v/>
      </c>
      <c r="R657" s="51" t="str">
        <f>IF(M657="","",IF(AND(M657&lt;&gt;'Tabelas auxiliares'!$B$236,M657&lt;&gt;'Tabelas auxiliares'!$B$237,M657&lt;&gt;'Tabelas auxiliares'!$C$236,M657&lt;&gt;'Tabelas auxiliares'!$C$237),"FOLHA DE PESSOAL",IF(Q657='Tabelas auxiliares'!$A$237,"CUSTEIO",IF(Q657='Tabelas auxiliares'!$A$236,"INVESTIMENTO","ERRO - VERIFICAR"))))</f>
        <v/>
      </c>
      <c r="S657" s="66"/>
    </row>
    <row r="658" spans="17:19" x14ac:dyDescent="0.25">
      <c r="Q658" s="51" t="str">
        <f t="shared" si="10"/>
        <v/>
      </c>
      <c r="R658" s="51" t="str">
        <f>IF(M658="","",IF(AND(M658&lt;&gt;'Tabelas auxiliares'!$B$236,M658&lt;&gt;'Tabelas auxiliares'!$B$237,M658&lt;&gt;'Tabelas auxiliares'!$C$236,M658&lt;&gt;'Tabelas auxiliares'!$C$237),"FOLHA DE PESSOAL",IF(Q658='Tabelas auxiliares'!$A$237,"CUSTEIO",IF(Q658='Tabelas auxiliares'!$A$236,"INVESTIMENTO","ERRO - VERIFICAR"))))</f>
        <v/>
      </c>
      <c r="S658" s="66"/>
    </row>
    <row r="659" spans="17:19" x14ac:dyDescent="0.25">
      <c r="Q659" s="51" t="str">
        <f t="shared" si="10"/>
        <v/>
      </c>
      <c r="R659" s="51" t="str">
        <f>IF(M659="","",IF(AND(M659&lt;&gt;'Tabelas auxiliares'!$B$236,M659&lt;&gt;'Tabelas auxiliares'!$B$237,M659&lt;&gt;'Tabelas auxiliares'!$C$236,M659&lt;&gt;'Tabelas auxiliares'!$C$237),"FOLHA DE PESSOAL",IF(Q659='Tabelas auxiliares'!$A$237,"CUSTEIO",IF(Q659='Tabelas auxiliares'!$A$236,"INVESTIMENTO","ERRO - VERIFICAR"))))</f>
        <v/>
      </c>
      <c r="S659" s="66"/>
    </row>
    <row r="660" spans="17:19" x14ac:dyDescent="0.25">
      <c r="Q660" s="51" t="str">
        <f t="shared" si="10"/>
        <v/>
      </c>
      <c r="R660" s="51" t="str">
        <f>IF(M660="","",IF(AND(M660&lt;&gt;'Tabelas auxiliares'!$B$236,M660&lt;&gt;'Tabelas auxiliares'!$B$237,M660&lt;&gt;'Tabelas auxiliares'!$C$236,M660&lt;&gt;'Tabelas auxiliares'!$C$237),"FOLHA DE PESSOAL",IF(Q660='Tabelas auxiliares'!$A$237,"CUSTEIO",IF(Q660='Tabelas auxiliares'!$A$236,"INVESTIMENTO","ERRO - VERIFICAR"))))</f>
        <v/>
      </c>
      <c r="S660" s="66"/>
    </row>
    <row r="661" spans="17:19" x14ac:dyDescent="0.25">
      <c r="Q661" s="51" t="str">
        <f t="shared" si="10"/>
        <v/>
      </c>
      <c r="R661" s="51" t="str">
        <f>IF(M661="","",IF(AND(M661&lt;&gt;'Tabelas auxiliares'!$B$236,M661&lt;&gt;'Tabelas auxiliares'!$B$237,M661&lt;&gt;'Tabelas auxiliares'!$C$236,M661&lt;&gt;'Tabelas auxiliares'!$C$237),"FOLHA DE PESSOAL",IF(Q661='Tabelas auxiliares'!$A$237,"CUSTEIO",IF(Q661='Tabelas auxiliares'!$A$236,"INVESTIMENTO","ERRO - VERIFICAR"))))</f>
        <v/>
      </c>
      <c r="S661" s="66"/>
    </row>
    <row r="662" spans="17:19" x14ac:dyDescent="0.25">
      <c r="Q662" s="51" t="str">
        <f t="shared" si="10"/>
        <v/>
      </c>
      <c r="R662" s="51" t="str">
        <f>IF(M662="","",IF(AND(M662&lt;&gt;'Tabelas auxiliares'!$B$236,M662&lt;&gt;'Tabelas auxiliares'!$B$237,M662&lt;&gt;'Tabelas auxiliares'!$C$236,M662&lt;&gt;'Tabelas auxiliares'!$C$237),"FOLHA DE PESSOAL",IF(Q662='Tabelas auxiliares'!$A$237,"CUSTEIO",IF(Q662='Tabelas auxiliares'!$A$236,"INVESTIMENTO","ERRO - VERIFICAR"))))</f>
        <v/>
      </c>
      <c r="S662" s="66"/>
    </row>
    <row r="663" spans="17:19" x14ac:dyDescent="0.25">
      <c r="Q663" s="51" t="str">
        <f t="shared" si="10"/>
        <v/>
      </c>
      <c r="R663" s="51" t="str">
        <f>IF(M663="","",IF(AND(M663&lt;&gt;'Tabelas auxiliares'!$B$236,M663&lt;&gt;'Tabelas auxiliares'!$B$237,M663&lt;&gt;'Tabelas auxiliares'!$C$236,M663&lt;&gt;'Tabelas auxiliares'!$C$237),"FOLHA DE PESSOAL",IF(Q663='Tabelas auxiliares'!$A$237,"CUSTEIO",IF(Q663='Tabelas auxiliares'!$A$236,"INVESTIMENTO","ERRO - VERIFICAR"))))</f>
        <v/>
      </c>
      <c r="S663" s="66"/>
    </row>
    <row r="664" spans="17:19" x14ac:dyDescent="0.25">
      <c r="Q664" s="51" t="str">
        <f t="shared" si="10"/>
        <v/>
      </c>
      <c r="R664" s="51" t="str">
        <f>IF(M664="","",IF(AND(M664&lt;&gt;'Tabelas auxiliares'!$B$236,M664&lt;&gt;'Tabelas auxiliares'!$B$237,M664&lt;&gt;'Tabelas auxiliares'!$C$236,M664&lt;&gt;'Tabelas auxiliares'!$C$237),"FOLHA DE PESSOAL",IF(Q664='Tabelas auxiliares'!$A$237,"CUSTEIO",IF(Q664='Tabelas auxiliares'!$A$236,"INVESTIMENTO","ERRO - VERIFICAR"))))</f>
        <v/>
      </c>
      <c r="S664" s="66"/>
    </row>
    <row r="665" spans="17:19" x14ac:dyDescent="0.25">
      <c r="Q665" s="51" t="str">
        <f t="shared" si="10"/>
        <v/>
      </c>
      <c r="R665" s="51" t="str">
        <f>IF(M665="","",IF(AND(M665&lt;&gt;'Tabelas auxiliares'!$B$236,M665&lt;&gt;'Tabelas auxiliares'!$B$237,M665&lt;&gt;'Tabelas auxiliares'!$C$236,M665&lt;&gt;'Tabelas auxiliares'!$C$237),"FOLHA DE PESSOAL",IF(Q665='Tabelas auxiliares'!$A$237,"CUSTEIO",IF(Q665='Tabelas auxiliares'!$A$236,"INVESTIMENTO","ERRO - VERIFICAR"))))</f>
        <v/>
      </c>
      <c r="S665" s="66"/>
    </row>
    <row r="666" spans="17:19" x14ac:dyDescent="0.25">
      <c r="Q666" s="51" t="str">
        <f t="shared" si="10"/>
        <v/>
      </c>
      <c r="R666" s="51" t="str">
        <f>IF(M666="","",IF(AND(M666&lt;&gt;'Tabelas auxiliares'!$B$236,M666&lt;&gt;'Tabelas auxiliares'!$B$237,M666&lt;&gt;'Tabelas auxiliares'!$C$236,M666&lt;&gt;'Tabelas auxiliares'!$C$237),"FOLHA DE PESSOAL",IF(Q666='Tabelas auxiliares'!$A$237,"CUSTEIO",IF(Q666='Tabelas auxiliares'!$A$236,"INVESTIMENTO","ERRO - VERIFICAR"))))</f>
        <v/>
      </c>
      <c r="S666" s="66"/>
    </row>
    <row r="667" spans="17:19" x14ac:dyDescent="0.25">
      <c r="Q667" s="51" t="str">
        <f t="shared" si="10"/>
        <v/>
      </c>
      <c r="R667" s="51" t="str">
        <f>IF(M667="","",IF(AND(M667&lt;&gt;'Tabelas auxiliares'!$B$236,M667&lt;&gt;'Tabelas auxiliares'!$B$237,M667&lt;&gt;'Tabelas auxiliares'!$C$236,M667&lt;&gt;'Tabelas auxiliares'!$C$237),"FOLHA DE PESSOAL",IF(Q667='Tabelas auxiliares'!$A$237,"CUSTEIO",IF(Q667='Tabelas auxiliares'!$A$236,"INVESTIMENTO","ERRO - VERIFICAR"))))</f>
        <v/>
      </c>
      <c r="S667" s="66"/>
    </row>
    <row r="668" spans="17:19" x14ac:dyDescent="0.25">
      <c r="Q668" s="51" t="str">
        <f t="shared" si="10"/>
        <v/>
      </c>
      <c r="R668" s="51" t="str">
        <f>IF(M668="","",IF(AND(M668&lt;&gt;'Tabelas auxiliares'!$B$236,M668&lt;&gt;'Tabelas auxiliares'!$B$237,M668&lt;&gt;'Tabelas auxiliares'!$C$236,M668&lt;&gt;'Tabelas auxiliares'!$C$237),"FOLHA DE PESSOAL",IF(Q668='Tabelas auxiliares'!$A$237,"CUSTEIO",IF(Q668='Tabelas auxiliares'!$A$236,"INVESTIMENTO","ERRO - VERIFICAR"))))</f>
        <v/>
      </c>
      <c r="S668" s="66"/>
    </row>
    <row r="669" spans="17:19" x14ac:dyDescent="0.25">
      <c r="Q669" s="51" t="str">
        <f t="shared" si="10"/>
        <v/>
      </c>
      <c r="R669" s="51" t="str">
        <f>IF(M669="","",IF(AND(M669&lt;&gt;'Tabelas auxiliares'!$B$236,M669&lt;&gt;'Tabelas auxiliares'!$B$237,M669&lt;&gt;'Tabelas auxiliares'!$C$236,M669&lt;&gt;'Tabelas auxiliares'!$C$237),"FOLHA DE PESSOAL",IF(Q669='Tabelas auxiliares'!$A$237,"CUSTEIO",IF(Q669='Tabelas auxiliares'!$A$236,"INVESTIMENTO","ERRO - VERIFICAR"))))</f>
        <v/>
      </c>
      <c r="S669" s="66"/>
    </row>
    <row r="670" spans="17:19" x14ac:dyDescent="0.25">
      <c r="Q670" s="51" t="str">
        <f t="shared" si="10"/>
        <v/>
      </c>
      <c r="R670" s="51" t="str">
        <f>IF(M670="","",IF(AND(M670&lt;&gt;'Tabelas auxiliares'!$B$236,M670&lt;&gt;'Tabelas auxiliares'!$B$237,M670&lt;&gt;'Tabelas auxiliares'!$C$236,M670&lt;&gt;'Tabelas auxiliares'!$C$237),"FOLHA DE PESSOAL",IF(Q670='Tabelas auxiliares'!$A$237,"CUSTEIO",IF(Q670='Tabelas auxiliares'!$A$236,"INVESTIMENTO","ERRO - VERIFICAR"))))</f>
        <v/>
      </c>
      <c r="S670" s="66"/>
    </row>
    <row r="671" spans="17:19" x14ac:dyDescent="0.25">
      <c r="Q671" s="51" t="str">
        <f t="shared" si="10"/>
        <v/>
      </c>
      <c r="R671" s="51" t="str">
        <f>IF(M671="","",IF(AND(M671&lt;&gt;'Tabelas auxiliares'!$B$236,M671&lt;&gt;'Tabelas auxiliares'!$B$237,M671&lt;&gt;'Tabelas auxiliares'!$C$236,M671&lt;&gt;'Tabelas auxiliares'!$C$237),"FOLHA DE PESSOAL",IF(Q671='Tabelas auxiliares'!$A$237,"CUSTEIO",IF(Q671='Tabelas auxiliares'!$A$236,"INVESTIMENTO","ERRO - VERIFICAR"))))</f>
        <v/>
      </c>
      <c r="S671" s="66"/>
    </row>
    <row r="672" spans="17:19" x14ac:dyDescent="0.25">
      <c r="Q672" s="51" t="str">
        <f t="shared" si="10"/>
        <v/>
      </c>
      <c r="R672" s="51" t="str">
        <f>IF(M672="","",IF(AND(M672&lt;&gt;'Tabelas auxiliares'!$B$236,M672&lt;&gt;'Tabelas auxiliares'!$B$237,M672&lt;&gt;'Tabelas auxiliares'!$C$236,M672&lt;&gt;'Tabelas auxiliares'!$C$237),"FOLHA DE PESSOAL",IF(Q672='Tabelas auxiliares'!$A$237,"CUSTEIO",IF(Q672='Tabelas auxiliares'!$A$236,"INVESTIMENTO","ERRO - VERIFICAR"))))</f>
        <v/>
      </c>
      <c r="S672" s="66"/>
    </row>
    <row r="673" spans="17:19" x14ac:dyDescent="0.25">
      <c r="Q673" s="51" t="str">
        <f t="shared" si="10"/>
        <v/>
      </c>
      <c r="R673" s="51" t="str">
        <f>IF(M673="","",IF(AND(M673&lt;&gt;'Tabelas auxiliares'!$B$236,M673&lt;&gt;'Tabelas auxiliares'!$B$237,M673&lt;&gt;'Tabelas auxiliares'!$C$236,M673&lt;&gt;'Tabelas auxiliares'!$C$237),"FOLHA DE PESSOAL",IF(Q673='Tabelas auxiliares'!$A$237,"CUSTEIO",IF(Q673='Tabelas auxiliares'!$A$236,"INVESTIMENTO","ERRO - VERIFICAR"))))</f>
        <v/>
      </c>
      <c r="S673" s="66"/>
    </row>
    <row r="674" spans="17:19" x14ac:dyDescent="0.25">
      <c r="Q674" s="51" t="str">
        <f t="shared" si="10"/>
        <v/>
      </c>
      <c r="R674" s="51" t="str">
        <f>IF(M674="","",IF(AND(M674&lt;&gt;'Tabelas auxiliares'!$B$236,M674&lt;&gt;'Tabelas auxiliares'!$B$237,M674&lt;&gt;'Tabelas auxiliares'!$C$236,M674&lt;&gt;'Tabelas auxiliares'!$C$237),"FOLHA DE PESSOAL",IF(Q674='Tabelas auxiliares'!$A$237,"CUSTEIO",IF(Q674='Tabelas auxiliares'!$A$236,"INVESTIMENTO","ERRO - VERIFICAR"))))</f>
        <v/>
      </c>
      <c r="S674" s="66"/>
    </row>
    <row r="675" spans="17:19" x14ac:dyDescent="0.25">
      <c r="Q675" s="51" t="str">
        <f t="shared" si="10"/>
        <v/>
      </c>
      <c r="R675" s="51" t="str">
        <f>IF(M675="","",IF(AND(M675&lt;&gt;'Tabelas auxiliares'!$B$236,M675&lt;&gt;'Tabelas auxiliares'!$B$237,M675&lt;&gt;'Tabelas auxiliares'!$C$236,M675&lt;&gt;'Tabelas auxiliares'!$C$237),"FOLHA DE PESSOAL",IF(Q675='Tabelas auxiliares'!$A$237,"CUSTEIO",IF(Q675='Tabelas auxiliares'!$A$236,"INVESTIMENTO","ERRO - VERIFICAR"))))</f>
        <v/>
      </c>
      <c r="S675" s="66"/>
    </row>
    <row r="676" spans="17:19" x14ac:dyDescent="0.25">
      <c r="Q676" s="51" t="str">
        <f t="shared" si="10"/>
        <v/>
      </c>
      <c r="R676" s="51" t="str">
        <f>IF(M676="","",IF(AND(M676&lt;&gt;'Tabelas auxiliares'!$B$236,M676&lt;&gt;'Tabelas auxiliares'!$B$237,M676&lt;&gt;'Tabelas auxiliares'!$C$236,M676&lt;&gt;'Tabelas auxiliares'!$C$237),"FOLHA DE PESSOAL",IF(Q676='Tabelas auxiliares'!$A$237,"CUSTEIO",IF(Q676='Tabelas auxiliares'!$A$236,"INVESTIMENTO","ERRO - VERIFICAR"))))</f>
        <v/>
      </c>
      <c r="S676" s="66"/>
    </row>
    <row r="677" spans="17:19" x14ac:dyDescent="0.25">
      <c r="Q677" s="51" t="str">
        <f t="shared" si="10"/>
        <v/>
      </c>
      <c r="R677" s="51" t="str">
        <f>IF(M677="","",IF(AND(M677&lt;&gt;'Tabelas auxiliares'!$B$236,M677&lt;&gt;'Tabelas auxiliares'!$B$237,M677&lt;&gt;'Tabelas auxiliares'!$C$236,M677&lt;&gt;'Tabelas auxiliares'!$C$237),"FOLHA DE PESSOAL",IF(Q677='Tabelas auxiliares'!$A$237,"CUSTEIO",IF(Q677='Tabelas auxiliares'!$A$236,"INVESTIMENTO","ERRO - VERIFICAR"))))</f>
        <v/>
      </c>
      <c r="S677" s="66"/>
    </row>
    <row r="678" spans="17:19" x14ac:dyDescent="0.25">
      <c r="Q678" s="51" t="str">
        <f t="shared" si="10"/>
        <v/>
      </c>
      <c r="R678" s="51" t="str">
        <f>IF(M678="","",IF(AND(M678&lt;&gt;'Tabelas auxiliares'!$B$236,M678&lt;&gt;'Tabelas auxiliares'!$B$237,M678&lt;&gt;'Tabelas auxiliares'!$C$236,M678&lt;&gt;'Tabelas auxiliares'!$C$237),"FOLHA DE PESSOAL",IF(Q678='Tabelas auxiliares'!$A$237,"CUSTEIO",IF(Q678='Tabelas auxiliares'!$A$236,"INVESTIMENTO","ERRO - VERIFICAR"))))</f>
        <v/>
      </c>
      <c r="S678" s="66"/>
    </row>
    <row r="679" spans="17:19" x14ac:dyDescent="0.25">
      <c r="Q679" s="51" t="str">
        <f t="shared" si="10"/>
        <v/>
      </c>
      <c r="R679" s="51" t="str">
        <f>IF(M679="","",IF(AND(M679&lt;&gt;'Tabelas auxiliares'!$B$236,M679&lt;&gt;'Tabelas auxiliares'!$B$237,M679&lt;&gt;'Tabelas auxiliares'!$C$236,M679&lt;&gt;'Tabelas auxiliares'!$C$237),"FOLHA DE PESSOAL",IF(Q679='Tabelas auxiliares'!$A$237,"CUSTEIO",IF(Q679='Tabelas auxiliares'!$A$236,"INVESTIMENTO","ERRO - VERIFICAR"))))</f>
        <v/>
      </c>
      <c r="S679" s="66"/>
    </row>
    <row r="680" spans="17:19" x14ac:dyDescent="0.25">
      <c r="Q680" s="51" t="str">
        <f t="shared" si="10"/>
        <v/>
      </c>
      <c r="R680" s="51" t="str">
        <f>IF(M680="","",IF(AND(M680&lt;&gt;'Tabelas auxiliares'!$B$236,M680&lt;&gt;'Tabelas auxiliares'!$B$237,M680&lt;&gt;'Tabelas auxiliares'!$C$236,M680&lt;&gt;'Tabelas auxiliares'!$C$237),"FOLHA DE PESSOAL",IF(Q680='Tabelas auxiliares'!$A$237,"CUSTEIO",IF(Q680='Tabelas auxiliares'!$A$236,"INVESTIMENTO","ERRO - VERIFICAR"))))</f>
        <v/>
      </c>
      <c r="S680" s="66"/>
    </row>
    <row r="681" spans="17:19" x14ac:dyDescent="0.25">
      <c r="Q681" s="51" t="str">
        <f t="shared" si="10"/>
        <v/>
      </c>
      <c r="R681" s="51" t="str">
        <f>IF(M681="","",IF(AND(M681&lt;&gt;'Tabelas auxiliares'!$B$236,M681&lt;&gt;'Tabelas auxiliares'!$B$237,M681&lt;&gt;'Tabelas auxiliares'!$C$236,M681&lt;&gt;'Tabelas auxiliares'!$C$237),"FOLHA DE PESSOAL",IF(Q681='Tabelas auxiliares'!$A$237,"CUSTEIO",IF(Q681='Tabelas auxiliares'!$A$236,"INVESTIMENTO","ERRO - VERIFICAR"))))</f>
        <v/>
      </c>
      <c r="S681" s="66"/>
    </row>
    <row r="682" spans="17:19" x14ac:dyDescent="0.25">
      <c r="Q682" s="51" t="str">
        <f t="shared" si="10"/>
        <v/>
      </c>
      <c r="R682" s="51" t="str">
        <f>IF(M682="","",IF(AND(M682&lt;&gt;'Tabelas auxiliares'!$B$236,M682&lt;&gt;'Tabelas auxiliares'!$B$237,M682&lt;&gt;'Tabelas auxiliares'!$C$236,M682&lt;&gt;'Tabelas auxiliares'!$C$237),"FOLHA DE PESSOAL",IF(Q682='Tabelas auxiliares'!$A$237,"CUSTEIO",IF(Q682='Tabelas auxiliares'!$A$236,"INVESTIMENTO","ERRO - VERIFICAR"))))</f>
        <v/>
      </c>
      <c r="S682" s="66"/>
    </row>
    <row r="683" spans="17:19" x14ac:dyDescent="0.25">
      <c r="Q683" s="51" t="str">
        <f t="shared" si="10"/>
        <v/>
      </c>
      <c r="R683" s="51" t="str">
        <f>IF(M683="","",IF(AND(M683&lt;&gt;'Tabelas auxiliares'!$B$236,M683&lt;&gt;'Tabelas auxiliares'!$B$237,M683&lt;&gt;'Tabelas auxiliares'!$C$236,M683&lt;&gt;'Tabelas auxiliares'!$C$237),"FOLHA DE PESSOAL",IF(Q683='Tabelas auxiliares'!$A$237,"CUSTEIO",IF(Q683='Tabelas auxiliares'!$A$236,"INVESTIMENTO","ERRO - VERIFICAR"))))</f>
        <v/>
      </c>
      <c r="S683" s="66"/>
    </row>
    <row r="684" spans="17:19" x14ac:dyDescent="0.25">
      <c r="Q684" s="51" t="str">
        <f t="shared" si="10"/>
        <v/>
      </c>
      <c r="R684" s="51" t="str">
        <f>IF(M684="","",IF(AND(M684&lt;&gt;'Tabelas auxiliares'!$B$236,M684&lt;&gt;'Tabelas auxiliares'!$B$237,M684&lt;&gt;'Tabelas auxiliares'!$C$236,M684&lt;&gt;'Tabelas auxiliares'!$C$237),"FOLHA DE PESSOAL",IF(Q684='Tabelas auxiliares'!$A$237,"CUSTEIO",IF(Q684='Tabelas auxiliares'!$A$236,"INVESTIMENTO","ERRO - VERIFICAR"))))</f>
        <v/>
      </c>
      <c r="S684" s="66"/>
    </row>
    <row r="685" spans="17:19" x14ac:dyDescent="0.25">
      <c r="Q685" s="51" t="str">
        <f t="shared" si="10"/>
        <v/>
      </c>
      <c r="R685" s="51" t="str">
        <f>IF(M685="","",IF(AND(M685&lt;&gt;'Tabelas auxiliares'!$B$236,M685&lt;&gt;'Tabelas auxiliares'!$B$237,M685&lt;&gt;'Tabelas auxiliares'!$C$236,M685&lt;&gt;'Tabelas auxiliares'!$C$237),"FOLHA DE PESSOAL",IF(Q685='Tabelas auxiliares'!$A$237,"CUSTEIO",IF(Q685='Tabelas auxiliares'!$A$236,"INVESTIMENTO","ERRO - VERIFICAR"))))</f>
        <v/>
      </c>
      <c r="S685" s="66"/>
    </row>
    <row r="686" spans="17:19" x14ac:dyDescent="0.25">
      <c r="Q686" s="51" t="str">
        <f t="shared" si="10"/>
        <v/>
      </c>
      <c r="R686" s="51" t="str">
        <f>IF(M686="","",IF(AND(M686&lt;&gt;'Tabelas auxiliares'!$B$236,M686&lt;&gt;'Tabelas auxiliares'!$B$237,M686&lt;&gt;'Tabelas auxiliares'!$C$236,M686&lt;&gt;'Tabelas auxiliares'!$C$237),"FOLHA DE PESSOAL",IF(Q686='Tabelas auxiliares'!$A$237,"CUSTEIO",IF(Q686='Tabelas auxiliares'!$A$236,"INVESTIMENTO","ERRO - VERIFICAR"))))</f>
        <v/>
      </c>
      <c r="S686" s="66"/>
    </row>
    <row r="687" spans="17:19" x14ac:dyDescent="0.25">
      <c r="Q687" s="51" t="str">
        <f t="shared" si="10"/>
        <v/>
      </c>
      <c r="R687" s="51" t="str">
        <f>IF(M687="","",IF(AND(M687&lt;&gt;'Tabelas auxiliares'!$B$236,M687&lt;&gt;'Tabelas auxiliares'!$B$237,M687&lt;&gt;'Tabelas auxiliares'!$C$236,M687&lt;&gt;'Tabelas auxiliares'!$C$237),"FOLHA DE PESSOAL",IF(Q687='Tabelas auxiliares'!$A$237,"CUSTEIO",IF(Q687='Tabelas auxiliares'!$A$236,"INVESTIMENTO","ERRO - VERIFICAR"))))</f>
        <v/>
      </c>
      <c r="S687" s="66"/>
    </row>
    <row r="688" spans="17:19" x14ac:dyDescent="0.25">
      <c r="Q688" s="51" t="str">
        <f t="shared" si="10"/>
        <v/>
      </c>
      <c r="R688" s="51" t="str">
        <f>IF(M688="","",IF(AND(M688&lt;&gt;'Tabelas auxiliares'!$B$236,M688&lt;&gt;'Tabelas auxiliares'!$B$237,M688&lt;&gt;'Tabelas auxiliares'!$C$236,M688&lt;&gt;'Tabelas auxiliares'!$C$237),"FOLHA DE PESSOAL",IF(Q688='Tabelas auxiliares'!$A$237,"CUSTEIO",IF(Q688='Tabelas auxiliares'!$A$236,"INVESTIMENTO","ERRO - VERIFICAR"))))</f>
        <v/>
      </c>
      <c r="S688" s="66"/>
    </row>
    <row r="689" spans="17:19" x14ac:dyDescent="0.25">
      <c r="Q689" s="51" t="str">
        <f t="shared" si="10"/>
        <v/>
      </c>
      <c r="R689" s="51" t="str">
        <f>IF(M689="","",IF(AND(M689&lt;&gt;'Tabelas auxiliares'!$B$236,M689&lt;&gt;'Tabelas auxiliares'!$B$237,M689&lt;&gt;'Tabelas auxiliares'!$C$236,M689&lt;&gt;'Tabelas auxiliares'!$C$237),"FOLHA DE PESSOAL",IF(Q689='Tabelas auxiliares'!$A$237,"CUSTEIO",IF(Q689='Tabelas auxiliares'!$A$236,"INVESTIMENTO","ERRO - VERIFICAR"))))</f>
        <v/>
      </c>
      <c r="S689" s="66"/>
    </row>
    <row r="690" spans="17:19" x14ac:dyDescent="0.25">
      <c r="Q690" s="51" t="str">
        <f t="shared" si="10"/>
        <v/>
      </c>
      <c r="R690" s="51" t="str">
        <f>IF(M690="","",IF(AND(M690&lt;&gt;'Tabelas auxiliares'!$B$236,M690&lt;&gt;'Tabelas auxiliares'!$B$237,M690&lt;&gt;'Tabelas auxiliares'!$C$236,M690&lt;&gt;'Tabelas auxiliares'!$C$237),"FOLHA DE PESSOAL",IF(Q690='Tabelas auxiliares'!$A$237,"CUSTEIO",IF(Q690='Tabelas auxiliares'!$A$236,"INVESTIMENTO","ERRO - VERIFICAR"))))</f>
        <v/>
      </c>
      <c r="S690" s="66"/>
    </row>
    <row r="691" spans="17:19" x14ac:dyDescent="0.25">
      <c r="Q691" s="51" t="str">
        <f t="shared" si="10"/>
        <v/>
      </c>
      <c r="R691" s="51" t="str">
        <f>IF(M691="","",IF(AND(M691&lt;&gt;'Tabelas auxiliares'!$B$236,M691&lt;&gt;'Tabelas auxiliares'!$B$237,M691&lt;&gt;'Tabelas auxiliares'!$C$236,M691&lt;&gt;'Tabelas auxiliares'!$C$237),"FOLHA DE PESSOAL",IF(Q691='Tabelas auxiliares'!$A$237,"CUSTEIO",IF(Q691='Tabelas auxiliares'!$A$236,"INVESTIMENTO","ERRO - VERIFICAR"))))</f>
        <v/>
      </c>
      <c r="S691" s="66"/>
    </row>
    <row r="692" spans="17:19" x14ac:dyDescent="0.25">
      <c r="Q692" s="51" t="str">
        <f t="shared" si="10"/>
        <v/>
      </c>
      <c r="R692" s="51" t="str">
        <f>IF(M692="","",IF(AND(M692&lt;&gt;'Tabelas auxiliares'!$B$236,M692&lt;&gt;'Tabelas auxiliares'!$B$237,M692&lt;&gt;'Tabelas auxiliares'!$C$236,M692&lt;&gt;'Tabelas auxiliares'!$C$237),"FOLHA DE PESSOAL",IF(Q692='Tabelas auxiliares'!$A$237,"CUSTEIO",IF(Q692='Tabelas auxiliares'!$A$236,"INVESTIMENTO","ERRO - VERIFICAR"))))</f>
        <v/>
      </c>
      <c r="S692" s="66"/>
    </row>
    <row r="693" spans="17:19" x14ac:dyDescent="0.25">
      <c r="Q693" s="51" t="str">
        <f t="shared" si="10"/>
        <v/>
      </c>
      <c r="R693" s="51" t="str">
        <f>IF(M693="","",IF(AND(M693&lt;&gt;'Tabelas auxiliares'!$B$236,M693&lt;&gt;'Tabelas auxiliares'!$B$237,M693&lt;&gt;'Tabelas auxiliares'!$C$236,M693&lt;&gt;'Tabelas auxiliares'!$C$237),"FOLHA DE PESSOAL",IF(Q693='Tabelas auxiliares'!$A$237,"CUSTEIO",IF(Q693='Tabelas auxiliares'!$A$236,"INVESTIMENTO","ERRO - VERIFICAR"))))</f>
        <v/>
      </c>
      <c r="S693" s="66"/>
    </row>
    <row r="694" spans="17:19" x14ac:dyDescent="0.25">
      <c r="Q694" s="51" t="str">
        <f t="shared" si="10"/>
        <v/>
      </c>
      <c r="R694" s="51" t="str">
        <f>IF(M694="","",IF(AND(M694&lt;&gt;'Tabelas auxiliares'!$B$236,M694&lt;&gt;'Tabelas auxiliares'!$B$237,M694&lt;&gt;'Tabelas auxiliares'!$C$236,M694&lt;&gt;'Tabelas auxiliares'!$C$237),"FOLHA DE PESSOAL",IF(Q694='Tabelas auxiliares'!$A$237,"CUSTEIO",IF(Q694='Tabelas auxiliares'!$A$236,"INVESTIMENTO","ERRO - VERIFICAR"))))</f>
        <v/>
      </c>
      <c r="S694" s="66"/>
    </row>
    <row r="695" spans="17:19" x14ac:dyDescent="0.25">
      <c r="Q695" s="51" t="str">
        <f t="shared" si="10"/>
        <v/>
      </c>
      <c r="R695" s="51" t="str">
        <f>IF(M695="","",IF(AND(M695&lt;&gt;'Tabelas auxiliares'!$B$236,M695&lt;&gt;'Tabelas auxiliares'!$B$237,M695&lt;&gt;'Tabelas auxiliares'!$C$236,M695&lt;&gt;'Tabelas auxiliares'!$C$237),"FOLHA DE PESSOAL",IF(Q695='Tabelas auxiliares'!$A$237,"CUSTEIO",IF(Q695='Tabelas auxiliares'!$A$236,"INVESTIMENTO","ERRO - VERIFICAR"))))</f>
        <v/>
      </c>
      <c r="S695" s="66"/>
    </row>
    <row r="696" spans="17:19" x14ac:dyDescent="0.25">
      <c r="Q696" s="51" t="str">
        <f t="shared" si="10"/>
        <v/>
      </c>
      <c r="R696" s="51" t="str">
        <f>IF(M696="","",IF(AND(M696&lt;&gt;'Tabelas auxiliares'!$B$236,M696&lt;&gt;'Tabelas auxiliares'!$B$237,M696&lt;&gt;'Tabelas auxiliares'!$C$236,M696&lt;&gt;'Tabelas auxiliares'!$C$237),"FOLHA DE PESSOAL",IF(Q696='Tabelas auxiliares'!$A$237,"CUSTEIO",IF(Q696='Tabelas auxiliares'!$A$236,"INVESTIMENTO","ERRO - VERIFICAR"))))</f>
        <v/>
      </c>
      <c r="S696" s="66"/>
    </row>
    <row r="697" spans="17:19" x14ac:dyDescent="0.25">
      <c r="Q697" s="51" t="str">
        <f t="shared" si="10"/>
        <v/>
      </c>
      <c r="R697" s="51" t="str">
        <f>IF(M697="","",IF(AND(M697&lt;&gt;'Tabelas auxiliares'!$B$236,M697&lt;&gt;'Tabelas auxiliares'!$B$237,M697&lt;&gt;'Tabelas auxiliares'!$C$236,M697&lt;&gt;'Tabelas auxiliares'!$C$237),"FOLHA DE PESSOAL",IF(Q697='Tabelas auxiliares'!$A$237,"CUSTEIO",IF(Q697='Tabelas auxiliares'!$A$236,"INVESTIMENTO","ERRO - VERIFICAR"))))</f>
        <v/>
      </c>
      <c r="S697" s="66"/>
    </row>
    <row r="698" spans="17:19" x14ac:dyDescent="0.25">
      <c r="Q698" s="51" t="str">
        <f t="shared" si="10"/>
        <v/>
      </c>
      <c r="R698" s="51" t="str">
        <f>IF(M698="","",IF(AND(M698&lt;&gt;'Tabelas auxiliares'!$B$236,M698&lt;&gt;'Tabelas auxiliares'!$B$237,M698&lt;&gt;'Tabelas auxiliares'!$C$236,M698&lt;&gt;'Tabelas auxiliares'!$C$237),"FOLHA DE PESSOAL",IF(Q698='Tabelas auxiliares'!$A$237,"CUSTEIO",IF(Q698='Tabelas auxiliares'!$A$236,"INVESTIMENTO","ERRO - VERIFICAR"))))</f>
        <v/>
      </c>
      <c r="S698" s="66"/>
    </row>
    <row r="699" spans="17:19" x14ac:dyDescent="0.25">
      <c r="Q699" s="51" t="str">
        <f t="shared" si="10"/>
        <v/>
      </c>
      <c r="R699" s="51" t="str">
        <f>IF(M699="","",IF(AND(M699&lt;&gt;'Tabelas auxiliares'!$B$236,M699&lt;&gt;'Tabelas auxiliares'!$B$237,M699&lt;&gt;'Tabelas auxiliares'!$C$236,M699&lt;&gt;'Tabelas auxiliares'!$C$237),"FOLHA DE PESSOAL",IF(Q699='Tabelas auxiliares'!$A$237,"CUSTEIO",IF(Q699='Tabelas auxiliares'!$A$236,"INVESTIMENTO","ERRO - VERIFICAR"))))</f>
        <v/>
      </c>
      <c r="S699" s="66"/>
    </row>
    <row r="700" spans="17:19" x14ac:dyDescent="0.25">
      <c r="Q700" s="51" t="str">
        <f t="shared" si="10"/>
        <v/>
      </c>
      <c r="R700" s="51" t="str">
        <f>IF(M700="","",IF(AND(M700&lt;&gt;'Tabelas auxiliares'!$B$236,M700&lt;&gt;'Tabelas auxiliares'!$B$237,M700&lt;&gt;'Tabelas auxiliares'!$C$236,M700&lt;&gt;'Tabelas auxiliares'!$C$237),"FOLHA DE PESSOAL",IF(Q700='Tabelas auxiliares'!$A$237,"CUSTEIO",IF(Q700='Tabelas auxiliares'!$A$236,"INVESTIMENTO","ERRO - VERIFICAR"))))</f>
        <v/>
      </c>
      <c r="S700" s="66"/>
    </row>
    <row r="701" spans="17:19" x14ac:dyDescent="0.25">
      <c r="Q701" s="51" t="str">
        <f t="shared" si="10"/>
        <v/>
      </c>
      <c r="R701" s="51" t="str">
        <f>IF(M701="","",IF(AND(M701&lt;&gt;'Tabelas auxiliares'!$B$236,M701&lt;&gt;'Tabelas auxiliares'!$B$237,M701&lt;&gt;'Tabelas auxiliares'!$C$236,M701&lt;&gt;'Tabelas auxiliares'!$C$237),"FOLHA DE PESSOAL",IF(Q701='Tabelas auxiliares'!$A$237,"CUSTEIO",IF(Q701='Tabelas auxiliares'!$A$236,"INVESTIMENTO","ERRO - VERIFICAR"))))</f>
        <v/>
      </c>
      <c r="S701" s="66"/>
    </row>
    <row r="702" spans="17:19" x14ac:dyDescent="0.25">
      <c r="Q702" s="51" t="str">
        <f t="shared" si="10"/>
        <v/>
      </c>
      <c r="R702" s="51" t="str">
        <f>IF(M702="","",IF(AND(M702&lt;&gt;'Tabelas auxiliares'!$B$236,M702&lt;&gt;'Tabelas auxiliares'!$B$237,M702&lt;&gt;'Tabelas auxiliares'!$C$236,M702&lt;&gt;'Tabelas auxiliares'!$C$237),"FOLHA DE PESSOAL",IF(Q702='Tabelas auxiliares'!$A$237,"CUSTEIO",IF(Q702='Tabelas auxiliares'!$A$236,"INVESTIMENTO","ERRO - VERIFICAR"))))</f>
        <v/>
      </c>
      <c r="S702" s="66"/>
    </row>
    <row r="703" spans="17:19" x14ac:dyDescent="0.25">
      <c r="Q703" s="51" t="str">
        <f t="shared" si="10"/>
        <v/>
      </c>
      <c r="R703" s="51" t="str">
        <f>IF(M703="","",IF(AND(M703&lt;&gt;'Tabelas auxiliares'!$B$236,M703&lt;&gt;'Tabelas auxiliares'!$B$237,M703&lt;&gt;'Tabelas auxiliares'!$C$236,M703&lt;&gt;'Tabelas auxiliares'!$C$237),"FOLHA DE PESSOAL",IF(Q703='Tabelas auxiliares'!$A$237,"CUSTEIO",IF(Q703='Tabelas auxiliares'!$A$236,"INVESTIMENTO","ERRO - VERIFICAR"))))</f>
        <v/>
      </c>
      <c r="S703" s="66"/>
    </row>
    <row r="704" spans="17:19" x14ac:dyDescent="0.25">
      <c r="Q704" s="51" t="str">
        <f t="shared" si="10"/>
        <v/>
      </c>
      <c r="R704" s="51" t="str">
        <f>IF(M704="","",IF(AND(M704&lt;&gt;'Tabelas auxiliares'!$B$236,M704&lt;&gt;'Tabelas auxiliares'!$B$237,M704&lt;&gt;'Tabelas auxiliares'!$C$236,M704&lt;&gt;'Tabelas auxiliares'!$C$237),"FOLHA DE PESSOAL",IF(Q704='Tabelas auxiliares'!$A$237,"CUSTEIO",IF(Q704='Tabelas auxiliares'!$A$236,"INVESTIMENTO","ERRO - VERIFICAR"))))</f>
        <v/>
      </c>
      <c r="S704" s="66"/>
    </row>
    <row r="705" spans="17:19" x14ac:dyDescent="0.25">
      <c r="Q705" s="51" t="str">
        <f t="shared" si="10"/>
        <v/>
      </c>
      <c r="R705" s="51" t="str">
        <f>IF(M705="","",IF(AND(M705&lt;&gt;'Tabelas auxiliares'!$B$236,M705&lt;&gt;'Tabelas auxiliares'!$B$237,M705&lt;&gt;'Tabelas auxiliares'!$C$236,M705&lt;&gt;'Tabelas auxiliares'!$C$237),"FOLHA DE PESSOAL",IF(Q705='Tabelas auxiliares'!$A$237,"CUSTEIO",IF(Q705='Tabelas auxiliares'!$A$236,"INVESTIMENTO","ERRO - VERIFICAR"))))</f>
        <v/>
      </c>
      <c r="S705" s="66"/>
    </row>
    <row r="706" spans="17:19" x14ac:dyDescent="0.25">
      <c r="Q706" s="51" t="str">
        <f t="shared" si="10"/>
        <v/>
      </c>
      <c r="R706" s="51" t="str">
        <f>IF(M706="","",IF(AND(M706&lt;&gt;'Tabelas auxiliares'!$B$236,M706&lt;&gt;'Tabelas auxiliares'!$B$237,M706&lt;&gt;'Tabelas auxiliares'!$C$236,M706&lt;&gt;'Tabelas auxiliares'!$C$237),"FOLHA DE PESSOAL",IF(Q706='Tabelas auxiliares'!$A$237,"CUSTEIO",IF(Q706='Tabelas auxiliares'!$A$236,"INVESTIMENTO","ERRO - VERIFICAR"))))</f>
        <v/>
      </c>
      <c r="S706" s="66"/>
    </row>
    <row r="707" spans="17:19" x14ac:dyDescent="0.25">
      <c r="Q707" s="51" t="str">
        <f t="shared" si="10"/>
        <v/>
      </c>
      <c r="R707" s="51" t="str">
        <f>IF(M707="","",IF(AND(M707&lt;&gt;'Tabelas auxiliares'!$B$236,M707&lt;&gt;'Tabelas auxiliares'!$B$237,M707&lt;&gt;'Tabelas auxiliares'!$C$236,M707&lt;&gt;'Tabelas auxiliares'!$C$237),"FOLHA DE PESSOAL",IF(Q707='Tabelas auxiliares'!$A$237,"CUSTEIO",IF(Q707='Tabelas auxiliares'!$A$236,"INVESTIMENTO","ERRO - VERIFICAR"))))</f>
        <v/>
      </c>
      <c r="S707" s="66"/>
    </row>
    <row r="708" spans="17:19" x14ac:dyDescent="0.25">
      <c r="Q708" s="51" t="str">
        <f t="shared" ref="Q708:Q771" si="11">LEFT(O708,1)</f>
        <v/>
      </c>
      <c r="R708" s="51" t="str">
        <f>IF(M708="","",IF(AND(M708&lt;&gt;'Tabelas auxiliares'!$B$236,M708&lt;&gt;'Tabelas auxiliares'!$B$237,M708&lt;&gt;'Tabelas auxiliares'!$C$236,M708&lt;&gt;'Tabelas auxiliares'!$C$237),"FOLHA DE PESSOAL",IF(Q708='Tabelas auxiliares'!$A$237,"CUSTEIO",IF(Q708='Tabelas auxiliares'!$A$236,"INVESTIMENTO","ERRO - VERIFICAR"))))</f>
        <v/>
      </c>
      <c r="S708" s="66"/>
    </row>
    <row r="709" spans="17:19" x14ac:dyDescent="0.25">
      <c r="Q709" s="51" t="str">
        <f t="shared" si="11"/>
        <v/>
      </c>
      <c r="R709" s="51" t="str">
        <f>IF(M709="","",IF(AND(M709&lt;&gt;'Tabelas auxiliares'!$B$236,M709&lt;&gt;'Tabelas auxiliares'!$B$237,M709&lt;&gt;'Tabelas auxiliares'!$C$236,M709&lt;&gt;'Tabelas auxiliares'!$C$237),"FOLHA DE PESSOAL",IF(Q709='Tabelas auxiliares'!$A$237,"CUSTEIO",IF(Q709='Tabelas auxiliares'!$A$236,"INVESTIMENTO","ERRO - VERIFICAR"))))</f>
        <v/>
      </c>
      <c r="S709" s="66"/>
    </row>
    <row r="710" spans="17:19" x14ac:dyDescent="0.25">
      <c r="Q710" s="51" t="str">
        <f t="shared" si="11"/>
        <v/>
      </c>
      <c r="R710" s="51" t="str">
        <f>IF(M710="","",IF(AND(M710&lt;&gt;'Tabelas auxiliares'!$B$236,M710&lt;&gt;'Tabelas auxiliares'!$B$237,M710&lt;&gt;'Tabelas auxiliares'!$C$236,M710&lt;&gt;'Tabelas auxiliares'!$C$237),"FOLHA DE PESSOAL",IF(Q710='Tabelas auxiliares'!$A$237,"CUSTEIO",IF(Q710='Tabelas auxiliares'!$A$236,"INVESTIMENTO","ERRO - VERIFICAR"))))</f>
        <v/>
      </c>
      <c r="S710" s="66"/>
    </row>
    <row r="711" spans="17:19" x14ac:dyDescent="0.25">
      <c r="Q711" s="51" t="str">
        <f t="shared" si="11"/>
        <v/>
      </c>
      <c r="R711" s="51" t="str">
        <f>IF(M711="","",IF(AND(M711&lt;&gt;'Tabelas auxiliares'!$B$236,M711&lt;&gt;'Tabelas auxiliares'!$B$237,M711&lt;&gt;'Tabelas auxiliares'!$C$236,M711&lt;&gt;'Tabelas auxiliares'!$C$237),"FOLHA DE PESSOAL",IF(Q711='Tabelas auxiliares'!$A$237,"CUSTEIO",IF(Q711='Tabelas auxiliares'!$A$236,"INVESTIMENTO","ERRO - VERIFICAR"))))</f>
        <v/>
      </c>
      <c r="S711" s="66"/>
    </row>
    <row r="712" spans="17:19" x14ac:dyDescent="0.25">
      <c r="Q712" s="51" t="str">
        <f t="shared" si="11"/>
        <v/>
      </c>
      <c r="R712" s="51" t="str">
        <f>IF(M712="","",IF(AND(M712&lt;&gt;'Tabelas auxiliares'!$B$236,M712&lt;&gt;'Tabelas auxiliares'!$B$237,M712&lt;&gt;'Tabelas auxiliares'!$C$236,M712&lt;&gt;'Tabelas auxiliares'!$C$237),"FOLHA DE PESSOAL",IF(Q712='Tabelas auxiliares'!$A$237,"CUSTEIO",IF(Q712='Tabelas auxiliares'!$A$236,"INVESTIMENTO","ERRO - VERIFICAR"))))</f>
        <v/>
      </c>
      <c r="S712" s="66"/>
    </row>
    <row r="713" spans="17:19" x14ac:dyDescent="0.25">
      <c r="Q713" s="51" t="str">
        <f t="shared" si="11"/>
        <v/>
      </c>
      <c r="R713" s="51" t="str">
        <f>IF(M713="","",IF(AND(M713&lt;&gt;'Tabelas auxiliares'!$B$236,M713&lt;&gt;'Tabelas auxiliares'!$B$237,M713&lt;&gt;'Tabelas auxiliares'!$C$236,M713&lt;&gt;'Tabelas auxiliares'!$C$237),"FOLHA DE PESSOAL",IF(Q713='Tabelas auxiliares'!$A$237,"CUSTEIO",IF(Q713='Tabelas auxiliares'!$A$236,"INVESTIMENTO","ERRO - VERIFICAR"))))</f>
        <v/>
      </c>
      <c r="S713" s="66"/>
    </row>
    <row r="714" spans="17:19" x14ac:dyDescent="0.25">
      <c r="Q714" s="51" t="str">
        <f t="shared" si="11"/>
        <v/>
      </c>
      <c r="R714" s="51" t="str">
        <f>IF(M714="","",IF(AND(M714&lt;&gt;'Tabelas auxiliares'!$B$236,M714&lt;&gt;'Tabelas auxiliares'!$B$237,M714&lt;&gt;'Tabelas auxiliares'!$C$236,M714&lt;&gt;'Tabelas auxiliares'!$C$237),"FOLHA DE PESSOAL",IF(Q714='Tabelas auxiliares'!$A$237,"CUSTEIO",IF(Q714='Tabelas auxiliares'!$A$236,"INVESTIMENTO","ERRO - VERIFICAR"))))</f>
        <v/>
      </c>
      <c r="S714" s="66"/>
    </row>
    <row r="715" spans="17:19" x14ac:dyDescent="0.25">
      <c r="Q715" s="51" t="str">
        <f t="shared" si="11"/>
        <v/>
      </c>
      <c r="R715" s="51" t="str">
        <f>IF(M715="","",IF(AND(M715&lt;&gt;'Tabelas auxiliares'!$B$236,M715&lt;&gt;'Tabelas auxiliares'!$B$237,M715&lt;&gt;'Tabelas auxiliares'!$C$236,M715&lt;&gt;'Tabelas auxiliares'!$C$237),"FOLHA DE PESSOAL",IF(Q715='Tabelas auxiliares'!$A$237,"CUSTEIO",IF(Q715='Tabelas auxiliares'!$A$236,"INVESTIMENTO","ERRO - VERIFICAR"))))</f>
        <v/>
      </c>
      <c r="S715" s="66"/>
    </row>
    <row r="716" spans="17:19" x14ac:dyDescent="0.25">
      <c r="Q716" s="51" t="str">
        <f t="shared" si="11"/>
        <v/>
      </c>
      <c r="R716" s="51" t="str">
        <f>IF(M716="","",IF(AND(M716&lt;&gt;'Tabelas auxiliares'!$B$236,M716&lt;&gt;'Tabelas auxiliares'!$B$237,M716&lt;&gt;'Tabelas auxiliares'!$C$236,M716&lt;&gt;'Tabelas auxiliares'!$C$237),"FOLHA DE PESSOAL",IF(Q716='Tabelas auxiliares'!$A$237,"CUSTEIO",IF(Q716='Tabelas auxiliares'!$A$236,"INVESTIMENTO","ERRO - VERIFICAR"))))</f>
        <v/>
      </c>
      <c r="S716" s="66"/>
    </row>
    <row r="717" spans="17:19" x14ac:dyDescent="0.25">
      <c r="Q717" s="51" t="str">
        <f t="shared" si="11"/>
        <v/>
      </c>
      <c r="R717" s="51" t="str">
        <f>IF(M717="","",IF(AND(M717&lt;&gt;'Tabelas auxiliares'!$B$236,M717&lt;&gt;'Tabelas auxiliares'!$B$237,M717&lt;&gt;'Tabelas auxiliares'!$C$236,M717&lt;&gt;'Tabelas auxiliares'!$C$237),"FOLHA DE PESSOAL",IF(Q717='Tabelas auxiliares'!$A$237,"CUSTEIO",IF(Q717='Tabelas auxiliares'!$A$236,"INVESTIMENTO","ERRO - VERIFICAR"))))</f>
        <v/>
      </c>
      <c r="S717" s="66"/>
    </row>
    <row r="718" spans="17:19" x14ac:dyDescent="0.25">
      <c r="Q718" s="51" t="str">
        <f t="shared" si="11"/>
        <v/>
      </c>
      <c r="R718" s="51" t="str">
        <f>IF(M718="","",IF(AND(M718&lt;&gt;'Tabelas auxiliares'!$B$236,M718&lt;&gt;'Tabelas auxiliares'!$B$237,M718&lt;&gt;'Tabelas auxiliares'!$C$236,M718&lt;&gt;'Tabelas auxiliares'!$C$237),"FOLHA DE PESSOAL",IF(Q718='Tabelas auxiliares'!$A$237,"CUSTEIO",IF(Q718='Tabelas auxiliares'!$A$236,"INVESTIMENTO","ERRO - VERIFICAR"))))</f>
        <v/>
      </c>
      <c r="S718" s="66"/>
    </row>
    <row r="719" spans="17:19" x14ac:dyDescent="0.25">
      <c r="Q719" s="51" t="str">
        <f t="shared" si="11"/>
        <v/>
      </c>
      <c r="R719" s="51" t="str">
        <f>IF(M719="","",IF(AND(M719&lt;&gt;'Tabelas auxiliares'!$B$236,M719&lt;&gt;'Tabelas auxiliares'!$B$237,M719&lt;&gt;'Tabelas auxiliares'!$C$236,M719&lt;&gt;'Tabelas auxiliares'!$C$237),"FOLHA DE PESSOAL",IF(Q719='Tabelas auxiliares'!$A$237,"CUSTEIO",IF(Q719='Tabelas auxiliares'!$A$236,"INVESTIMENTO","ERRO - VERIFICAR"))))</f>
        <v/>
      </c>
      <c r="S719" s="66"/>
    </row>
    <row r="720" spans="17:19" x14ac:dyDescent="0.25">
      <c r="Q720" s="51" t="str">
        <f t="shared" si="11"/>
        <v/>
      </c>
      <c r="R720" s="51" t="str">
        <f>IF(M720="","",IF(AND(M720&lt;&gt;'Tabelas auxiliares'!$B$236,M720&lt;&gt;'Tabelas auxiliares'!$B$237,M720&lt;&gt;'Tabelas auxiliares'!$C$236,M720&lt;&gt;'Tabelas auxiliares'!$C$237),"FOLHA DE PESSOAL",IF(Q720='Tabelas auxiliares'!$A$237,"CUSTEIO",IF(Q720='Tabelas auxiliares'!$A$236,"INVESTIMENTO","ERRO - VERIFICAR"))))</f>
        <v/>
      </c>
      <c r="S720" s="66"/>
    </row>
    <row r="721" spans="17:19" x14ac:dyDescent="0.25">
      <c r="Q721" s="51" t="str">
        <f t="shared" si="11"/>
        <v/>
      </c>
      <c r="R721" s="51" t="str">
        <f>IF(M721="","",IF(AND(M721&lt;&gt;'Tabelas auxiliares'!$B$236,M721&lt;&gt;'Tabelas auxiliares'!$B$237,M721&lt;&gt;'Tabelas auxiliares'!$C$236,M721&lt;&gt;'Tabelas auxiliares'!$C$237),"FOLHA DE PESSOAL",IF(Q721='Tabelas auxiliares'!$A$237,"CUSTEIO",IF(Q721='Tabelas auxiliares'!$A$236,"INVESTIMENTO","ERRO - VERIFICAR"))))</f>
        <v/>
      </c>
      <c r="S721" s="66"/>
    </row>
    <row r="722" spans="17:19" x14ac:dyDescent="0.25">
      <c r="Q722" s="51" t="str">
        <f t="shared" si="11"/>
        <v/>
      </c>
      <c r="R722" s="51" t="str">
        <f>IF(M722="","",IF(AND(M722&lt;&gt;'Tabelas auxiliares'!$B$236,M722&lt;&gt;'Tabelas auxiliares'!$B$237,M722&lt;&gt;'Tabelas auxiliares'!$C$236,M722&lt;&gt;'Tabelas auxiliares'!$C$237),"FOLHA DE PESSOAL",IF(Q722='Tabelas auxiliares'!$A$237,"CUSTEIO",IF(Q722='Tabelas auxiliares'!$A$236,"INVESTIMENTO","ERRO - VERIFICAR"))))</f>
        <v/>
      </c>
      <c r="S722" s="66"/>
    </row>
    <row r="723" spans="17:19" x14ac:dyDescent="0.25">
      <c r="Q723" s="51" t="str">
        <f t="shared" si="11"/>
        <v/>
      </c>
      <c r="R723" s="51" t="str">
        <f>IF(M723="","",IF(AND(M723&lt;&gt;'Tabelas auxiliares'!$B$236,M723&lt;&gt;'Tabelas auxiliares'!$B$237,M723&lt;&gt;'Tabelas auxiliares'!$C$236,M723&lt;&gt;'Tabelas auxiliares'!$C$237),"FOLHA DE PESSOAL",IF(Q723='Tabelas auxiliares'!$A$237,"CUSTEIO",IF(Q723='Tabelas auxiliares'!$A$236,"INVESTIMENTO","ERRO - VERIFICAR"))))</f>
        <v/>
      </c>
      <c r="S723" s="66"/>
    </row>
    <row r="724" spans="17:19" x14ac:dyDescent="0.25">
      <c r="Q724" s="51" t="str">
        <f t="shared" si="11"/>
        <v/>
      </c>
      <c r="R724" s="51" t="str">
        <f>IF(M724="","",IF(AND(M724&lt;&gt;'Tabelas auxiliares'!$B$236,M724&lt;&gt;'Tabelas auxiliares'!$B$237,M724&lt;&gt;'Tabelas auxiliares'!$C$236,M724&lt;&gt;'Tabelas auxiliares'!$C$237),"FOLHA DE PESSOAL",IF(Q724='Tabelas auxiliares'!$A$237,"CUSTEIO",IF(Q724='Tabelas auxiliares'!$A$236,"INVESTIMENTO","ERRO - VERIFICAR"))))</f>
        <v/>
      </c>
      <c r="S724" s="66"/>
    </row>
    <row r="725" spans="17:19" x14ac:dyDescent="0.25">
      <c r="Q725" s="51" t="str">
        <f t="shared" si="11"/>
        <v/>
      </c>
      <c r="R725" s="51" t="str">
        <f>IF(M725="","",IF(AND(M725&lt;&gt;'Tabelas auxiliares'!$B$236,M725&lt;&gt;'Tabelas auxiliares'!$B$237,M725&lt;&gt;'Tabelas auxiliares'!$C$236,M725&lt;&gt;'Tabelas auxiliares'!$C$237),"FOLHA DE PESSOAL",IF(Q725='Tabelas auxiliares'!$A$237,"CUSTEIO",IF(Q725='Tabelas auxiliares'!$A$236,"INVESTIMENTO","ERRO - VERIFICAR"))))</f>
        <v/>
      </c>
      <c r="S725" s="66"/>
    </row>
    <row r="726" spans="17:19" x14ac:dyDescent="0.25">
      <c r="Q726" s="51" t="str">
        <f t="shared" si="11"/>
        <v/>
      </c>
      <c r="R726" s="51" t="str">
        <f>IF(M726="","",IF(AND(M726&lt;&gt;'Tabelas auxiliares'!$B$236,M726&lt;&gt;'Tabelas auxiliares'!$B$237,M726&lt;&gt;'Tabelas auxiliares'!$C$236,M726&lt;&gt;'Tabelas auxiliares'!$C$237),"FOLHA DE PESSOAL",IF(Q726='Tabelas auxiliares'!$A$237,"CUSTEIO",IF(Q726='Tabelas auxiliares'!$A$236,"INVESTIMENTO","ERRO - VERIFICAR"))))</f>
        <v/>
      </c>
      <c r="S726" s="66"/>
    </row>
    <row r="727" spans="17:19" x14ac:dyDescent="0.25">
      <c r="Q727" s="51" t="str">
        <f t="shared" si="11"/>
        <v/>
      </c>
      <c r="R727" s="51" t="str">
        <f>IF(M727="","",IF(AND(M727&lt;&gt;'Tabelas auxiliares'!$B$236,M727&lt;&gt;'Tabelas auxiliares'!$B$237,M727&lt;&gt;'Tabelas auxiliares'!$C$236,M727&lt;&gt;'Tabelas auxiliares'!$C$237),"FOLHA DE PESSOAL",IF(Q727='Tabelas auxiliares'!$A$237,"CUSTEIO",IF(Q727='Tabelas auxiliares'!$A$236,"INVESTIMENTO","ERRO - VERIFICAR"))))</f>
        <v/>
      </c>
      <c r="S727" s="66"/>
    </row>
    <row r="728" spans="17:19" x14ac:dyDescent="0.25">
      <c r="Q728" s="51" t="str">
        <f t="shared" si="11"/>
        <v/>
      </c>
      <c r="R728" s="51" t="str">
        <f>IF(M728="","",IF(AND(M728&lt;&gt;'Tabelas auxiliares'!$B$236,M728&lt;&gt;'Tabelas auxiliares'!$B$237,M728&lt;&gt;'Tabelas auxiliares'!$C$236,M728&lt;&gt;'Tabelas auxiliares'!$C$237),"FOLHA DE PESSOAL",IF(Q728='Tabelas auxiliares'!$A$237,"CUSTEIO",IF(Q728='Tabelas auxiliares'!$A$236,"INVESTIMENTO","ERRO - VERIFICAR"))))</f>
        <v/>
      </c>
      <c r="S728" s="66"/>
    </row>
    <row r="729" spans="17:19" x14ac:dyDescent="0.25">
      <c r="Q729" s="51" t="str">
        <f t="shared" si="11"/>
        <v/>
      </c>
      <c r="R729" s="51" t="str">
        <f>IF(M729="","",IF(AND(M729&lt;&gt;'Tabelas auxiliares'!$B$236,M729&lt;&gt;'Tabelas auxiliares'!$B$237,M729&lt;&gt;'Tabelas auxiliares'!$C$236,M729&lt;&gt;'Tabelas auxiliares'!$C$237),"FOLHA DE PESSOAL",IF(Q729='Tabelas auxiliares'!$A$237,"CUSTEIO",IF(Q729='Tabelas auxiliares'!$A$236,"INVESTIMENTO","ERRO - VERIFICAR"))))</f>
        <v/>
      </c>
      <c r="S729" s="66"/>
    </row>
    <row r="730" spans="17:19" x14ac:dyDescent="0.25">
      <c r="Q730" s="51" t="str">
        <f t="shared" si="11"/>
        <v/>
      </c>
      <c r="R730" s="51" t="str">
        <f>IF(M730="","",IF(AND(M730&lt;&gt;'Tabelas auxiliares'!$B$236,M730&lt;&gt;'Tabelas auxiliares'!$B$237,M730&lt;&gt;'Tabelas auxiliares'!$C$236,M730&lt;&gt;'Tabelas auxiliares'!$C$237),"FOLHA DE PESSOAL",IF(Q730='Tabelas auxiliares'!$A$237,"CUSTEIO",IF(Q730='Tabelas auxiliares'!$A$236,"INVESTIMENTO","ERRO - VERIFICAR"))))</f>
        <v/>
      </c>
      <c r="S730" s="66"/>
    </row>
    <row r="731" spans="17:19" x14ac:dyDescent="0.25">
      <c r="Q731" s="51" t="str">
        <f t="shared" si="11"/>
        <v/>
      </c>
      <c r="R731" s="51" t="str">
        <f>IF(M731="","",IF(AND(M731&lt;&gt;'Tabelas auxiliares'!$B$236,M731&lt;&gt;'Tabelas auxiliares'!$B$237,M731&lt;&gt;'Tabelas auxiliares'!$C$236,M731&lt;&gt;'Tabelas auxiliares'!$C$237),"FOLHA DE PESSOAL",IF(Q731='Tabelas auxiliares'!$A$237,"CUSTEIO",IF(Q731='Tabelas auxiliares'!$A$236,"INVESTIMENTO","ERRO - VERIFICAR"))))</f>
        <v/>
      </c>
      <c r="S731" s="66"/>
    </row>
    <row r="732" spans="17:19" x14ac:dyDescent="0.25">
      <c r="Q732" s="51" t="str">
        <f t="shared" si="11"/>
        <v/>
      </c>
      <c r="R732" s="51" t="str">
        <f>IF(M732="","",IF(AND(M732&lt;&gt;'Tabelas auxiliares'!$B$236,M732&lt;&gt;'Tabelas auxiliares'!$B$237,M732&lt;&gt;'Tabelas auxiliares'!$C$236,M732&lt;&gt;'Tabelas auxiliares'!$C$237),"FOLHA DE PESSOAL",IF(Q732='Tabelas auxiliares'!$A$237,"CUSTEIO",IF(Q732='Tabelas auxiliares'!$A$236,"INVESTIMENTO","ERRO - VERIFICAR"))))</f>
        <v/>
      </c>
      <c r="S732" s="66"/>
    </row>
    <row r="733" spans="17:19" x14ac:dyDescent="0.25">
      <c r="Q733" s="51" t="str">
        <f t="shared" si="11"/>
        <v/>
      </c>
      <c r="R733" s="51" t="str">
        <f>IF(M733="","",IF(AND(M733&lt;&gt;'Tabelas auxiliares'!$B$236,M733&lt;&gt;'Tabelas auxiliares'!$B$237,M733&lt;&gt;'Tabelas auxiliares'!$C$236,M733&lt;&gt;'Tabelas auxiliares'!$C$237),"FOLHA DE PESSOAL",IF(Q733='Tabelas auxiliares'!$A$237,"CUSTEIO",IF(Q733='Tabelas auxiliares'!$A$236,"INVESTIMENTO","ERRO - VERIFICAR"))))</f>
        <v/>
      </c>
      <c r="S733" s="66"/>
    </row>
    <row r="734" spans="17:19" x14ac:dyDescent="0.25">
      <c r="Q734" s="51" t="str">
        <f t="shared" si="11"/>
        <v/>
      </c>
      <c r="R734" s="51" t="str">
        <f>IF(M734="","",IF(AND(M734&lt;&gt;'Tabelas auxiliares'!$B$236,M734&lt;&gt;'Tabelas auxiliares'!$B$237,M734&lt;&gt;'Tabelas auxiliares'!$C$236,M734&lt;&gt;'Tabelas auxiliares'!$C$237),"FOLHA DE PESSOAL",IF(Q734='Tabelas auxiliares'!$A$237,"CUSTEIO",IF(Q734='Tabelas auxiliares'!$A$236,"INVESTIMENTO","ERRO - VERIFICAR"))))</f>
        <v/>
      </c>
      <c r="S734" s="66"/>
    </row>
    <row r="735" spans="17:19" x14ac:dyDescent="0.25">
      <c r="Q735" s="51" t="str">
        <f t="shared" si="11"/>
        <v/>
      </c>
      <c r="R735" s="51" t="str">
        <f>IF(M735="","",IF(AND(M735&lt;&gt;'Tabelas auxiliares'!$B$236,M735&lt;&gt;'Tabelas auxiliares'!$B$237,M735&lt;&gt;'Tabelas auxiliares'!$C$236,M735&lt;&gt;'Tabelas auxiliares'!$C$237),"FOLHA DE PESSOAL",IF(Q735='Tabelas auxiliares'!$A$237,"CUSTEIO",IF(Q735='Tabelas auxiliares'!$A$236,"INVESTIMENTO","ERRO - VERIFICAR"))))</f>
        <v/>
      </c>
      <c r="S735" s="66"/>
    </row>
    <row r="736" spans="17:19" x14ac:dyDescent="0.25">
      <c r="Q736" s="51" t="str">
        <f t="shared" si="11"/>
        <v/>
      </c>
      <c r="R736" s="51" t="str">
        <f>IF(M736="","",IF(AND(M736&lt;&gt;'Tabelas auxiliares'!$B$236,M736&lt;&gt;'Tabelas auxiliares'!$B$237,M736&lt;&gt;'Tabelas auxiliares'!$C$236,M736&lt;&gt;'Tabelas auxiliares'!$C$237),"FOLHA DE PESSOAL",IF(Q736='Tabelas auxiliares'!$A$237,"CUSTEIO",IF(Q736='Tabelas auxiliares'!$A$236,"INVESTIMENTO","ERRO - VERIFICAR"))))</f>
        <v/>
      </c>
      <c r="S736" s="66"/>
    </row>
    <row r="737" spans="17:19" x14ac:dyDescent="0.25">
      <c r="Q737" s="51" t="str">
        <f t="shared" si="11"/>
        <v/>
      </c>
      <c r="R737" s="51" t="str">
        <f>IF(M737="","",IF(AND(M737&lt;&gt;'Tabelas auxiliares'!$B$236,M737&lt;&gt;'Tabelas auxiliares'!$B$237,M737&lt;&gt;'Tabelas auxiliares'!$C$236,M737&lt;&gt;'Tabelas auxiliares'!$C$237),"FOLHA DE PESSOAL",IF(Q737='Tabelas auxiliares'!$A$237,"CUSTEIO",IF(Q737='Tabelas auxiliares'!$A$236,"INVESTIMENTO","ERRO - VERIFICAR"))))</f>
        <v/>
      </c>
      <c r="S737" s="66"/>
    </row>
    <row r="738" spans="17:19" x14ac:dyDescent="0.25">
      <c r="Q738" s="51" t="str">
        <f t="shared" si="11"/>
        <v/>
      </c>
      <c r="R738" s="51" t="str">
        <f>IF(M738="","",IF(AND(M738&lt;&gt;'Tabelas auxiliares'!$B$236,M738&lt;&gt;'Tabelas auxiliares'!$B$237,M738&lt;&gt;'Tabelas auxiliares'!$C$236,M738&lt;&gt;'Tabelas auxiliares'!$C$237),"FOLHA DE PESSOAL",IF(Q738='Tabelas auxiliares'!$A$237,"CUSTEIO",IF(Q738='Tabelas auxiliares'!$A$236,"INVESTIMENTO","ERRO - VERIFICAR"))))</f>
        <v/>
      </c>
      <c r="S738" s="66"/>
    </row>
    <row r="739" spans="17:19" x14ac:dyDescent="0.25">
      <c r="Q739" s="51" t="str">
        <f t="shared" si="11"/>
        <v/>
      </c>
      <c r="R739" s="51" t="str">
        <f>IF(M739="","",IF(AND(M739&lt;&gt;'Tabelas auxiliares'!$B$236,M739&lt;&gt;'Tabelas auxiliares'!$B$237,M739&lt;&gt;'Tabelas auxiliares'!$C$236,M739&lt;&gt;'Tabelas auxiliares'!$C$237),"FOLHA DE PESSOAL",IF(Q739='Tabelas auxiliares'!$A$237,"CUSTEIO",IF(Q739='Tabelas auxiliares'!$A$236,"INVESTIMENTO","ERRO - VERIFICAR"))))</f>
        <v/>
      </c>
      <c r="S739" s="66"/>
    </row>
    <row r="740" spans="17:19" x14ac:dyDescent="0.25">
      <c r="Q740" s="51" t="str">
        <f t="shared" si="11"/>
        <v/>
      </c>
      <c r="R740" s="51" t="str">
        <f>IF(M740="","",IF(AND(M740&lt;&gt;'Tabelas auxiliares'!$B$236,M740&lt;&gt;'Tabelas auxiliares'!$B$237,M740&lt;&gt;'Tabelas auxiliares'!$C$236,M740&lt;&gt;'Tabelas auxiliares'!$C$237),"FOLHA DE PESSOAL",IF(Q740='Tabelas auxiliares'!$A$237,"CUSTEIO",IF(Q740='Tabelas auxiliares'!$A$236,"INVESTIMENTO","ERRO - VERIFICAR"))))</f>
        <v/>
      </c>
      <c r="S740" s="66"/>
    </row>
    <row r="741" spans="17:19" x14ac:dyDescent="0.25">
      <c r="Q741" s="51" t="str">
        <f t="shared" si="11"/>
        <v/>
      </c>
      <c r="R741" s="51" t="str">
        <f>IF(M741="","",IF(AND(M741&lt;&gt;'Tabelas auxiliares'!$B$236,M741&lt;&gt;'Tabelas auxiliares'!$B$237,M741&lt;&gt;'Tabelas auxiliares'!$C$236,M741&lt;&gt;'Tabelas auxiliares'!$C$237),"FOLHA DE PESSOAL",IF(Q741='Tabelas auxiliares'!$A$237,"CUSTEIO",IF(Q741='Tabelas auxiliares'!$A$236,"INVESTIMENTO","ERRO - VERIFICAR"))))</f>
        <v/>
      </c>
      <c r="S741" s="66"/>
    </row>
    <row r="742" spans="17:19" x14ac:dyDescent="0.25">
      <c r="Q742" s="51" t="str">
        <f t="shared" si="11"/>
        <v/>
      </c>
      <c r="R742" s="51" t="str">
        <f>IF(M742="","",IF(AND(M742&lt;&gt;'Tabelas auxiliares'!$B$236,M742&lt;&gt;'Tabelas auxiliares'!$B$237,M742&lt;&gt;'Tabelas auxiliares'!$C$236,M742&lt;&gt;'Tabelas auxiliares'!$C$237),"FOLHA DE PESSOAL",IF(Q742='Tabelas auxiliares'!$A$237,"CUSTEIO",IF(Q742='Tabelas auxiliares'!$A$236,"INVESTIMENTO","ERRO - VERIFICAR"))))</f>
        <v/>
      </c>
      <c r="S742" s="66"/>
    </row>
    <row r="743" spans="17:19" x14ac:dyDescent="0.25">
      <c r="Q743" s="51" t="str">
        <f t="shared" si="11"/>
        <v/>
      </c>
      <c r="R743" s="51" t="str">
        <f>IF(M743="","",IF(AND(M743&lt;&gt;'Tabelas auxiliares'!$B$236,M743&lt;&gt;'Tabelas auxiliares'!$B$237,M743&lt;&gt;'Tabelas auxiliares'!$C$236,M743&lt;&gt;'Tabelas auxiliares'!$C$237),"FOLHA DE PESSOAL",IF(Q743='Tabelas auxiliares'!$A$237,"CUSTEIO",IF(Q743='Tabelas auxiliares'!$A$236,"INVESTIMENTO","ERRO - VERIFICAR"))))</f>
        <v/>
      </c>
      <c r="S743" s="66"/>
    </row>
    <row r="744" spans="17:19" x14ac:dyDescent="0.25">
      <c r="Q744" s="51" t="str">
        <f t="shared" si="11"/>
        <v/>
      </c>
      <c r="R744" s="51" t="str">
        <f>IF(M744="","",IF(AND(M744&lt;&gt;'Tabelas auxiliares'!$B$236,M744&lt;&gt;'Tabelas auxiliares'!$B$237,M744&lt;&gt;'Tabelas auxiliares'!$C$236,M744&lt;&gt;'Tabelas auxiliares'!$C$237),"FOLHA DE PESSOAL",IF(Q744='Tabelas auxiliares'!$A$237,"CUSTEIO",IF(Q744='Tabelas auxiliares'!$A$236,"INVESTIMENTO","ERRO - VERIFICAR"))))</f>
        <v/>
      </c>
      <c r="S744" s="66"/>
    </row>
    <row r="745" spans="17:19" x14ac:dyDescent="0.25">
      <c r="Q745" s="51" t="str">
        <f t="shared" si="11"/>
        <v/>
      </c>
      <c r="R745" s="51" t="str">
        <f>IF(M745="","",IF(AND(M745&lt;&gt;'Tabelas auxiliares'!$B$236,M745&lt;&gt;'Tabelas auxiliares'!$B$237,M745&lt;&gt;'Tabelas auxiliares'!$C$236,M745&lt;&gt;'Tabelas auxiliares'!$C$237),"FOLHA DE PESSOAL",IF(Q745='Tabelas auxiliares'!$A$237,"CUSTEIO",IF(Q745='Tabelas auxiliares'!$A$236,"INVESTIMENTO","ERRO - VERIFICAR"))))</f>
        <v/>
      </c>
      <c r="S745" s="66"/>
    </row>
    <row r="746" spans="17:19" x14ac:dyDescent="0.25">
      <c r="Q746" s="51" t="str">
        <f t="shared" si="11"/>
        <v/>
      </c>
      <c r="R746" s="51" t="str">
        <f>IF(M746="","",IF(AND(M746&lt;&gt;'Tabelas auxiliares'!$B$236,M746&lt;&gt;'Tabelas auxiliares'!$B$237,M746&lt;&gt;'Tabelas auxiliares'!$C$236,M746&lt;&gt;'Tabelas auxiliares'!$C$237),"FOLHA DE PESSOAL",IF(Q746='Tabelas auxiliares'!$A$237,"CUSTEIO",IF(Q746='Tabelas auxiliares'!$A$236,"INVESTIMENTO","ERRO - VERIFICAR"))))</f>
        <v/>
      </c>
      <c r="S746" s="66"/>
    </row>
    <row r="747" spans="17:19" x14ac:dyDescent="0.25">
      <c r="Q747" s="51" t="str">
        <f t="shared" si="11"/>
        <v/>
      </c>
      <c r="R747" s="51" t="str">
        <f>IF(M747="","",IF(AND(M747&lt;&gt;'Tabelas auxiliares'!$B$236,M747&lt;&gt;'Tabelas auxiliares'!$B$237,M747&lt;&gt;'Tabelas auxiliares'!$C$236,M747&lt;&gt;'Tabelas auxiliares'!$C$237),"FOLHA DE PESSOAL",IF(Q747='Tabelas auxiliares'!$A$237,"CUSTEIO",IF(Q747='Tabelas auxiliares'!$A$236,"INVESTIMENTO","ERRO - VERIFICAR"))))</f>
        <v/>
      </c>
      <c r="S747" s="66"/>
    </row>
    <row r="748" spans="17:19" x14ac:dyDescent="0.25">
      <c r="Q748" s="51" t="str">
        <f t="shared" si="11"/>
        <v/>
      </c>
      <c r="R748" s="51" t="str">
        <f>IF(M748="","",IF(AND(M748&lt;&gt;'Tabelas auxiliares'!$B$236,M748&lt;&gt;'Tabelas auxiliares'!$B$237,M748&lt;&gt;'Tabelas auxiliares'!$C$236,M748&lt;&gt;'Tabelas auxiliares'!$C$237),"FOLHA DE PESSOAL",IF(Q748='Tabelas auxiliares'!$A$237,"CUSTEIO",IF(Q748='Tabelas auxiliares'!$A$236,"INVESTIMENTO","ERRO - VERIFICAR"))))</f>
        <v/>
      </c>
      <c r="S748" s="66"/>
    </row>
    <row r="749" spans="17:19" x14ac:dyDescent="0.25">
      <c r="Q749" s="51" t="str">
        <f t="shared" si="11"/>
        <v/>
      </c>
      <c r="R749" s="51" t="str">
        <f>IF(M749="","",IF(AND(M749&lt;&gt;'Tabelas auxiliares'!$B$236,M749&lt;&gt;'Tabelas auxiliares'!$B$237,M749&lt;&gt;'Tabelas auxiliares'!$C$236,M749&lt;&gt;'Tabelas auxiliares'!$C$237),"FOLHA DE PESSOAL",IF(Q749='Tabelas auxiliares'!$A$237,"CUSTEIO",IF(Q749='Tabelas auxiliares'!$A$236,"INVESTIMENTO","ERRO - VERIFICAR"))))</f>
        <v/>
      </c>
      <c r="S749" s="66"/>
    </row>
    <row r="750" spans="17:19" x14ac:dyDescent="0.25">
      <c r="Q750" s="51" t="str">
        <f t="shared" si="11"/>
        <v/>
      </c>
      <c r="R750" s="51" t="str">
        <f>IF(M750="","",IF(AND(M750&lt;&gt;'Tabelas auxiliares'!$B$236,M750&lt;&gt;'Tabelas auxiliares'!$B$237,M750&lt;&gt;'Tabelas auxiliares'!$C$236,M750&lt;&gt;'Tabelas auxiliares'!$C$237),"FOLHA DE PESSOAL",IF(Q750='Tabelas auxiliares'!$A$237,"CUSTEIO",IF(Q750='Tabelas auxiliares'!$A$236,"INVESTIMENTO","ERRO - VERIFICAR"))))</f>
        <v/>
      </c>
      <c r="S750" s="66"/>
    </row>
    <row r="751" spans="17:19" x14ac:dyDescent="0.25">
      <c r="Q751" s="51" t="str">
        <f t="shared" si="11"/>
        <v/>
      </c>
      <c r="R751" s="51" t="str">
        <f>IF(M751="","",IF(AND(M751&lt;&gt;'Tabelas auxiliares'!$B$236,M751&lt;&gt;'Tabelas auxiliares'!$B$237,M751&lt;&gt;'Tabelas auxiliares'!$C$236,M751&lt;&gt;'Tabelas auxiliares'!$C$237),"FOLHA DE PESSOAL",IF(Q751='Tabelas auxiliares'!$A$237,"CUSTEIO",IF(Q751='Tabelas auxiliares'!$A$236,"INVESTIMENTO","ERRO - VERIFICAR"))))</f>
        <v/>
      </c>
      <c r="S751" s="66"/>
    </row>
    <row r="752" spans="17:19" x14ac:dyDescent="0.25">
      <c r="Q752" s="51" t="str">
        <f t="shared" si="11"/>
        <v/>
      </c>
      <c r="R752" s="51" t="str">
        <f>IF(M752="","",IF(AND(M752&lt;&gt;'Tabelas auxiliares'!$B$236,M752&lt;&gt;'Tabelas auxiliares'!$B$237,M752&lt;&gt;'Tabelas auxiliares'!$C$236,M752&lt;&gt;'Tabelas auxiliares'!$C$237),"FOLHA DE PESSOAL",IF(Q752='Tabelas auxiliares'!$A$237,"CUSTEIO",IF(Q752='Tabelas auxiliares'!$A$236,"INVESTIMENTO","ERRO - VERIFICAR"))))</f>
        <v/>
      </c>
      <c r="S752" s="66"/>
    </row>
    <row r="753" spans="17:19" x14ac:dyDescent="0.25">
      <c r="Q753" s="51" t="str">
        <f t="shared" si="11"/>
        <v/>
      </c>
      <c r="R753" s="51" t="str">
        <f>IF(M753="","",IF(AND(M753&lt;&gt;'Tabelas auxiliares'!$B$236,M753&lt;&gt;'Tabelas auxiliares'!$B$237,M753&lt;&gt;'Tabelas auxiliares'!$C$236,M753&lt;&gt;'Tabelas auxiliares'!$C$237),"FOLHA DE PESSOAL",IF(Q753='Tabelas auxiliares'!$A$237,"CUSTEIO",IF(Q753='Tabelas auxiliares'!$A$236,"INVESTIMENTO","ERRO - VERIFICAR"))))</f>
        <v/>
      </c>
      <c r="S753" s="66"/>
    </row>
    <row r="754" spans="17:19" x14ac:dyDescent="0.25">
      <c r="Q754" s="51" t="str">
        <f t="shared" si="11"/>
        <v/>
      </c>
      <c r="R754" s="51" t="str">
        <f>IF(M754="","",IF(AND(M754&lt;&gt;'Tabelas auxiliares'!$B$236,M754&lt;&gt;'Tabelas auxiliares'!$B$237,M754&lt;&gt;'Tabelas auxiliares'!$C$236,M754&lt;&gt;'Tabelas auxiliares'!$C$237),"FOLHA DE PESSOAL",IF(Q754='Tabelas auxiliares'!$A$237,"CUSTEIO",IF(Q754='Tabelas auxiliares'!$A$236,"INVESTIMENTO","ERRO - VERIFICAR"))))</f>
        <v/>
      </c>
      <c r="S754" s="66"/>
    </row>
    <row r="755" spans="17:19" x14ac:dyDescent="0.25">
      <c r="Q755" s="51" t="str">
        <f t="shared" si="11"/>
        <v/>
      </c>
      <c r="R755" s="51" t="str">
        <f>IF(M755="","",IF(AND(M755&lt;&gt;'Tabelas auxiliares'!$B$236,M755&lt;&gt;'Tabelas auxiliares'!$B$237,M755&lt;&gt;'Tabelas auxiliares'!$C$236,M755&lt;&gt;'Tabelas auxiliares'!$C$237),"FOLHA DE PESSOAL",IF(Q755='Tabelas auxiliares'!$A$237,"CUSTEIO",IF(Q755='Tabelas auxiliares'!$A$236,"INVESTIMENTO","ERRO - VERIFICAR"))))</f>
        <v/>
      </c>
      <c r="S755" s="66"/>
    </row>
    <row r="756" spans="17:19" x14ac:dyDescent="0.25">
      <c r="Q756" s="51" t="str">
        <f t="shared" si="11"/>
        <v/>
      </c>
      <c r="R756" s="51" t="str">
        <f>IF(M756="","",IF(AND(M756&lt;&gt;'Tabelas auxiliares'!$B$236,M756&lt;&gt;'Tabelas auxiliares'!$B$237,M756&lt;&gt;'Tabelas auxiliares'!$C$236,M756&lt;&gt;'Tabelas auxiliares'!$C$237),"FOLHA DE PESSOAL",IF(Q756='Tabelas auxiliares'!$A$237,"CUSTEIO",IF(Q756='Tabelas auxiliares'!$A$236,"INVESTIMENTO","ERRO - VERIFICAR"))))</f>
        <v/>
      </c>
      <c r="S756" s="66"/>
    </row>
    <row r="757" spans="17:19" x14ac:dyDescent="0.25">
      <c r="Q757" s="51" t="str">
        <f t="shared" si="11"/>
        <v/>
      </c>
      <c r="R757" s="51" t="str">
        <f>IF(M757="","",IF(AND(M757&lt;&gt;'Tabelas auxiliares'!$B$236,M757&lt;&gt;'Tabelas auxiliares'!$B$237,M757&lt;&gt;'Tabelas auxiliares'!$C$236,M757&lt;&gt;'Tabelas auxiliares'!$C$237),"FOLHA DE PESSOAL",IF(Q757='Tabelas auxiliares'!$A$237,"CUSTEIO",IF(Q757='Tabelas auxiliares'!$A$236,"INVESTIMENTO","ERRO - VERIFICAR"))))</f>
        <v/>
      </c>
      <c r="S757" s="66"/>
    </row>
    <row r="758" spans="17:19" x14ac:dyDescent="0.25">
      <c r="Q758" s="51" t="str">
        <f t="shared" si="11"/>
        <v/>
      </c>
      <c r="R758" s="51" t="str">
        <f>IF(M758="","",IF(AND(M758&lt;&gt;'Tabelas auxiliares'!$B$236,M758&lt;&gt;'Tabelas auxiliares'!$B$237,M758&lt;&gt;'Tabelas auxiliares'!$C$236,M758&lt;&gt;'Tabelas auxiliares'!$C$237),"FOLHA DE PESSOAL",IF(Q758='Tabelas auxiliares'!$A$237,"CUSTEIO",IF(Q758='Tabelas auxiliares'!$A$236,"INVESTIMENTO","ERRO - VERIFICAR"))))</f>
        <v/>
      </c>
      <c r="S758" s="66"/>
    </row>
    <row r="759" spans="17:19" x14ac:dyDescent="0.25">
      <c r="Q759" s="51" t="str">
        <f t="shared" si="11"/>
        <v/>
      </c>
      <c r="R759" s="51" t="str">
        <f>IF(M759="","",IF(AND(M759&lt;&gt;'Tabelas auxiliares'!$B$236,M759&lt;&gt;'Tabelas auxiliares'!$B$237,M759&lt;&gt;'Tabelas auxiliares'!$C$236,M759&lt;&gt;'Tabelas auxiliares'!$C$237),"FOLHA DE PESSOAL",IF(Q759='Tabelas auxiliares'!$A$237,"CUSTEIO",IF(Q759='Tabelas auxiliares'!$A$236,"INVESTIMENTO","ERRO - VERIFICAR"))))</f>
        <v/>
      </c>
      <c r="S759" s="66"/>
    </row>
    <row r="760" spans="17:19" x14ac:dyDescent="0.25">
      <c r="Q760" s="51" t="str">
        <f t="shared" si="11"/>
        <v/>
      </c>
      <c r="R760" s="51" t="str">
        <f>IF(M760="","",IF(AND(M760&lt;&gt;'Tabelas auxiliares'!$B$236,M760&lt;&gt;'Tabelas auxiliares'!$B$237,M760&lt;&gt;'Tabelas auxiliares'!$C$236,M760&lt;&gt;'Tabelas auxiliares'!$C$237),"FOLHA DE PESSOAL",IF(Q760='Tabelas auxiliares'!$A$237,"CUSTEIO",IF(Q760='Tabelas auxiliares'!$A$236,"INVESTIMENTO","ERRO - VERIFICAR"))))</f>
        <v/>
      </c>
      <c r="S760" s="66"/>
    </row>
    <row r="761" spans="17:19" x14ac:dyDescent="0.25">
      <c r="Q761" s="51" t="str">
        <f t="shared" si="11"/>
        <v/>
      </c>
      <c r="R761" s="51" t="str">
        <f>IF(M761="","",IF(AND(M761&lt;&gt;'Tabelas auxiliares'!$B$236,M761&lt;&gt;'Tabelas auxiliares'!$B$237,M761&lt;&gt;'Tabelas auxiliares'!$C$236,M761&lt;&gt;'Tabelas auxiliares'!$C$237),"FOLHA DE PESSOAL",IF(Q761='Tabelas auxiliares'!$A$237,"CUSTEIO",IF(Q761='Tabelas auxiliares'!$A$236,"INVESTIMENTO","ERRO - VERIFICAR"))))</f>
        <v/>
      </c>
      <c r="S761" s="66"/>
    </row>
    <row r="762" spans="17:19" x14ac:dyDescent="0.25">
      <c r="Q762" s="51" t="str">
        <f t="shared" si="11"/>
        <v/>
      </c>
      <c r="R762" s="51" t="str">
        <f>IF(M762="","",IF(AND(M762&lt;&gt;'Tabelas auxiliares'!$B$236,M762&lt;&gt;'Tabelas auxiliares'!$B$237,M762&lt;&gt;'Tabelas auxiliares'!$C$236,M762&lt;&gt;'Tabelas auxiliares'!$C$237),"FOLHA DE PESSOAL",IF(Q762='Tabelas auxiliares'!$A$237,"CUSTEIO",IF(Q762='Tabelas auxiliares'!$A$236,"INVESTIMENTO","ERRO - VERIFICAR"))))</f>
        <v/>
      </c>
      <c r="S762" s="66"/>
    </row>
    <row r="763" spans="17:19" x14ac:dyDescent="0.25">
      <c r="Q763" s="51" t="str">
        <f t="shared" si="11"/>
        <v/>
      </c>
      <c r="R763" s="51" t="str">
        <f>IF(M763="","",IF(AND(M763&lt;&gt;'Tabelas auxiliares'!$B$236,M763&lt;&gt;'Tabelas auxiliares'!$B$237,M763&lt;&gt;'Tabelas auxiliares'!$C$236,M763&lt;&gt;'Tabelas auxiliares'!$C$237),"FOLHA DE PESSOAL",IF(Q763='Tabelas auxiliares'!$A$237,"CUSTEIO",IF(Q763='Tabelas auxiliares'!$A$236,"INVESTIMENTO","ERRO - VERIFICAR"))))</f>
        <v/>
      </c>
      <c r="S763" s="66"/>
    </row>
    <row r="764" spans="17:19" x14ac:dyDescent="0.25">
      <c r="Q764" s="51" t="str">
        <f t="shared" si="11"/>
        <v/>
      </c>
      <c r="R764" s="51" t="str">
        <f>IF(M764="","",IF(AND(M764&lt;&gt;'Tabelas auxiliares'!$B$236,M764&lt;&gt;'Tabelas auxiliares'!$B$237,M764&lt;&gt;'Tabelas auxiliares'!$C$236,M764&lt;&gt;'Tabelas auxiliares'!$C$237),"FOLHA DE PESSOAL",IF(Q764='Tabelas auxiliares'!$A$237,"CUSTEIO",IF(Q764='Tabelas auxiliares'!$A$236,"INVESTIMENTO","ERRO - VERIFICAR"))))</f>
        <v/>
      </c>
      <c r="S764" s="66"/>
    </row>
    <row r="765" spans="17:19" x14ac:dyDescent="0.25">
      <c r="Q765" s="51" t="str">
        <f t="shared" si="11"/>
        <v/>
      </c>
      <c r="R765" s="51" t="str">
        <f>IF(M765="","",IF(AND(M765&lt;&gt;'Tabelas auxiliares'!$B$236,M765&lt;&gt;'Tabelas auxiliares'!$B$237,M765&lt;&gt;'Tabelas auxiliares'!$C$236,M765&lt;&gt;'Tabelas auxiliares'!$C$237),"FOLHA DE PESSOAL",IF(Q765='Tabelas auxiliares'!$A$237,"CUSTEIO",IF(Q765='Tabelas auxiliares'!$A$236,"INVESTIMENTO","ERRO - VERIFICAR"))))</f>
        <v/>
      </c>
      <c r="S765" s="66"/>
    </row>
    <row r="766" spans="17:19" x14ac:dyDescent="0.25">
      <c r="Q766" s="51" t="str">
        <f t="shared" si="11"/>
        <v/>
      </c>
      <c r="R766" s="51" t="str">
        <f>IF(M766="","",IF(AND(M766&lt;&gt;'Tabelas auxiliares'!$B$236,M766&lt;&gt;'Tabelas auxiliares'!$B$237,M766&lt;&gt;'Tabelas auxiliares'!$C$236,M766&lt;&gt;'Tabelas auxiliares'!$C$237),"FOLHA DE PESSOAL",IF(Q766='Tabelas auxiliares'!$A$237,"CUSTEIO",IF(Q766='Tabelas auxiliares'!$A$236,"INVESTIMENTO","ERRO - VERIFICAR"))))</f>
        <v/>
      </c>
      <c r="S766" s="66"/>
    </row>
    <row r="767" spans="17:19" x14ac:dyDescent="0.25">
      <c r="Q767" s="51" t="str">
        <f t="shared" si="11"/>
        <v/>
      </c>
      <c r="R767" s="51" t="str">
        <f>IF(M767="","",IF(AND(M767&lt;&gt;'Tabelas auxiliares'!$B$236,M767&lt;&gt;'Tabelas auxiliares'!$B$237,M767&lt;&gt;'Tabelas auxiliares'!$C$236,M767&lt;&gt;'Tabelas auxiliares'!$C$237),"FOLHA DE PESSOAL",IF(Q767='Tabelas auxiliares'!$A$237,"CUSTEIO",IF(Q767='Tabelas auxiliares'!$A$236,"INVESTIMENTO","ERRO - VERIFICAR"))))</f>
        <v/>
      </c>
      <c r="S767" s="66"/>
    </row>
    <row r="768" spans="17:19" x14ac:dyDescent="0.25">
      <c r="Q768" s="51" t="str">
        <f t="shared" si="11"/>
        <v/>
      </c>
      <c r="R768" s="51" t="str">
        <f>IF(M768="","",IF(AND(M768&lt;&gt;'Tabelas auxiliares'!$B$236,M768&lt;&gt;'Tabelas auxiliares'!$B$237,M768&lt;&gt;'Tabelas auxiliares'!$C$236,M768&lt;&gt;'Tabelas auxiliares'!$C$237),"FOLHA DE PESSOAL",IF(Q768='Tabelas auxiliares'!$A$237,"CUSTEIO",IF(Q768='Tabelas auxiliares'!$A$236,"INVESTIMENTO","ERRO - VERIFICAR"))))</f>
        <v/>
      </c>
      <c r="S768" s="66"/>
    </row>
    <row r="769" spans="17:19" x14ac:dyDescent="0.25">
      <c r="Q769" s="51" t="str">
        <f t="shared" si="11"/>
        <v/>
      </c>
      <c r="R769" s="51" t="str">
        <f>IF(M769="","",IF(AND(M769&lt;&gt;'Tabelas auxiliares'!$B$236,M769&lt;&gt;'Tabelas auxiliares'!$B$237,M769&lt;&gt;'Tabelas auxiliares'!$C$236,M769&lt;&gt;'Tabelas auxiliares'!$C$237),"FOLHA DE PESSOAL",IF(Q769='Tabelas auxiliares'!$A$237,"CUSTEIO",IF(Q769='Tabelas auxiliares'!$A$236,"INVESTIMENTO","ERRO - VERIFICAR"))))</f>
        <v/>
      </c>
      <c r="S769" s="66"/>
    </row>
    <row r="770" spans="17:19" x14ac:dyDescent="0.25">
      <c r="Q770" s="51" t="str">
        <f t="shared" si="11"/>
        <v/>
      </c>
      <c r="R770" s="51" t="str">
        <f>IF(M770="","",IF(AND(M770&lt;&gt;'Tabelas auxiliares'!$B$236,M770&lt;&gt;'Tabelas auxiliares'!$B$237,M770&lt;&gt;'Tabelas auxiliares'!$C$236,M770&lt;&gt;'Tabelas auxiliares'!$C$237),"FOLHA DE PESSOAL",IF(Q770='Tabelas auxiliares'!$A$237,"CUSTEIO",IF(Q770='Tabelas auxiliares'!$A$236,"INVESTIMENTO","ERRO - VERIFICAR"))))</f>
        <v/>
      </c>
      <c r="S770" s="66"/>
    </row>
    <row r="771" spans="17:19" x14ac:dyDescent="0.25">
      <c r="Q771" s="51" t="str">
        <f t="shared" si="11"/>
        <v/>
      </c>
      <c r="R771" s="51" t="str">
        <f>IF(M771="","",IF(AND(M771&lt;&gt;'Tabelas auxiliares'!$B$236,M771&lt;&gt;'Tabelas auxiliares'!$B$237,M771&lt;&gt;'Tabelas auxiliares'!$C$236,M771&lt;&gt;'Tabelas auxiliares'!$C$237),"FOLHA DE PESSOAL",IF(Q771='Tabelas auxiliares'!$A$237,"CUSTEIO",IF(Q771='Tabelas auxiliares'!$A$236,"INVESTIMENTO","ERRO - VERIFICAR"))))</f>
        <v/>
      </c>
      <c r="S771" s="66"/>
    </row>
    <row r="772" spans="17:19" x14ac:dyDescent="0.25">
      <c r="Q772" s="51" t="str">
        <f t="shared" ref="Q772:Q835" si="12">LEFT(O772,1)</f>
        <v/>
      </c>
      <c r="R772" s="51" t="str">
        <f>IF(M772="","",IF(AND(M772&lt;&gt;'Tabelas auxiliares'!$B$236,M772&lt;&gt;'Tabelas auxiliares'!$B$237,M772&lt;&gt;'Tabelas auxiliares'!$C$236,M772&lt;&gt;'Tabelas auxiliares'!$C$237),"FOLHA DE PESSOAL",IF(Q772='Tabelas auxiliares'!$A$237,"CUSTEIO",IF(Q772='Tabelas auxiliares'!$A$236,"INVESTIMENTO","ERRO - VERIFICAR"))))</f>
        <v/>
      </c>
      <c r="S772" s="66"/>
    </row>
    <row r="773" spans="17:19" x14ac:dyDescent="0.25">
      <c r="Q773" s="51" t="str">
        <f t="shared" si="12"/>
        <v/>
      </c>
      <c r="R773" s="51" t="str">
        <f>IF(M773="","",IF(AND(M773&lt;&gt;'Tabelas auxiliares'!$B$236,M773&lt;&gt;'Tabelas auxiliares'!$B$237,M773&lt;&gt;'Tabelas auxiliares'!$C$236,M773&lt;&gt;'Tabelas auxiliares'!$C$237),"FOLHA DE PESSOAL",IF(Q773='Tabelas auxiliares'!$A$237,"CUSTEIO",IF(Q773='Tabelas auxiliares'!$A$236,"INVESTIMENTO","ERRO - VERIFICAR"))))</f>
        <v/>
      </c>
      <c r="S773" s="66"/>
    </row>
    <row r="774" spans="17:19" x14ac:dyDescent="0.25">
      <c r="Q774" s="51" t="str">
        <f t="shared" si="12"/>
        <v/>
      </c>
      <c r="R774" s="51" t="str">
        <f>IF(M774="","",IF(AND(M774&lt;&gt;'Tabelas auxiliares'!$B$236,M774&lt;&gt;'Tabelas auxiliares'!$B$237,M774&lt;&gt;'Tabelas auxiliares'!$C$236,M774&lt;&gt;'Tabelas auxiliares'!$C$237),"FOLHA DE PESSOAL",IF(Q774='Tabelas auxiliares'!$A$237,"CUSTEIO",IF(Q774='Tabelas auxiliares'!$A$236,"INVESTIMENTO","ERRO - VERIFICAR"))))</f>
        <v/>
      </c>
      <c r="S774" s="66"/>
    </row>
    <row r="775" spans="17:19" x14ac:dyDescent="0.25">
      <c r="Q775" s="51" t="str">
        <f t="shared" si="12"/>
        <v/>
      </c>
      <c r="R775" s="51" t="str">
        <f>IF(M775="","",IF(AND(M775&lt;&gt;'Tabelas auxiliares'!$B$236,M775&lt;&gt;'Tabelas auxiliares'!$B$237,M775&lt;&gt;'Tabelas auxiliares'!$C$236,M775&lt;&gt;'Tabelas auxiliares'!$C$237),"FOLHA DE PESSOAL",IF(Q775='Tabelas auxiliares'!$A$237,"CUSTEIO",IF(Q775='Tabelas auxiliares'!$A$236,"INVESTIMENTO","ERRO - VERIFICAR"))))</f>
        <v/>
      </c>
      <c r="S775" s="66"/>
    </row>
    <row r="776" spans="17:19" x14ac:dyDescent="0.25">
      <c r="Q776" s="51" t="str">
        <f t="shared" si="12"/>
        <v/>
      </c>
      <c r="R776" s="51" t="str">
        <f>IF(M776="","",IF(AND(M776&lt;&gt;'Tabelas auxiliares'!$B$236,M776&lt;&gt;'Tabelas auxiliares'!$B$237,M776&lt;&gt;'Tabelas auxiliares'!$C$236,M776&lt;&gt;'Tabelas auxiliares'!$C$237),"FOLHA DE PESSOAL",IF(Q776='Tabelas auxiliares'!$A$237,"CUSTEIO",IF(Q776='Tabelas auxiliares'!$A$236,"INVESTIMENTO","ERRO - VERIFICAR"))))</f>
        <v/>
      </c>
      <c r="S776" s="66"/>
    </row>
    <row r="777" spans="17:19" x14ac:dyDescent="0.25">
      <c r="Q777" s="51" t="str">
        <f t="shared" si="12"/>
        <v/>
      </c>
      <c r="R777" s="51" t="str">
        <f>IF(M777="","",IF(AND(M777&lt;&gt;'Tabelas auxiliares'!$B$236,M777&lt;&gt;'Tabelas auxiliares'!$B$237,M777&lt;&gt;'Tabelas auxiliares'!$C$236,M777&lt;&gt;'Tabelas auxiliares'!$C$237),"FOLHA DE PESSOAL",IF(Q777='Tabelas auxiliares'!$A$237,"CUSTEIO",IF(Q777='Tabelas auxiliares'!$A$236,"INVESTIMENTO","ERRO - VERIFICAR"))))</f>
        <v/>
      </c>
      <c r="S777" s="66"/>
    </row>
    <row r="778" spans="17:19" x14ac:dyDescent="0.25">
      <c r="Q778" s="51" t="str">
        <f t="shared" si="12"/>
        <v/>
      </c>
      <c r="R778" s="51" t="str">
        <f>IF(M778="","",IF(AND(M778&lt;&gt;'Tabelas auxiliares'!$B$236,M778&lt;&gt;'Tabelas auxiliares'!$B$237,M778&lt;&gt;'Tabelas auxiliares'!$C$236,M778&lt;&gt;'Tabelas auxiliares'!$C$237),"FOLHA DE PESSOAL",IF(Q778='Tabelas auxiliares'!$A$237,"CUSTEIO",IF(Q778='Tabelas auxiliares'!$A$236,"INVESTIMENTO","ERRO - VERIFICAR"))))</f>
        <v/>
      </c>
      <c r="S778" s="66"/>
    </row>
    <row r="779" spans="17:19" x14ac:dyDescent="0.25">
      <c r="Q779" s="51" t="str">
        <f t="shared" si="12"/>
        <v/>
      </c>
      <c r="R779" s="51" t="str">
        <f>IF(M779="","",IF(AND(M779&lt;&gt;'Tabelas auxiliares'!$B$236,M779&lt;&gt;'Tabelas auxiliares'!$B$237,M779&lt;&gt;'Tabelas auxiliares'!$C$236,M779&lt;&gt;'Tabelas auxiliares'!$C$237),"FOLHA DE PESSOAL",IF(Q779='Tabelas auxiliares'!$A$237,"CUSTEIO",IF(Q779='Tabelas auxiliares'!$A$236,"INVESTIMENTO","ERRO - VERIFICAR"))))</f>
        <v/>
      </c>
      <c r="S779" s="66"/>
    </row>
    <row r="780" spans="17:19" x14ac:dyDescent="0.25">
      <c r="Q780" s="51" t="str">
        <f t="shared" si="12"/>
        <v/>
      </c>
      <c r="R780" s="51" t="str">
        <f>IF(M780="","",IF(AND(M780&lt;&gt;'Tabelas auxiliares'!$B$236,M780&lt;&gt;'Tabelas auxiliares'!$B$237,M780&lt;&gt;'Tabelas auxiliares'!$C$236,M780&lt;&gt;'Tabelas auxiliares'!$C$237),"FOLHA DE PESSOAL",IF(Q780='Tabelas auxiliares'!$A$237,"CUSTEIO",IF(Q780='Tabelas auxiliares'!$A$236,"INVESTIMENTO","ERRO - VERIFICAR"))))</f>
        <v/>
      </c>
      <c r="S780" s="66"/>
    </row>
    <row r="781" spans="17:19" x14ac:dyDescent="0.25">
      <c r="Q781" s="51" t="str">
        <f t="shared" si="12"/>
        <v/>
      </c>
      <c r="R781" s="51" t="str">
        <f>IF(M781="","",IF(AND(M781&lt;&gt;'Tabelas auxiliares'!$B$236,M781&lt;&gt;'Tabelas auxiliares'!$B$237,M781&lt;&gt;'Tabelas auxiliares'!$C$236,M781&lt;&gt;'Tabelas auxiliares'!$C$237),"FOLHA DE PESSOAL",IF(Q781='Tabelas auxiliares'!$A$237,"CUSTEIO",IF(Q781='Tabelas auxiliares'!$A$236,"INVESTIMENTO","ERRO - VERIFICAR"))))</f>
        <v/>
      </c>
      <c r="S781" s="66"/>
    </row>
    <row r="782" spans="17:19" x14ac:dyDescent="0.25">
      <c r="Q782" s="51" t="str">
        <f t="shared" si="12"/>
        <v/>
      </c>
      <c r="R782" s="51" t="str">
        <f>IF(M782="","",IF(AND(M782&lt;&gt;'Tabelas auxiliares'!$B$236,M782&lt;&gt;'Tabelas auxiliares'!$B$237,M782&lt;&gt;'Tabelas auxiliares'!$C$236,M782&lt;&gt;'Tabelas auxiliares'!$C$237),"FOLHA DE PESSOAL",IF(Q782='Tabelas auxiliares'!$A$237,"CUSTEIO",IF(Q782='Tabelas auxiliares'!$A$236,"INVESTIMENTO","ERRO - VERIFICAR"))))</f>
        <v/>
      </c>
      <c r="S782" s="66"/>
    </row>
    <row r="783" spans="17:19" x14ac:dyDescent="0.25">
      <c r="Q783" s="51" t="str">
        <f t="shared" si="12"/>
        <v/>
      </c>
      <c r="R783" s="51" t="str">
        <f>IF(M783="","",IF(AND(M783&lt;&gt;'Tabelas auxiliares'!$B$236,M783&lt;&gt;'Tabelas auxiliares'!$B$237,M783&lt;&gt;'Tabelas auxiliares'!$C$236,M783&lt;&gt;'Tabelas auxiliares'!$C$237),"FOLHA DE PESSOAL",IF(Q783='Tabelas auxiliares'!$A$237,"CUSTEIO",IF(Q783='Tabelas auxiliares'!$A$236,"INVESTIMENTO","ERRO - VERIFICAR"))))</f>
        <v/>
      </c>
      <c r="S783" s="66"/>
    </row>
    <row r="784" spans="17:19" x14ac:dyDescent="0.25">
      <c r="Q784" s="51" t="str">
        <f t="shared" si="12"/>
        <v/>
      </c>
      <c r="R784" s="51" t="str">
        <f>IF(M784="","",IF(AND(M784&lt;&gt;'Tabelas auxiliares'!$B$236,M784&lt;&gt;'Tabelas auxiliares'!$B$237,M784&lt;&gt;'Tabelas auxiliares'!$C$236,M784&lt;&gt;'Tabelas auxiliares'!$C$237),"FOLHA DE PESSOAL",IF(Q784='Tabelas auxiliares'!$A$237,"CUSTEIO",IF(Q784='Tabelas auxiliares'!$A$236,"INVESTIMENTO","ERRO - VERIFICAR"))))</f>
        <v/>
      </c>
      <c r="S784" s="66"/>
    </row>
    <row r="785" spans="17:19" x14ac:dyDescent="0.25">
      <c r="Q785" s="51" t="str">
        <f t="shared" si="12"/>
        <v/>
      </c>
      <c r="R785" s="51" t="str">
        <f>IF(M785="","",IF(AND(M785&lt;&gt;'Tabelas auxiliares'!$B$236,M785&lt;&gt;'Tabelas auxiliares'!$B$237,M785&lt;&gt;'Tabelas auxiliares'!$C$236,M785&lt;&gt;'Tabelas auxiliares'!$C$237),"FOLHA DE PESSOAL",IF(Q785='Tabelas auxiliares'!$A$237,"CUSTEIO",IF(Q785='Tabelas auxiliares'!$A$236,"INVESTIMENTO","ERRO - VERIFICAR"))))</f>
        <v/>
      </c>
      <c r="S785" s="66"/>
    </row>
    <row r="786" spans="17:19" x14ac:dyDescent="0.25">
      <c r="Q786" s="51" t="str">
        <f t="shared" si="12"/>
        <v/>
      </c>
      <c r="R786" s="51" t="str">
        <f>IF(M786="","",IF(AND(M786&lt;&gt;'Tabelas auxiliares'!$B$236,M786&lt;&gt;'Tabelas auxiliares'!$B$237,M786&lt;&gt;'Tabelas auxiliares'!$C$236,M786&lt;&gt;'Tabelas auxiliares'!$C$237),"FOLHA DE PESSOAL",IF(Q786='Tabelas auxiliares'!$A$237,"CUSTEIO",IF(Q786='Tabelas auxiliares'!$A$236,"INVESTIMENTO","ERRO - VERIFICAR"))))</f>
        <v/>
      </c>
      <c r="S786" s="66"/>
    </row>
    <row r="787" spans="17:19" x14ac:dyDescent="0.25">
      <c r="Q787" s="51" t="str">
        <f t="shared" si="12"/>
        <v/>
      </c>
      <c r="R787" s="51" t="str">
        <f>IF(M787="","",IF(AND(M787&lt;&gt;'Tabelas auxiliares'!$B$236,M787&lt;&gt;'Tabelas auxiliares'!$B$237,M787&lt;&gt;'Tabelas auxiliares'!$C$236,M787&lt;&gt;'Tabelas auxiliares'!$C$237),"FOLHA DE PESSOAL",IF(Q787='Tabelas auxiliares'!$A$237,"CUSTEIO",IF(Q787='Tabelas auxiliares'!$A$236,"INVESTIMENTO","ERRO - VERIFICAR"))))</f>
        <v/>
      </c>
      <c r="S787" s="66"/>
    </row>
    <row r="788" spans="17:19" x14ac:dyDescent="0.25">
      <c r="Q788" s="51" t="str">
        <f t="shared" si="12"/>
        <v/>
      </c>
      <c r="R788" s="51" t="str">
        <f>IF(M788="","",IF(AND(M788&lt;&gt;'Tabelas auxiliares'!$B$236,M788&lt;&gt;'Tabelas auxiliares'!$B$237,M788&lt;&gt;'Tabelas auxiliares'!$C$236,M788&lt;&gt;'Tabelas auxiliares'!$C$237),"FOLHA DE PESSOAL",IF(Q788='Tabelas auxiliares'!$A$237,"CUSTEIO",IF(Q788='Tabelas auxiliares'!$A$236,"INVESTIMENTO","ERRO - VERIFICAR"))))</f>
        <v/>
      </c>
      <c r="S788" s="66"/>
    </row>
    <row r="789" spans="17:19" x14ac:dyDescent="0.25">
      <c r="Q789" s="51" t="str">
        <f t="shared" si="12"/>
        <v/>
      </c>
      <c r="R789" s="51" t="str">
        <f>IF(M789="","",IF(AND(M789&lt;&gt;'Tabelas auxiliares'!$B$236,M789&lt;&gt;'Tabelas auxiliares'!$B$237,M789&lt;&gt;'Tabelas auxiliares'!$C$236,M789&lt;&gt;'Tabelas auxiliares'!$C$237),"FOLHA DE PESSOAL",IF(Q789='Tabelas auxiliares'!$A$237,"CUSTEIO",IF(Q789='Tabelas auxiliares'!$A$236,"INVESTIMENTO","ERRO - VERIFICAR"))))</f>
        <v/>
      </c>
      <c r="S789" s="66"/>
    </row>
    <row r="790" spans="17:19" x14ac:dyDescent="0.25">
      <c r="Q790" s="51" t="str">
        <f t="shared" si="12"/>
        <v/>
      </c>
      <c r="R790" s="51" t="str">
        <f>IF(M790="","",IF(AND(M790&lt;&gt;'Tabelas auxiliares'!$B$236,M790&lt;&gt;'Tabelas auxiliares'!$B$237,M790&lt;&gt;'Tabelas auxiliares'!$C$236,M790&lt;&gt;'Tabelas auxiliares'!$C$237),"FOLHA DE PESSOAL",IF(Q790='Tabelas auxiliares'!$A$237,"CUSTEIO",IF(Q790='Tabelas auxiliares'!$A$236,"INVESTIMENTO","ERRO - VERIFICAR"))))</f>
        <v/>
      </c>
      <c r="S790" s="66"/>
    </row>
    <row r="791" spans="17:19" x14ac:dyDescent="0.25">
      <c r="Q791" s="51" t="str">
        <f t="shared" si="12"/>
        <v/>
      </c>
      <c r="R791" s="51" t="str">
        <f>IF(M791="","",IF(AND(M791&lt;&gt;'Tabelas auxiliares'!$B$236,M791&lt;&gt;'Tabelas auxiliares'!$B$237,M791&lt;&gt;'Tabelas auxiliares'!$C$236,M791&lt;&gt;'Tabelas auxiliares'!$C$237),"FOLHA DE PESSOAL",IF(Q791='Tabelas auxiliares'!$A$237,"CUSTEIO",IF(Q791='Tabelas auxiliares'!$A$236,"INVESTIMENTO","ERRO - VERIFICAR"))))</f>
        <v/>
      </c>
      <c r="S791" s="66"/>
    </row>
    <row r="792" spans="17:19" x14ac:dyDescent="0.25">
      <c r="Q792" s="51" t="str">
        <f t="shared" si="12"/>
        <v/>
      </c>
      <c r="R792" s="51" t="str">
        <f>IF(M792="","",IF(AND(M792&lt;&gt;'Tabelas auxiliares'!$B$236,M792&lt;&gt;'Tabelas auxiliares'!$B$237,M792&lt;&gt;'Tabelas auxiliares'!$C$236,M792&lt;&gt;'Tabelas auxiliares'!$C$237),"FOLHA DE PESSOAL",IF(Q792='Tabelas auxiliares'!$A$237,"CUSTEIO",IF(Q792='Tabelas auxiliares'!$A$236,"INVESTIMENTO","ERRO - VERIFICAR"))))</f>
        <v/>
      </c>
      <c r="S792" s="66"/>
    </row>
    <row r="793" spans="17:19" x14ac:dyDescent="0.25">
      <c r="Q793" s="51" t="str">
        <f t="shared" si="12"/>
        <v/>
      </c>
      <c r="R793" s="51" t="str">
        <f>IF(M793="","",IF(AND(M793&lt;&gt;'Tabelas auxiliares'!$B$236,M793&lt;&gt;'Tabelas auxiliares'!$B$237,M793&lt;&gt;'Tabelas auxiliares'!$C$236,M793&lt;&gt;'Tabelas auxiliares'!$C$237),"FOLHA DE PESSOAL",IF(Q793='Tabelas auxiliares'!$A$237,"CUSTEIO",IF(Q793='Tabelas auxiliares'!$A$236,"INVESTIMENTO","ERRO - VERIFICAR"))))</f>
        <v/>
      </c>
      <c r="S793" s="66"/>
    </row>
    <row r="794" spans="17:19" x14ac:dyDescent="0.25">
      <c r="Q794" s="51" t="str">
        <f t="shared" si="12"/>
        <v/>
      </c>
      <c r="R794" s="51" t="str">
        <f>IF(M794="","",IF(AND(M794&lt;&gt;'Tabelas auxiliares'!$B$236,M794&lt;&gt;'Tabelas auxiliares'!$B$237,M794&lt;&gt;'Tabelas auxiliares'!$C$236,M794&lt;&gt;'Tabelas auxiliares'!$C$237),"FOLHA DE PESSOAL",IF(Q794='Tabelas auxiliares'!$A$237,"CUSTEIO",IF(Q794='Tabelas auxiliares'!$A$236,"INVESTIMENTO","ERRO - VERIFICAR"))))</f>
        <v/>
      </c>
      <c r="S794" s="66"/>
    </row>
    <row r="795" spans="17:19" x14ac:dyDescent="0.25">
      <c r="Q795" s="51" t="str">
        <f t="shared" si="12"/>
        <v/>
      </c>
      <c r="R795" s="51" t="str">
        <f>IF(M795="","",IF(AND(M795&lt;&gt;'Tabelas auxiliares'!$B$236,M795&lt;&gt;'Tabelas auxiliares'!$B$237,M795&lt;&gt;'Tabelas auxiliares'!$C$236,M795&lt;&gt;'Tabelas auxiliares'!$C$237),"FOLHA DE PESSOAL",IF(Q795='Tabelas auxiliares'!$A$237,"CUSTEIO",IF(Q795='Tabelas auxiliares'!$A$236,"INVESTIMENTO","ERRO - VERIFICAR"))))</f>
        <v/>
      </c>
      <c r="S795" s="66"/>
    </row>
    <row r="796" spans="17:19" x14ac:dyDescent="0.25">
      <c r="Q796" s="51" t="str">
        <f t="shared" si="12"/>
        <v/>
      </c>
      <c r="R796" s="51" t="str">
        <f>IF(M796="","",IF(AND(M796&lt;&gt;'Tabelas auxiliares'!$B$236,M796&lt;&gt;'Tabelas auxiliares'!$B$237,M796&lt;&gt;'Tabelas auxiliares'!$C$236,M796&lt;&gt;'Tabelas auxiliares'!$C$237),"FOLHA DE PESSOAL",IF(Q796='Tabelas auxiliares'!$A$237,"CUSTEIO",IF(Q796='Tabelas auxiliares'!$A$236,"INVESTIMENTO","ERRO - VERIFICAR"))))</f>
        <v/>
      </c>
      <c r="S796" s="66"/>
    </row>
    <row r="797" spans="17:19" x14ac:dyDescent="0.25">
      <c r="Q797" s="51" t="str">
        <f t="shared" si="12"/>
        <v/>
      </c>
      <c r="R797" s="51" t="str">
        <f>IF(M797="","",IF(AND(M797&lt;&gt;'Tabelas auxiliares'!$B$236,M797&lt;&gt;'Tabelas auxiliares'!$B$237,M797&lt;&gt;'Tabelas auxiliares'!$C$236,M797&lt;&gt;'Tabelas auxiliares'!$C$237),"FOLHA DE PESSOAL",IF(Q797='Tabelas auxiliares'!$A$237,"CUSTEIO",IF(Q797='Tabelas auxiliares'!$A$236,"INVESTIMENTO","ERRO - VERIFICAR"))))</f>
        <v/>
      </c>
      <c r="S797" s="66"/>
    </row>
    <row r="798" spans="17:19" x14ac:dyDescent="0.25">
      <c r="Q798" s="51" t="str">
        <f t="shared" si="12"/>
        <v/>
      </c>
      <c r="R798" s="51" t="str">
        <f>IF(M798="","",IF(AND(M798&lt;&gt;'Tabelas auxiliares'!$B$236,M798&lt;&gt;'Tabelas auxiliares'!$B$237,M798&lt;&gt;'Tabelas auxiliares'!$C$236,M798&lt;&gt;'Tabelas auxiliares'!$C$237),"FOLHA DE PESSOAL",IF(Q798='Tabelas auxiliares'!$A$237,"CUSTEIO",IF(Q798='Tabelas auxiliares'!$A$236,"INVESTIMENTO","ERRO - VERIFICAR"))))</f>
        <v/>
      </c>
      <c r="S798" s="66"/>
    </row>
    <row r="799" spans="17:19" x14ac:dyDescent="0.25">
      <c r="Q799" s="51" t="str">
        <f t="shared" si="12"/>
        <v/>
      </c>
      <c r="R799" s="51" t="str">
        <f>IF(M799="","",IF(AND(M799&lt;&gt;'Tabelas auxiliares'!$B$236,M799&lt;&gt;'Tabelas auxiliares'!$B$237,M799&lt;&gt;'Tabelas auxiliares'!$C$236,M799&lt;&gt;'Tabelas auxiliares'!$C$237),"FOLHA DE PESSOAL",IF(Q799='Tabelas auxiliares'!$A$237,"CUSTEIO",IF(Q799='Tabelas auxiliares'!$A$236,"INVESTIMENTO","ERRO - VERIFICAR"))))</f>
        <v/>
      </c>
      <c r="S799" s="66"/>
    </row>
    <row r="800" spans="17:19" x14ac:dyDescent="0.25">
      <c r="Q800" s="51" t="str">
        <f t="shared" si="12"/>
        <v/>
      </c>
      <c r="R800" s="51" t="str">
        <f>IF(M800="","",IF(AND(M800&lt;&gt;'Tabelas auxiliares'!$B$236,M800&lt;&gt;'Tabelas auxiliares'!$B$237,M800&lt;&gt;'Tabelas auxiliares'!$C$236,M800&lt;&gt;'Tabelas auxiliares'!$C$237),"FOLHA DE PESSOAL",IF(Q800='Tabelas auxiliares'!$A$237,"CUSTEIO",IF(Q800='Tabelas auxiliares'!$A$236,"INVESTIMENTO","ERRO - VERIFICAR"))))</f>
        <v/>
      </c>
      <c r="S800" s="66"/>
    </row>
    <row r="801" spans="17:19" x14ac:dyDescent="0.25">
      <c r="Q801" s="51" t="str">
        <f t="shared" si="12"/>
        <v/>
      </c>
      <c r="R801" s="51" t="str">
        <f>IF(M801="","",IF(AND(M801&lt;&gt;'Tabelas auxiliares'!$B$236,M801&lt;&gt;'Tabelas auxiliares'!$B$237,M801&lt;&gt;'Tabelas auxiliares'!$C$236,M801&lt;&gt;'Tabelas auxiliares'!$C$237),"FOLHA DE PESSOAL",IF(Q801='Tabelas auxiliares'!$A$237,"CUSTEIO",IF(Q801='Tabelas auxiliares'!$A$236,"INVESTIMENTO","ERRO - VERIFICAR"))))</f>
        <v/>
      </c>
      <c r="S801" s="66"/>
    </row>
    <row r="802" spans="17:19" x14ac:dyDescent="0.25">
      <c r="Q802" s="51" t="str">
        <f t="shared" si="12"/>
        <v/>
      </c>
      <c r="R802" s="51" t="str">
        <f>IF(M802="","",IF(AND(M802&lt;&gt;'Tabelas auxiliares'!$B$236,M802&lt;&gt;'Tabelas auxiliares'!$B$237,M802&lt;&gt;'Tabelas auxiliares'!$C$236,M802&lt;&gt;'Tabelas auxiliares'!$C$237),"FOLHA DE PESSOAL",IF(Q802='Tabelas auxiliares'!$A$237,"CUSTEIO",IF(Q802='Tabelas auxiliares'!$A$236,"INVESTIMENTO","ERRO - VERIFICAR"))))</f>
        <v/>
      </c>
      <c r="S802" s="66"/>
    </row>
    <row r="803" spans="17:19" x14ac:dyDescent="0.25">
      <c r="Q803" s="51" t="str">
        <f t="shared" si="12"/>
        <v/>
      </c>
      <c r="R803" s="51" t="str">
        <f>IF(M803="","",IF(AND(M803&lt;&gt;'Tabelas auxiliares'!$B$236,M803&lt;&gt;'Tabelas auxiliares'!$B$237,M803&lt;&gt;'Tabelas auxiliares'!$C$236,M803&lt;&gt;'Tabelas auxiliares'!$C$237),"FOLHA DE PESSOAL",IF(Q803='Tabelas auxiliares'!$A$237,"CUSTEIO",IF(Q803='Tabelas auxiliares'!$A$236,"INVESTIMENTO","ERRO - VERIFICAR"))))</f>
        <v/>
      </c>
      <c r="S803" s="66"/>
    </row>
    <row r="804" spans="17:19" x14ac:dyDescent="0.25">
      <c r="Q804" s="51" t="str">
        <f t="shared" si="12"/>
        <v/>
      </c>
      <c r="R804" s="51" t="str">
        <f>IF(M804="","",IF(AND(M804&lt;&gt;'Tabelas auxiliares'!$B$236,M804&lt;&gt;'Tabelas auxiliares'!$B$237,M804&lt;&gt;'Tabelas auxiliares'!$C$236,M804&lt;&gt;'Tabelas auxiliares'!$C$237),"FOLHA DE PESSOAL",IF(Q804='Tabelas auxiliares'!$A$237,"CUSTEIO",IF(Q804='Tabelas auxiliares'!$A$236,"INVESTIMENTO","ERRO - VERIFICAR"))))</f>
        <v/>
      </c>
      <c r="S804" s="66"/>
    </row>
    <row r="805" spans="17:19" x14ac:dyDescent="0.25">
      <c r="Q805" s="51" t="str">
        <f t="shared" si="12"/>
        <v/>
      </c>
      <c r="R805" s="51" t="str">
        <f>IF(M805="","",IF(AND(M805&lt;&gt;'Tabelas auxiliares'!$B$236,M805&lt;&gt;'Tabelas auxiliares'!$B$237,M805&lt;&gt;'Tabelas auxiliares'!$C$236,M805&lt;&gt;'Tabelas auxiliares'!$C$237),"FOLHA DE PESSOAL",IF(Q805='Tabelas auxiliares'!$A$237,"CUSTEIO",IF(Q805='Tabelas auxiliares'!$A$236,"INVESTIMENTO","ERRO - VERIFICAR"))))</f>
        <v/>
      </c>
      <c r="S805" s="66"/>
    </row>
    <row r="806" spans="17:19" x14ac:dyDescent="0.25">
      <c r="Q806" s="51" t="str">
        <f t="shared" si="12"/>
        <v/>
      </c>
      <c r="R806" s="51" t="str">
        <f>IF(M806="","",IF(AND(M806&lt;&gt;'Tabelas auxiliares'!$B$236,M806&lt;&gt;'Tabelas auxiliares'!$B$237,M806&lt;&gt;'Tabelas auxiliares'!$C$236,M806&lt;&gt;'Tabelas auxiliares'!$C$237),"FOLHA DE PESSOAL",IF(Q806='Tabelas auxiliares'!$A$237,"CUSTEIO",IF(Q806='Tabelas auxiliares'!$A$236,"INVESTIMENTO","ERRO - VERIFICAR"))))</f>
        <v/>
      </c>
      <c r="S806" s="66"/>
    </row>
    <row r="807" spans="17:19" x14ac:dyDescent="0.25">
      <c r="Q807" s="51" t="str">
        <f t="shared" si="12"/>
        <v/>
      </c>
      <c r="R807" s="51" t="str">
        <f>IF(M807="","",IF(AND(M807&lt;&gt;'Tabelas auxiliares'!$B$236,M807&lt;&gt;'Tabelas auxiliares'!$B$237,M807&lt;&gt;'Tabelas auxiliares'!$C$236,M807&lt;&gt;'Tabelas auxiliares'!$C$237),"FOLHA DE PESSOAL",IF(Q807='Tabelas auxiliares'!$A$237,"CUSTEIO",IF(Q807='Tabelas auxiliares'!$A$236,"INVESTIMENTO","ERRO - VERIFICAR"))))</f>
        <v/>
      </c>
      <c r="S807" s="66"/>
    </row>
    <row r="808" spans="17:19" x14ac:dyDescent="0.25">
      <c r="Q808" s="51" t="str">
        <f t="shared" si="12"/>
        <v/>
      </c>
      <c r="R808" s="51" t="str">
        <f>IF(M808="","",IF(AND(M808&lt;&gt;'Tabelas auxiliares'!$B$236,M808&lt;&gt;'Tabelas auxiliares'!$B$237,M808&lt;&gt;'Tabelas auxiliares'!$C$236,M808&lt;&gt;'Tabelas auxiliares'!$C$237),"FOLHA DE PESSOAL",IF(Q808='Tabelas auxiliares'!$A$237,"CUSTEIO",IF(Q808='Tabelas auxiliares'!$A$236,"INVESTIMENTO","ERRO - VERIFICAR"))))</f>
        <v/>
      </c>
      <c r="S808" s="66"/>
    </row>
    <row r="809" spans="17:19" x14ac:dyDescent="0.25">
      <c r="Q809" s="51" t="str">
        <f t="shared" si="12"/>
        <v/>
      </c>
      <c r="R809" s="51" t="str">
        <f>IF(M809="","",IF(AND(M809&lt;&gt;'Tabelas auxiliares'!$B$236,M809&lt;&gt;'Tabelas auxiliares'!$B$237,M809&lt;&gt;'Tabelas auxiliares'!$C$236,M809&lt;&gt;'Tabelas auxiliares'!$C$237),"FOLHA DE PESSOAL",IF(Q809='Tabelas auxiliares'!$A$237,"CUSTEIO",IF(Q809='Tabelas auxiliares'!$A$236,"INVESTIMENTO","ERRO - VERIFICAR"))))</f>
        <v/>
      </c>
      <c r="S809" s="66"/>
    </row>
    <row r="810" spans="17:19" x14ac:dyDescent="0.25">
      <c r="Q810" s="51" t="str">
        <f t="shared" si="12"/>
        <v/>
      </c>
      <c r="R810" s="51" t="str">
        <f>IF(M810="","",IF(AND(M810&lt;&gt;'Tabelas auxiliares'!$B$236,M810&lt;&gt;'Tabelas auxiliares'!$B$237,M810&lt;&gt;'Tabelas auxiliares'!$C$236,M810&lt;&gt;'Tabelas auxiliares'!$C$237),"FOLHA DE PESSOAL",IF(Q810='Tabelas auxiliares'!$A$237,"CUSTEIO",IF(Q810='Tabelas auxiliares'!$A$236,"INVESTIMENTO","ERRO - VERIFICAR"))))</f>
        <v/>
      </c>
      <c r="S810" s="66"/>
    </row>
    <row r="811" spans="17:19" x14ac:dyDescent="0.25">
      <c r="Q811" s="51" t="str">
        <f t="shared" si="12"/>
        <v/>
      </c>
      <c r="R811" s="51" t="str">
        <f>IF(M811="","",IF(AND(M811&lt;&gt;'Tabelas auxiliares'!$B$236,M811&lt;&gt;'Tabelas auxiliares'!$B$237,M811&lt;&gt;'Tabelas auxiliares'!$C$236,M811&lt;&gt;'Tabelas auxiliares'!$C$237),"FOLHA DE PESSOAL",IF(Q811='Tabelas auxiliares'!$A$237,"CUSTEIO",IF(Q811='Tabelas auxiliares'!$A$236,"INVESTIMENTO","ERRO - VERIFICAR"))))</f>
        <v/>
      </c>
      <c r="S811" s="66"/>
    </row>
    <row r="812" spans="17:19" x14ac:dyDescent="0.25">
      <c r="Q812" s="51" t="str">
        <f t="shared" si="12"/>
        <v/>
      </c>
      <c r="R812" s="51" t="str">
        <f>IF(M812="","",IF(AND(M812&lt;&gt;'Tabelas auxiliares'!$B$236,M812&lt;&gt;'Tabelas auxiliares'!$B$237,M812&lt;&gt;'Tabelas auxiliares'!$C$236,M812&lt;&gt;'Tabelas auxiliares'!$C$237),"FOLHA DE PESSOAL",IF(Q812='Tabelas auxiliares'!$A$237,"CUSTEIO",IF(Q812='Tabelas auxiliares'!$A$236,"INVESTIMENTO","ERRO - VERIFICAR"))))</f>
        <v/>
      </c>
      <c r="S812" s="66"/>
    </row>
    <row r="813" spans="17:19" x14ac:dyDescent="0.25">
      <c r="Q813" s="51" t="str">
        <f t="shared" si="12"/>
        <v/>
      </c>
      <c r="R813" s="51" t="str">
        <f>IF(M813="","",IF(AND(M813&lt;&gt;'Tabelas auxiliares'!$B$236,M813&lt;&gt;'Tabelas auxiliares'!$B$237,M813&lt;&gt;'Tabelas auxiliares'!$C$236,M813&lt;&gt;'Tabelas auxiliares'!$C$237),"FOLHA DE PESSOAL",IF(Q813='Tabelas auxiliares'!$A$237,"CUSTEIO",IF(Q813='Tabelas auxiliares'!$A$236,"INVESTIMENTO","ERRO - VERIFICAR"))))</f>
        <v/>
      </c>
      <c r="S813" s="66"/>
    </row>
    <row r="814" spans="17:19" x14ac:dyDescent="0.25">
      <c r="Q814" s="51" t="str">
        <f t="shared" si="12"/>
        <v/>
      </c>
      <c r="R814" s="51" t="str">
        <f>IF(M814="","",IF(AND(M814&lt;&gt;'Tabelas auxiliares'!$B$236,M814&lt;&gt;'Tabelas auxiliares'!$B$237,M814&lt;&gt;'Tabelas auxiliares'!$C$236,M814&lt;&gt;'Tabelas auxiliares'!$C$237),"FOLHA DE PESSOAL",IF(Q814='Tabelas auxiliares'!$A$237,"CUSTEIO",IF(Q814='Tabelas auxiliares'!$A$236,"INVESTIMENTO","ERRO - VERIFICAR"))))</f>
        <v/>
      </c>
      <c r="S814" s="66"/>
    </row>
    <row r="815" spans="17:19" x14ac:dyDescent="0.25">
      <c r="Q815" s="51" t="str">
        <f t="shared" si="12"/>
        <v/>
      </c>
      <c r="R815" s="51" t="str">
        <f>IF(M815="","",IF(AND(M815&lt;&gt;'Tabelas auxiliares'!$B$236,M815&lt;&gt;'Tabelas auxiliares'!$B$237,M815&lt;&gt;'Tabelas auxiliares'!$C$236,M815&lt;&gt;'Tabelas auxiliares'!$C$237),"FOLHA DE PESSOAL",IF(Q815='Tabelas auxiliares'!$A$237,"CUSTEIO",IF(Q815='Tabelas auxiliares'!$A$236,"INVESTIMENTO","ERRO - VERIFICAR"))))</f>
        <v/>
      </c>
      <c r="S815" s="66"/>
    </row>
    <row r="816" spans="17:19" x14ac:dyDescent="0.25">
      <c r="Q816" s="51" t="str">
        <f t="shared" si="12"/>
        <v/>
      </c>
      <c r="R816" s="51" t="str">
        <f>IF(M816="","",IF(AND(M816&lt;&gt;'Tabelas auxiliares'!$B$236,M816&lt;&gt;'Tabelas auxiliares'!$B$237,M816&lt;&gt;'Tabelas auxiliares'!$C$236,M816&lt;&gt;'Tabelas auxiliares'!$C$237),"FOLHA DE PESSOAL",IF(Q816='Tabelas auxiliares'!$A$237,"CUSTEIO",IF(Q816='Tabelas auxiliares'!$A$236,"INVESTIMENTO","ERRO - VERIFICAR"))))</f>
        <v/>
      </c>
      <c r="S816" s="66"/>
    </row>
    <row r="817" spans="17:19" x14ac:dyDescent="0.25">
      <c r="Q817" s="51" t="str">
        <f t="shared" si="12"/>
        <v/>
      </c>
      <c r="R817" s="51" t="str">
        <f>IF(M817="","",IF(AND(M817&lt;&gt;'Tabelas auxiliares'!$B$236,M817&lt;&gt;'Tabelas auxiliares'!$B$237,M817&lt;&gt;'Tabelas auxiliares'!$C$236,M817&lt;&gt;'Tabelas auxiliares'!$C$237),"FOLHA DE PESSOAL",IF(Q817='Tabelas auxiliares'!$A$237,"CUSTEIO",IF(Q817='Tabelas auxiliares'!$A$236,"INVESTIMENTO","ERRO - VERIFICAR"))))</f>
        <v/>
      </c>
      <c r="S817" s="66"/>
    </row>
    <row r="818" spans="17:19" x14ac:dyDescent="0.25">
      <c r="Q818" s="51" t="str">
        <f t="shared" si="12"/>
        <v/>
      </c>
      <c r="R818" s="51" t="str">
        <f>IF(M818="","",IF(AND(M818&lt;&gt;'Tabelas auxiliares'!$B$236,M818&lt;&gt;'Tabelas auxiliares'!$B$237,M818&lt;&gt;'Tabelas auxiliares'!$C$236,M818&lt;&gt;'Tabelas auxiliares'!$C$237),"FOLHA DE PESSOAL",IF(Q818='Tabelas auxiliares'!$A$237,"CUSTEIO",IF(Q818='Tabelas auxiliares'!$A$236,"INVESTIMENTO","ERRO - VERIFICAR"))))</f>
        <v/>
      </c>
      <c r="S818" s="66"/>
    </row>
    <row r="819" spans="17:19" x14ac:dyDescent="0.25">
      <c r="Q819" s="51" t="str">
        <f t="shared" si="12"/>
        <v/>
      </c>
      <c r="R819" s="51" t="str">
        <f>IF(M819="","",IF(AND(M819&lt;&gt;'Tabelas auxiliares'!$B$236,M819&lt;&gt;'Tabelas auxiliares'!$B$237,M819&lt;&gt;'Tabelas auxiliares'!$C$236,M819&lt;&gt;'Tabelas auxiliares'!$C$237),"FOLHA DE PESSOAL",IF(Q819='Tabelas auxiliares'!$A$237,"CUSTEIO",IF(Q819='Tabelas auxiliares'!$A$236,"INVESTIMENTO","ERRO - VERIFICAR"))))</f>
        <v/>
      </c>
      <c r="S819" s="66"/>
    </row>
    <row r="820" spans="17:19" x14ac:dyDescent="0.25">
      <c r="Q820" s="51" t="str">
        <f t="shared" si="12"/>
        <v/>
      </c>
      <c r="R820" s="51" t="str">
        <f>IF(M820="","",IF(AND(M820&lt;&gt;'Tabelas auxiliares'!$B$236,M820&lt;&gt;'Tabelas auxiliares'!$B$237,M820&lt;&gt;'Tabelas auxiliares'!$C$236,M820&lt;&gt;'Tabelas auxiliares'!$C$237),"FOLHA DE PESSOAL",IF(Q820='Tabelas auxiliares'!$A$237,"CUSTEIO",IF(Q820='Tabelas auxiliares'!$A$236,"INVESTIMENTO","ERRO - VERIFICAR"))))</f>
        <v/>
      </c>
      <c r="S820" s="66"/>
    </row>
    <row r="821" spans="17:19" x14ac:dyDescent="0.25">
      <c r="Q821" s="51" t="str">
        <f t="shared" si="12"/>
        <v/>
      </c>
      <c r="R821" s="51" t="str">
        <f>IF(M821="","",IF(AND(M821&lt;&gt;'Tabelas auxiliares'!$B$236,M821&lt;&gt;'Tabelas auxiliares'!$B$237,M821&lt;&gt;'Tabelas auxiliares'!$C$236,M821&lt;&gt;'Tabelas auxiliares'!$C$237),"FOLHA DE PESSOAL",IF(Q821='Tabelas auxiliares'!$A$237,"CUSTEIO",IF(Q821='Tabelas auxiliares'!$A$236,"INVESTIMENTO","ERRO - VERIFICAR"))))</f>
        <v/>
      </c>
      <c r="S821" s="66"/>
    </row>
    <row r="822" spans="17:19" x14ac:dyDescent="0.25">
      <c r="Q822" s="51" t="str">
        <f t="shared" si="12"/>
        <v/>
      </c>
      <c r="R822" s="51" t="str">
        <f>IF(M822="","",IF(AND(M822&lt;&gt;'Tabelas auxiliares'!$B$236,M822&lt;&gt;'Tabelas auxiliares'!$B$237,M822&lt;&gt;'Tabelas auxiliares'!$C$236,M822&lt;&gt;'Tabelas auxiliares'!$C$237),"FOLHA DE PESSOAL",IF(Q822='Tabelas auxiliares'!$A$237,"CUSTEIO",IF(Q822='Tabelas auxiliares'!$A$236,"INVESTIMENTO","ERRO - VERIFICAR"))))</f>
        <v/>
      </c>
      <c r="S822" s="66"/>
    </row>
    <row r="823" spans="17:19" x14ac:dyDescent="0.25">
      <c r="Q823" s="51" t="str">
        <f t="shared" si="12"/>
        <v/>
      </c>
      <c r="R823" s="51" t="str">
        <f>IF(M823="","",IF(AND(M823&lt;&gt;'Tabelas auxiliares'!$B$236,M823&lt;&gt;'Tabelas auxiliares'!$B$237,M823&lt;&gt;'Tabelas auxiliares'!$C$236,M823&lt;&gt;'Tabelas auxiliares'!$C$237),"FOLHA DE PESSOAL",IF(Q823='Tabelas auxiliares'!$A$237,"CUSTEIO",IF(Q823='Tabelas auxiliares'!$A$236,"INVESTIMENTO","ERRO - VERIFICAR"))))</f>
        <v/>
      </c>
      <c r="S823" s="66"/>
    </row>
    <row r="824" spans="17:19" x14ac:dyDescent="0.25">
      <c r="Q824" s="51" t="str">
        <f t="shared" si="12"/>
        <v/>
      </c>
      <c r="R824" s="51" t="str">
        <f>IF(M824="","",IF(AND(M824&lt;&gt;'Tabelas auxiliares'!$B$236,M824&lt;&gt;'Tabelas auxiliares'!$B$237,M824&lt;&gt;'Tabelas auxiliares'!$C$236,M824&lt;&gt;'Tabelas auxiliares'!$C$237),"FOLHA DE PESSOAL",IF(Q824='Tabelas auxiliares'!$A$237,"CUSTEIO",IF(Q824='Tabelas auxiliares'!$A$236,"INVESTIMENTO","ERRO - VERIFICAR"))))</f>
        <v/>
      </c>
      <c r="S824" s="66"/>
    </row>
    <row r="825" spans="17:19" x14ac:dyDescent="0.25">
      <c r="Q825" s="51" t="str">
        <f t="shared" si="12"/>
        <v/>
      </c>
      <c r="R825" s="51" t="str">
        <f>IF(M825="","",IF(AND(M825&lt;&gt;'Tabelas auxiliares'!$B$236,M825&lt;&gt;'Tabelas auxiliares'!$B$237,M825&lt;&gt;'Tabelas auxiliares'!$C$236,M825&lt;&gt;'Tabelas auxiliares'!$C$237),"FOLHA DE PESSOAL",IF(Q825='Tabelas auxiliares'!$A$237,"CUSTEIO",IF(Q825='Tabelas auxiliares'!$A$236,"INVESTIMENTO","ERRO - VERIFICAR"))))</f>
        <v/>
      </c>
      <c r="S825" s="66"/>
    </row>
    <row r="826" spans="17:19" x14ac:dyDescent="0.25">
      <c r="Q826" s="51" t="str">
        <f t="shared" si="12"/>
        <v/>
      </c>
      <c r="R826" s="51" t="str">
        <f>IF(M826="","",IF(AND(M826&lt;&gt;'Tabelas auxiliares'!$B$236,M826&lt;&gt;'Tabelas auxiliares'!$B$237,M826&lt;&gt;'Tabelas auxiliares'!$C$236,M826&lt;&gt;'Tabelas auxiliares'!$C$237),"FOLHA DE PESSOAL",IF(Q826='Tabelas auxiliares'!$A$237,"CUSTEIO",IF(Q826='Tabelas auxiliares'!$A$236,"INVESTIMENTO","ERRO - VERIFICAR"))))</f>
        <v/>
      </c>
      <c r="S826" s="66"/>
    </row>
    <row r="827" spans="17:19" x14ac:dyDescent="0.25">
      <c r="Q827" s="51" t="str">
        <f t="shared" si="12"/>
        <v/>
      </c>
      <c r="R827" s="51" t="str">
        <f>IF(M827="","",IF(AND(M827&lt;&gt;'Tabelas auxiliares'!$B$236,M827&lt;&gt;'Tabelas auxiliares'!$B$237,M827&lt;&gt;'Tabelas auxiliares'!$C$236,M827&lt;&gt;'Tabelas auxiliares'!$C$237),"FOLHA DE PESSOAL",IF(Q827='Tabelas auxiliares'!$A$237,"CUSTEIO",IF(Q827='Tabelas auxiliares'!$A$236,"INVESTIMENTO","ERRO - VERIFICAR"))))</f>
        <v/>
      </c>
      <c r="S827" s="66"/>
    </row>
    <row r="828" spans="17:19" x14ac:dyDescent="0.25">
      <c r="Q828" s="51" t="str">
        <f t="shared" si="12"/>
        <v/>
      </c>
      <c r="R828" s="51" t="str">
        <f>IF(M828="","",IF(AND(M828&lt;&gt;'Tabelas auxiliares'!$B$236,M828&lt;&gt;'Tabelas auxiliares'!$B$237,M828&lt;&gt;'Tabelas auxiliares'!$C$236,M828&lt;&gt;'Tabelas auxiliares'!$C$237),"FOLHA DE PESSOAL",IF(Q828='Tabelas auxiliares'!$A$237,"CUSTEIO",IF(Q828='Tabelas auxiliares'!$A$236,"INVESTIMENTO","ERRO - VERIFICAR"))))</f>
        <v/>
      </c>
      <c r="S828" s="66"/>
    </row>
    <row r="829" spans="17:19" x14ac:dyDescent="0.25">
      <c r="Q829" s="51" t="str">
        <f t="shared" si="12"/>
        <v/>
      </c>
      <c r="R829" s="51" t="str">
        <f>IF(M829="","",IF(AND(M829&lt;&gt;'Tabelas auxiliares'!$B$236,M829&lt;&gt;'Tabelas auxiliares'!$B$237,M829&lt;&gt;'Tabelas auxiliares'!$C$236,M829&lt;&gt;'Tabelas auxiliares'!$C$237),"FOLHA DE PESSOAL",IF(Q829='Tabelas auxiliares'!$A$237,"CUSTEIO",IF(Q829='Tabelas auxiliares'!$A$236,"INVESTIMENTO","ERRO - VERIFICAR"))))</f>
        <v/>
      </c>
      <c r="S829" s="66"/>
    </row>
    <row r="830" spans="17:19" x14ac:dyDescent="0.25">
      <c r="Q830" s="51" t="str">
        <f t="shared" si="12"/>
        <v/>
      </c>
      <c r="R830" s="51" t="str">
        <f>IF(M830="","",IF(AND(M830&lt;&gt;'Tabelas auxiliares'!$B$236,M830&lt;&gt;'Tabelas auxiliares'!$B$237,M830&lt;&gt;'Tabelas auxiliares'!$C$236,M830&lt;&gt;'Tabelas auxiliares'!$C$237),"FOLHA DE PESSOAL",IF(Q830='Tabelas auxiliares'!$A$237,"CUSTEIO",IF(Q830='Tabelas auxiliares'!$A$236,"INVESTIMENTO","ERRO - VERIFICAR"))))</f>
        <v/>
      </c>
      <c r="S830" s="66"/>
    </row>
    <row r="831" spans="17:19" x14ac:dyDescent="0.25">
      <c r="Q831" s="51" t="str">
        <f t="shared" si="12"/>
        <v/>
      </c>
      <c r="R831" s="51" t="str">
        <f>IF(M831="","",IF(AND(M831&lt;&gt;'Tabelas auxiliares'!$B$236,M831&lt;&gt;'Tabelas auxiliares'!$B$237,M831&lt;&gt;'Tabelas auxiliares'!$C$236,M831&lt;&gt;'Tabelas auxiliares'!$C$237),"FOLHA DE PESSOAL",IF(Q831='Tabelas auxiliares'!$A$237,"CUSTEIO",IF(Q831='Tabelas auxiliares'!$A$236,"INVESTIMENTO","ERRO - VERIFICAR"))))</f>
        <v/>
      </c>
      <c r="S831" s="66"/>
    </row>
    <row r="832" spans="17:19" x14ac:dyDescent="0.25">
      <c r="Q832" s="51" t="str">
        <f t="shared" si="12"/>
        <v/>
      </c>
      <c r="R832" s="51" t="str">
        <f>IF(M832="","",IF(AND(M832&lt;&gt;'Tabelas auxiliares'!$B$236,M832&lt;&gt;'Tabelas auxiliares'!$B$237,M832&lt;&gt;'Tabelas auxiliares'!$C$236,M832&lt;&gt;'Tabelas auxiliares'!$C$237),"FOLHA DE PESSOAL",IF(Q832='Tabelas auxiliares'!$A$237,"CUSTEIO",IF(Q832='Tabelas auxiliares'!$A$236,"INVESTIMENTO","ERRO - VERIFICAR"))))</f>
        <v/>
      </c>
      <c r="S832" s="66"/>
    </row>
    <row r="833" spans="17:19" x14ac:dyDescent="0.25">
      <c r="Q833" s="51" t="str">
        <f t="shared" si="12"/>
        <v/>
      </c>
      <c r="R833" s="51" t="str">
        <f>IF(M833="","",IF(AND(M833&lt;&gt;'Tabelas auxiliares'!$B$236,M833&lt;&gt;'Tabelas auxiliares'!$B$237,M833&lt;&gt;'Tabelas auxiliares'!$C$236,M833&lt;&gt;'Tabelas auxiliares'!$C$237),"FOLHA DE PESSOAL",IF(Q833='Tabelas auxiliares'!$A$237,"CUSTEIO",IF(Q833='Tabelas auxiliares'!$A$236,"INVESTIMENTO","ERRO - VERIFICAR"))))</f>
        <v/>
      </c>
      <c r="S833" s="66"/>
    </row>
    <row r="834" spans="17:19" x14ac:dyDescent="0.25">
      <c r="Q834" s="51" t="str">
        <f t="shared" si="12"/>
        <v/>
      </c>
      <c r="R834" s="51" t="str">
        <f>IF(M834="","",IF(AND(M834&lt;&gt;'Tabelas auxiliares'!$B$236,M834&lt;&gt;'Tabelas auxiliares'!$B$237,M834&lt;&gt;'Tabelas auxiliares'!$C$236,M834&lt;&gt;'Tabelas auxiliares'!$C$237),"FOLHA DE PESSOAL",IF(Q834='Tabelas auxiliares'!$A$237,"CUSTEIO",IF(Q834='Tabelas auxiliares'!$A$236,"INVESTIMENTO","ERRO - VERIFICAR"))))</f>
        <v/>
      </c>
      <c r="S834" s="66"/>
    </row>
    <row r="835" spans="17:19" x14ac:dyDescent="0.25">
      <c r="Q835" s="51" t="str">
        <f t="shared" si="12"/>
        <v/>
      </c>
      <c r="R835" s="51" t="str">
        <f>IF(M835="","",IF(AND(M835&lt;&gt;'Tabelas auxiliares'!$B$236,M835&lt;&gt;'Tabelas auxiliares'!$B$237,M835&lt;&gt;'Tabelas auxiliares'!$C$236,M835&lt;&gt;'Tabelas auxiliares'!$C$237),"FOLHA DE PESSOAL",IF(Q835='Tabelas auxiliares'!$A$237,"CUSTEIO",IF(Q835='Tabelas auxiliares'!$A$236,"INVESTIMENTO","ERRO - VERIFICAR"))))</f>
        <v/>
      </c>
      <c r="S835" s="66"/>
    </row>
    <row r="836" spans="17:19" x14ac:dyDescent="0.25">
      <c r="Q836" s="51" t="str">
        <f t="shared" ref="Q836:Q899" si="13">LEFT(O836,1)</f>
        <v/>
      </c>
      <c r="R836" s="51" t="str">
        <f>IF(M836="","",IF(AND(M836&lt;&gt;'Tabelas auxiliares'!$B$236,M836&lt;&gt;'Tabelas auxiliares'!$B$237,M836&lt;&gt;'Tabelas auxiliares'!$C$236,M836&lt;&gt;'Tabelas auxiliares'!$C$237),"FOLHA DE PESSOAL",IF(Q836='Tabelas auxiliares'!$A$237,"CUSTEIO",IF(Q836='Tabelas auxiliares'!$A$236,"INVESTIMENTO","ERRO - VERIFICAR"))))</f>
        <v/>
      </c>
      <c r="S836" s="66"/>
    </row>
    <row r="837" spans="17:19" x14ac:dyDescent="0.25">
      <c r="Q837" s="51" t="str">
        <f t="shared" si="13"/>
        <v/>
      </c>
      <c r="R837" s="51" t="str">
        <f>IF(M837="","",IF(AND(M837&lt;&gt;'Tabelas auxiliares'!$B$236,M837&lt;&gt;'Tabelas auxiliares'!$B$237,M837&lt;&gt;'Tabelas auxiliares'!$C$236,M837&lt;&gt;'Tabelas auxiliares'!$C$237),"FOLHA DE PESSOAL",IF(Q837='Tabelas auxiliares'!$A$237,"CUSTEIO",IF(Q837='Tabelas auxiliares'!$A$236,"INVESTIMENTO","ERRO - VERIFICAR"))))</f>
        <v/>
      </c>
      <c r="S837" s="66"/>
    </row>
    <row r="838" spans="17:19" x14ac:dyDescent="0.25">
      <c r="Q838" s="51" t="str">
        <f t="shared" si="13"/>
        <v/>
      </c>
      <c r="R838" s="51" t="str">
        <f>IF(M838="","",IF(AND(M838&lt;&gt;'Tabelas auxiliares'!$B$236,M838&lt;&gt;'Tabelas auxiliares'!$B$237,M838&lt;&gt;'Tabelas auxiliares'!$C$236,M838&lt;&gt;'Tabelas auxiliares'!$C$237),"FOLHA DE PESSOAL",IF(Q838='Tabelas auxiliares'!$A$237,"CUSTEIO",IF(Q838='Tabelas auxiliares'!$A$236,"INVESTIMENTO","ERRO - VERIFICAR"))))</f>
        <v/>
      </c>
      <c r="S838" s="66"/>
    </row>
    <row r="839" spans="17:19" x14ac:dyDescent="0.25">
      <c r="Q839" s="51" t="str">
        <f t="shared" si="13"/>
        <v/>
      </c>
      <c r="R839" s="51" t="str">
        <f>IF(M839="","",IF(AND(M839&lt;&gt;'Tabelas auxiliares'!$B$236,M839&lt;&gt;'Tabelas auxiliares'!$B$237,M839&lt;&gt;'Tabelas auxiliares'!$C$236,M839&lt;&gt;'Tabelas auxiliares'!$C$237),"FOLHA DE PESSOAL",IF(Q839='Tabelas auxiliares'!$A$237,"CUSTEIO",IF(Q839='Tabelas auxiliares'!$A$236,"INVESTIMENTO","ERRO - VERIFICAR"))))</f>
        <v/>
      </c>
      <c r="S839" s="66"/>
    </row>
    <row r="840" spans="17:19" x14ac:dyDescent="0.25">
      <c r="Q840" s="51" t="str">
        <f t="shared" si="13"/>
        <v/>
      </c>
      <c r="R840" s="51" t="str">
        <f>IF(M840="","",IF(AND(M840&lt;&gt;'Tabelas auxiliares'!$B$236,M840&lt;&gt;'Tabelas auxiliares'!$B$237,M840&lt;&gt;'Tabelas auxiliares'!$C$236,M840&lt;&gt;'Tabelas auxiliares'!$C$237),"FOLHA DE PESSOAL",IF(Q840='Tabelas auxiliares'!$A$237,"CUSTEIO",IF(Q840='Tabelas auxiliares'!$A$236,"INVESTIMENTO","ERRO - VERIFICAR"))))</f>
        <v/>
      </c>
      <c r="S840" s="66"/>
    </row>
    <row r="841" spans="17:19" x14ac:dyDescent="0.25">
      <c r="Q841" s="51" t="str">
        <f t="shared" si="13"/>
        <v/>
      </c>
      <c r="R841" s="51" t="str">
        <f>IF(M841="","",IF(AND(M841&lt;&gt;'Tabelas auxiliares'!$B$236,M841&lt;&gt;'Tabelas auxiliares'!$B$237,M841&lt;&gt;'Tabelas auxiliares'!$C$236,M841&lt;&gt;'Tabelas auxiliares'!$C$237),"FOLHA DE PESSOAL",IF(Q841='Tabelas auxiliares'!$A$237,"CUSTEIO",IF(Q841='Tabelas auxiliares'!$A$236,"INVESTIMENTO","ERRO - VERIFICAR"))))</f>
        <v/>
      </c>
      <c r="S841" s="66"/>
    </row>
    <row r="842" spans="17:19" x14ac:dyDescent="0.25">
      <c r="Q842" s="51" t="str">
        <f t="shared" si="13"/>
        <v/>
      </c>
      <c r="R842" s="51" t="str">
        <f>IF(M842="","",IF(AND(M842&lt;&gt;'Tabelas auxiliares'!$B$236,M842&lt;&gt;'Tabelas auxiliares'!$B$237,M842&lt;&gt;'Tabelas auxiliares'!$C$236,M842&lt;&gt;'Tabelas auxiliares'!$C$237),"FOLHA DE PESSOAL",IF(Q842='Tabelas auxiliares'!$A$237,"CUSTEIO",IF(Q842='Tabelas auxiliares'!$A$236,"INVESTIMENTO","ERRO - VERIFICAR"))))</f>
        <v/>
      </c>
      <c r="S842" s="66"/>
    </row>
    <row r="843" spans="17:19" x14ac:dyDescent="0.25">
      <c r="Q843" s="51" t="str">
        <f t="shared" si="13"/>
        <v/>
      </c>
      <c r="R843" s="51" t="str">
        <f>IF(M843="","",IF(AND(M843&lt;&gt;'Tabelas auxiliares'!$B$236,M843&lt;&gt;'Tabelas auxiliares'!$B$237,M843&lt;&gt;'Tabelas auxiliares'!$C$236,M843&lt;&gt;'Tabelas auxiliares'!$C$237),"FOLHA DE PESSOAL",IF(Q843='Tabelas auxiliares'!$A$237,"CUSTEIO",IF(Q843='Tabelas auxiliares'!$A$236,"INVESTIMENTO","ERRO - VERIFICAR"))))</f>
        <v/>
      </c>
      <c r="S843" s="66"/>
    </row>
    <row r="844" spans="17:19" x14ac:dyDescent="0.25">
      <c r="Q844" s="51" t="str">
        <f t="shared" si="13"/>
        <v/>
      </c>
      <c r="R844" s="51" t="str">
        <f>IF(M844="","",IF(AND(M844&lt;&gt;'Tabelas auxiliares'!$B$236,M844&lt;&gt;'Tabelas auxiliares'!$B$237,M844&lt;&gt;'Tabelas auxiliares'!$C$236,M844&lt;&gt;'Tabelas auxiliares'!$C$237),"FOLHA DE PESSOAL",IF(Q844='Tabelas auxiliares'!$A$237,"CUSTEIO",IF(Q844='Tabelas auxiliares'!$A$236,"INVESTIMENTO","ERRO - VERIFICAR"))))</f>
        <v/>
      </c>
      <c r="S844" s="66"/>
    </row>
    <row r="845" spans="17:19" x14ac:dyDescent="0.25">
      <c r="Q845" s="51" t="str">
        <f t="shared" si="13"/>
        <v/>
      </c>
      <c r="R845" s="51" t="str">
        <f>IF(M845="","",IF(AND(M845&lt;&gt;'Tabelas auxiliares'!$B$236,M845&lt;&gt;'Tabelas auxiliares'!$B$237,M845&lt;&gt;'Tabelas auxiliares'!$C$236,M845&lt;&gt;'Tabelas auxiliares'!$C$237),"FOLHA DE PESSOAL",IF(Q845='Tabelas auxiliares'!$A$237,"CUSTEIO",IF(Q845='Tabelas auxiliares'!$A$236,"INVESTIMENTO","ERRO - VERIFICAR"))))</f>
        <v/>
      </c>
      <c r="S845" s="66"/>
    </row>
    <row r="846" spans="17:19" x14ac:dyDescent="0.25">
      <c r="Q846" s="51" t="str">
        <f t="shared" si="13"/>
        <v/>
      </c>
      <c r="R846" s="51" t="str">
        <f>IF(M846="","",IF(AND(M846&lt;&gt;'Tabelas auxiliares'!$B$236,M846&lt;&gt;'Tabelas auxiliares'!$B$237,M846&lt;&gt;'Tabelas auxiliares'!$C$236,M846&lt;&gt;'Tabelas auxiliares'!$C$237),"FOLHA DE PESSOAL",IF(Q846='Tabelas auxiliares'!$A$237,"CUSTEIO",IF(Q846='Tabelas auxiliares'!$A$236,"INVESTIMENTO","ERRO - VERIFICAR"))))</f>
        <v/>
      </c>
      <c r="S846" s="66"/>
    </row>
    <row r="847" spans="17:19" x14ac:dyDescent="0.25">
      <c r="Q847" s="51" t="str">
        <f t="shared" si="13"/>
        <v/>
      </c>
      <c r="R847" s="51" t="str">
        <f>IF(M847="","",IF(AND(M847&lt;&gt;'Tabelas auxiliares'!$B$236,M847&lt;&gt;'Tabelas auxiliares'!$B$237,M847&lt;&gt;'Tabelas auxiliares'!$C$236,M847&lt;&gt;'Tabelas auxiliares'!$C$237),"FOLHA DE PESSOAL",IF(Q847='Tabelas auxiliares'!$A$237,"CUSTEIO",IF(Q847='Tabelas auxiliares'!$A$236,"INVESTIMENTO","ERRO - VERIFICAR"))))</f>
        <v/>
      </c>
      <c r="S847" s="66"/>
    </row>
    <row r="848" spans="17:19" x14ac:dyDescent="0.25">
      <c r="Q848" s="51" t="str">
        <f t="shared" si="13"/>
        <v/>
      </c>
      <c r="R848" s="51" t="str">
        <f>IF(M848="","",IF(AND(M848&lt;&gt;'Tabelas auxiliares'!$B$236,M848&lt;&gt;'Tabelas auxiliares'!$B$237,M848&lt;&gt;'Tabelas auxiliares'!$C$236,M848&lt;&gt;'Tabelas auxiliares'!$C$237),"FOLHA DE PESSOAL",IF(Q848='Tabelas auxiliares'!$A$237,"CUSTEIO",IF(Q848='Tabelas auxiliares'!$A$236,"INVESTIMENTO","ERRO - VERIFICAR"))))</f>
        <v/>
      </c>
      <c r="S848" s="66"/>
    </row>
    <row r="849" spans="17:19" x14ac:dyDescent="0.25">
      <c r="Q849" s="51" t="str">
        <f t="shared" si="13"/>
        <v/>
      </c>
      <c r="R849" s="51" t="str">
        <f>IF(M849="","",IF(AND(M849&lt;&gt;'Tabelas auxiliares'!$B$236,M849&lt;&gt;'Tabelas auxiliares'!$B$237,M849&lt;&gt;'Tabelas auxiliares'!$C$236,M849&lt;&gt;'Tabelas auxiliares'!$C$237),"FOLHA DE PESSOAL",IF(Q849='Tabelas auxiliares'!$A$237,"CUSTEIO",IF(Q849='Tabelas auxiliares'!$A$236,"INVESTIMENTO","ERRO - VERIFICAR"))))</f>
        <v/>
      </c>
      <c r="S849" s="66"/>
    </row>
    <row r="850" spans="17:19" x14ac:dyDescent="0.25">
      <c r="Q850" s="51" t="str">
        <f t="shared" si="13"/>
        <v/>
      </c>
      <c r="R850" s="51" t="str">
        <f>IF(M850="","",IF(AND(M850&lt;&gt;'Tabelas auxiliares'!$B$236,M850&lt;&gt;'Tabelas auxiliares'!$B$237,M850&lt;&gt;'Tabelas auxiliares'!$C$236,M850&lt;&gt;'Tabelas auxiliares'!$C$237),"FOLHA DE PESSOAL",IF(Q850='Tabelas auxiliares'!$A$237,"CUSTEIO",IF(Q850='Tabelas auxiliares'!$A$236,"INVESTIMENTO","ERRO - VERIFICAR"))))</f>
        <v/>
      </c>
      <c r="S850" s="66"/>
    </row>
    <row r="851" spans="17:19" x14ac:dyDescent="0.25">
      <c r="Q851" s="51" t="str">
        <f t="shared" si="13"/>
        <v/>
      </c>
      <c r="R851" s="51" t="str">
        <f>IF(M851="","",IF(AND(M851&lt;&gt;'Tabelas auxiliares'!$B$236,M851&lt;&gt;'Tabelas auxiliares'!$B$237,M851&lt;&gt;'Tabelas auxiliares'!$C$236,M851&lt;&gt;'Tabelas auxiliares'!$C$237),"FOLHA DE PESSOAL",IF(Q851='Tabelas auxiliares'!$A$237,"CUSTEIO",IF(Q851='Tabelas auxiliares'!$A$236,"INVESTIMENTO","ERRO - VERIFICAR"))))</f>
        <v/>
      </c>
      <c r="S851" s="66"/>
    </row>
    <row r="852" spans="17:19" x14ac:dyDescent="0.25">
      <c r="Q852" s="51" t="str">
        <f t="shared" si="13"/>
        <v/>
      </c>
      <c r="R852" s="51" t="str">
        <f>IF(M852="","",IF(AND(M852&lt;&gt;'Tabelas auxiliares'!$B$236,M852&lt;&gt;'Tabelas auxiliares'!$B$237,M852&lt;&gt;'Tabelas auxiliares'!$C$236,M852&lt;&gt;'Tabelas auxiliares'!$C$237),"FOLHA DE PESSOAL",IF(Q852='Tabelas auxiliares'!$A$237,"CUSTEIO",IF(Q852='Tabelas auxiliares'!$A$236,"INVESTIMENTO","ERRO - VERIFICAR"))))</f>
        <v/>
      </c>
      <c r="S852" s="66"/>
    </row>
    <row r="853" spans="17:19" x14ac:dyDescent="0.25">
      <c r="Q853" s="51" t="str">
        <f t="shared" si="13"/>
        <v/>
      </c>
      <c r="R853" s="51" t="str">
        <f>IF(M853="","",IF(AND(M853&lt;&gt;'Tabelas auxiliares'!$B$236,M853&lt;&gt;'Tabelas auxiliares'!$B$237,M853&lt;&gt;'Tabelas auxiliares'!$C$236,M853&lt;&gt;'Tabelas auxiliares'!$C$237),"FOLHA DE PESSOAL",IF(Q853='Tabelas auxiliares'!$A$237,"CUSTEIO",IF(Q853='Tabelas auxiliares'!$A$236,"INVESTIMENTO","ERRO - VERIFICAR"))))</f>
        <v/>
      </c>
      <c r="S853" s="66"/>
    </row>
    <row r="854" spans="17:19" x14ac:dyDescent="0.25">
      <c r="Q854" s="51" t="str">
        <f t="shared" si="13"/>
        <v/>
      </c>
      <c r="R854" s="51" t="str">
        <f>IF(M854="","",IF(AND(M854&lt;&gt;'Tabelas auxiliares'!$B$236,M854&lt;&gt;'Tabelas auxiliares'!$B$237,M854&lt;&gt;'Tabelas auxiliares'!$C$236,M854&lt;&gt;'Tabelas auxiliares'!$C$237),"FOLHA DE PESSOAL",IF(Q854='Tabelas auxiliares'!$A$237,"CUSTEIO",IF(Q854='Tabelas auxiliares'!$A$236,"INVESTIMENTO","ERRO - VERIFICAR"))))</f>
        <v/>
      </c>
      <c r="S854" s="66"/>
    </row>
    <row r="855" spans="17:19" x14ac:dyDescent="0.25">
      <c r="Q855" s="51" t="str">
        <f t="shared" si="13"/>
        <v/>
      </c>
      <c r="R855" s="51" t="str">
        <f>IF(M855="","",IF(AND(M855&lt;&gt;'Tabelas auxiliares'!$B$236,M855&lt;&gt;'Tabelas auxiliares'!$B$237,M855&lt;&gt;'Tabelas auxiliares'!$C$236,M855&lt;&gt;'Tabelas auxiliares'!$C$237),"FOLHA DE PESSOAL",IF(Q855='Tabelas auxiliares'!$A$237,"CUSTEIO",IF(Q855='Tabelas auxiliares'!$A$236,"INVESTIMENTO","ERRO - VERIFICAR"))))</f>
        <v/>
      </c>
      <c r="S855" s="66"/>
    </row>
    <row r="856" spans="17:19" x14ac:dyDescent="0.25">
      <c r="Q856" s="51" t="str">
        <f t="shared" si="13"/>
        <v/>
      </c>
      <c r="R856" s="51" t="str">
        <f>IF(M856="","",IF(AND(M856&lt;&gt;'Tabelas auxiliares'!$B$236,M856&lt;&gt;'Tabelas auxiliares'!$B$237,M856&lt;&gt;'Tabelas auxiliares'!$C$236,M856&lt;&gt;'Tabelas auxiliares'!$C$237),"FOLHA DE PESSOAL",IF(Q856='Tabelas auxiliares'!$A$237,"CUSTEIO",IF(Q856='Tabelas auxiliares'!$A$236,"INVESTIMENTO","ERRO - VERIFICAR"))))</f>
        <v/>
      </c>
      <c r="S856" s="66"/>
    </row>
    <row r="857" spans="17:19" x14ac:dyDescent="0.25">
      <c r="Q857" s="51" t="str">
        <f t="shared" si="13"/>
        <v/>
      </c>
      <c r="R857" s="51" t="str">
        <f>IF(M857="","",IF(AND(M857&lt;&gt;'Tabelas auxiliares'!$B$236,M857&lt;&gt;'Tabelas auxiliares'!$B$237,M857&lt;&gt;'Tabelas auxiliares'!$C$236,M857&lt;&gt;'Tabelas auxiliares'!$C$237),"FOLHA DE PESSOAL",IF(Q857='Tabelas auxiliares'!$A$237,"CUSTEIO",IF(Q857='Tabelas auxiliares'!$A$236,"INVESTIMENTO","ERRO - VERIFICAR"))))</f>
        <v/>
      </c>
      <c r="S857" s="66"/>
    </row>
    <row r="858" spans="17:19" x14ac:dyDescent="0.25">
      <c r="Q858" s="51" t="str">
        <f t="shared" si="13"/>
        <v/>
      </c>
      <c r="R858" s="51" t="str">
        <f>IF(M858="","",IF(AND(M858&lt;&gt;'Tabelas auxiliares'!$B$236,M858&lt;&gt;'Tabelas auxiliares'!$B$237,M858&lt;&gt;'Tabelas auxiliares'!$C$236,M858&lt;&gt;'Tabelas auxiliares'!$C$237),"FOLHA DE PESSOAL",IF(Q858='Tabelas auxiliares'!$A$237,"CUSTEIO",IF(Q858='Tabelas auxiliares'!$A$236,"INVESTIMENTO","ERRO - VERIFICAR"))))</f>
        <v/>
      </c>
      <c r="S858" s="66"/>
    </row>
    <row r="859" spans="17:19" x14ac:dyDescent="0.25">
      <c r="Q859" s="51" t="str">
        <f t="shared" si="13"/>
        <v/>
      </c>
      <c r="R859" s="51" t="str">
        <f>IF(M859="","",IF(AND(M859&lt;&gt;'Tabelas auxiliares'!$B$236,M859&lt;&gt;'Tabelas auxiliares'!$B$237,M859&lt;&gt;'Tabelas auxiliares'!$C$236,M859&lt;&gt;'Tabelas auxiliares'!$C$237),"FOLHA DE PESSOAL",IF(Q859='Tabelas auxiliares'!$A$237,"CUSTEIO",IF(Q859='Tabelas auxiliares'!$A$236,"INVESTIMENTO","ERRO - VERIFICAR"))))</f>
        <v/>
      </c>
      <c r="S859" s="66"/>
    </row>
    <row r="860" spans="17:19" x14ac:dyDescent="0.25">
      <c r="Q860" s="51" t="str">
        <f t="shared" si="13"/>
        <v/>
      </c>
      <c r="R860" s="51" t="str">
        <f>IF(M860="","",IF(AND(M860&lt;&gt;'Tabelas auxiliares'!$B$236,M860&lt;&gt;'Tabelas auxiliares'!$B$237,M860&lt;&gt;'Tabelas auxiliares'!$C$236,M860&lt;&gt;'Tabelas auxiliares'!$C$237),"FOLHA DE PESSOAL",IF(Q860='Tabelas auxiliares'!$A$237,"CUSTEIO",IF(Q860='Tabelas auxiliares'!$A$236,"INVESTIMENTO","ERRO - VERIFICAR"))))</f>
        <v/>
      </c>
      <c r="S860" s="66"/>
    </row>
    <row r="861" spans="17:19" x14ac:dyDescent="0.25">
      <c r="Q861" s="51" t="str">
        <f t="shared" si="13"/>
        <v/>
      </c>
      <c r="R861" s="51" t="str">
        <f>IF(M861="","",IF(AND(M861&lt;&gt;'Tabelas auxiliares'!$B$236,M861&lt;&gt;'Tabelas auxiliares'!$B$237,M861&lt;&gt;'Tabelas auxiliares'!$C$236,M861&lt;&gt;'Tabelas auxiliares'!$C$237),"FOLHA DE PESSOAL",IF(Q861='Tabelas auxiliares'!$A$237,"CUSTEIO",IF(Q861='Tabelas auxiliares'!$A$236,"INVESTIMENTO","ERRO - VERIFICAR"))))</f>
        <v/>
      </c>
      <c r="S861" s="66"/>
    </row>
    <row r="862" spans="17:19" x14ac:dyDescent="0.25">
      <c r="Q862" s="51" t="str">
        <f t="shared" si="13"/>
        <v/>
      </c>
      <c r="R862" s="51" t="str">
        <f>IF(M862="","",IF(AND(M862&lt;&gt;'Tabelas auxiliares'!$B$236,M862&lt;&gt;'Tabelas auxiliares'!$B$237,M862&lt;&gt;'Tabelas auxiliares'!$C$236,M862&lt;&gt;'Tabelas auxiliares'!$C$237),"FOLHA DE PESSOAL",IF(Q862='Tabelas auxiliares'!$A$237,"CUSTEIO",IF(Q862='Tabelas auxiliares'!$A$236,"INVESTIMENTO","ERRO - VERIFICAR"))))</f>
        <v/>
      </c>
      <c r="S862" s="66"/>
    </row>
    <row r="863" spans="17:19" x14ac:dyDescent="0.25">
      <c r="Q863" s="51" t="str">
        <f t="shared" si="13"/>
        <v/>
      </c>
      <c r="R863" s="51" t="str">
        <f>IF(M863="","",IF(AND(M863&lt;&gt;'Tabelas auxiliares'!$B$236,M863&lt;&gt;'Tabelas auxiliares'!$B$237,M863&lt;&gt;'Tabelas auxiliares'!$C$236,M863&lt;&gt;'Tabelas auxiliares'!$C$237),"FOLHA DE PESSOAL",IF(Q863='Tabelas auxiliares'!$A$237,"CUSTEIO",IF(Q863='Tabelas auxiliares'!$A$236,"INVESTIMENTO","ERRO - VERIFICAR"))))</f>
        <v/>
      </c>
      <c r="S863" s="66"/>
    </row>
    <row r="864" spans="17:19" x14ac:dyDescent="0.25">
      <c r="Q864" s="51" t="str">
        <f t="shared" si="13"/>
        <v/>
      </c>
      <c r="R864" s="51" t="str">
        <f>IF(M864="","",IF(AND(M864&lt;&gt;'Tabelas auxiliares'!$B$236,M864&lt;&gt;'Tabelas auxiliares'!$B$237,M864&lt;&gt;'Tabelas auxiliares'!$C$236,M864&lt;&gt;'Tabelas auxiliares'!$C$237),"FOLHA DE PESSOAL",IF(Q864='Tabelas auxiliares'!$A$237,"CUSTEIO",IF(Q864='Tabelas auxiliares'!$A$236,"INVESTIMENTO","ERRO - VERIFICAR"))))</f>
        <v/>
      </c>
      <c r="S864" s="66"/>
    </row>
    <row r="865" spans="17:19" x14ac:dyDescent="0.25">
      <c r="Q865" s="51" t="str">
        <f t="shared" si="13"/>
        <v/>
      </c>
      <c r="R865" s="51" t="str">
        <f>IF(M865="","",IF(AND(M865&lt;&gt;'Tabelas auxiliares'!$B$236,M865&lt;&gt;'Tabelas auxiliares'!$B$237,M865&lt;&gt;'Tabelas auxiliares'!$C$236,M865&lt;&gt;'Tabelas auxiliares'!$C$237),"FOLHA DE PESSOAL",IF(Q865='Tabelas auxiliares'!$A$237,"CUSTEIO",IF(Q865='Tabelas auxiliares'!$A$236,"INVESTIMENTO","ERRO - VERIFICAR"))))</f>
        <v/>
      </c>
      <c r="S865" s="66"/>
    </row>
    <row r="866" spans="17:19" x14ac:dyDescent="0.25">
      <c r="Q866" s="51" t="str">
        <f t="shared" si="13"/>
        <v/>
      </c>
      <c r="R866" s="51" t="str">
        <f>IF(M866="","",IF(AND(M866&lt;&gt;'Tabelas auxiliares'!$B$236,M866&lt;&gt;'Tabelas auxiliares'!$B$237,M866&lt;&gt;'Tabelas auxiliares'!$C$236,M866&lt;&gt;'Tabelas auxiliares'!$C$237),"FOLHA DE PESSOAL",IF(Q866='Tabelas auxiliares'!$A$237,"CUSTEIO",IF(Q866='Tabelas auxiliares'!$A$236,"INVESTIMENTO","ERRO - VERIFICAR"))))</f>
        <v/>
      </c>
      <c r="S866" s="66"/>
    </row>
    <row r="867" spans="17:19" x14ac:dyDescent="0.25">
      <c r="Q867" s="51" t="str">
        <f t="shared" si="13"/>
        <v/>
      </c>
      <c r="R867" s="51" t="str">
        <f>IF(M867="","",IF(AND(M867&lt;&gt;'Tabelas auxiliares'!$B$236,M867&lt;&gt;'Tabelas auxiliares'!$B$237,M867&lt;&gt;'Tabelas auxiliares'!$C$236,M867&lt;&gt;'Tabelas auxiliares'!$C$237),"FOLHA DE PESSOAL",IF(Q867='Tabelas auxiliares'!$A$237,"CUSTEIO",IF(Q867='Tabelas auxiliares'!$A$236,"INVESTIMENTO","ERRO - VERIFICAR"))))</f>
        <v/>
      </c>
      <c r="S867" s="66"/>
    </row>
    <row r="868" spans="17:19" x14ac:dyDescent="0.25">
      <c r="Q868" s="51" t="str">
        <f t="shared" si="13"/>
        <v/>
      </c>
      <c r="R868" s="51" t="str">
        <f>IF(M868="","",IF(AND(M868&lt;&gt;'Tabelas auxiliares'!$B$236,M868&lt;&gt;'Tabelas auxiliares'!$B$237,M868&lt;&gt;'Tabelas auxiliares'!$C$236,M868&lt;&gt;'Tabelas auxiliares'!$C$237),"FOLHA DE PESSOAL",IF(Q868='Tabelas auxiliares'!$A$237,"CUSTEIO",IF(Q868='Tabelas auxiliares'!$A$236,"INVESTIMENTO","ERRO - VERIFICAR"))))</f>
        <v/>
      </c>
      <c r="S868" s="66"/>
    </row>
    <row r="869" spans="17:19" x14ac:dyDescent="0.25">
      <c r="Q869" s="51" t="str">
        <f t="shared" si="13"/>
        <v/>
      </c>
      <c r="R869" s="51" t="str">
        <f>IF(M869="","",IF(AND(M869&lt;&gt;'Tabelas auxiliares'!$B$236,M869&lt;&gt;'Tabelas auxiliares'!$B$237,M869&lt;&gt;'Tabelas auxiliares'!$C$236,M869&lt;&gt;'Tabelas auxiliares'!$C$237),"FOLHA DE PESSOAL",IF(Q869='Tabelas auxiliares'!$A$237,"CUSTEIO",IF(Q869='Tabelas auxiliares'!$A$236,"INVESTIMENTO","ERRO - VERIFICAR"))))</f>
        <v/>
      </c>
      <c r="S869" s="66"/>
    </row>
    <row r="870" spans="17:19" x14ac:dyDescent="0.25">
      <c r="Q870" s="51" t="str">
        <f t="shared" si="13"/>
        <v/>
      </c>
      <c r="R870" s="51" t="str">
        <f>IF(M870="","",IF(AND(M870&lt;&gt;'Tabelas auxiliares'!$B$236,M870&lt;&gt;'Tabelas auxiliares'!$B$237,M870&lt;&gt;'Tabelas auxiliares'!$C$236,M870&lt;&gt;'Tabelas auxiliares'!$C$237),"FOLHA DE PESSOAL",IF(Q870='Tabelas auxiliares'!$A$237,"CUSTEIO",IF(Q870='Tabelas auxiliares'!$A$236,"INVESTIMENTO","ERRO - VERIFICAR"))))</f>
        <v/>
      </c>
      <c r="S870" s="66"/>
    </row>
    <row r="871" spans="17:19" x14ac:dyDescent="0.25">
      <c r="Q871" s="51" t="str">
        <f t="shared" si="13"/>
        <v/>
      </c>
      <c r="R871" s="51" t="str">
        <f>IF(M871="","",IF(AND(M871&lt;&gt;'Tabelas auxiliares'!$B$236,M871&lt;&gt;'Tabelas auxiliares'!$B$237,M871&lt;&gt;'Tabelas auxiliares'!$C$236,M871&lt;&gt;'Tabelas auxiliares'!$C$237),"FOLHA DE PESSOAL",IF(Q871='Tabelas auxiliares'!$A$237,"CUSTEIO",IF(Q871='Tabelas auxiliares'!$A$236,"INVESTIMENTO","ERRO - VERIFICAR"))))</f>
        <v/>
      </c>
      <c r="S871" s="66"/>
    </row>
    <row r="872" spans="17:19" x14ac:dyDescent="0.25">
      <c r="Q872" s="51" t="str">
        <f t="shared" si="13"/>
        <v/>
      </c>
      <c r="R872" s="51" t="str">
        <f>IF(M872="","",IF(AND(M872&lt;&gt;'Tabelas auxiliares'!$B$236,M872&lt;&gt;'Tabelas auxiliares'!$B$237,M872&lt;&gt;'Tabelas auxiliares'!$C$236,M872&lt;&gt;'Tabelas auxiliares'!$C$237),"FOLHA DE PESSOAL",IF(Q872='Tabelas auxiliares'!$A$237,"CUSTEIO",IF(Q872='Tabelas auxiliares'!$A$236,"INVESTIMENTO","ERRO - VERIFICAR"))))</f>
        <v/>
      </c>
      <c r="S872" s="66"/>
    </row>
    <row r="873" spans="17:19" x14ac:dyDescent="0.25">
      <c r="Q873" s="51" t="str">
        <f t="shared" si="13"/>
        <v/>
      </c>
      <c r="R873" s="51" t="str">
        <f>IF(M873="","",IF(AND(M873&lt;&gt;'Tabelas auxiliares'!$B$236,M873&lt;&gt;'Tabelas auxiliares'!$B$237,M873&lt;&gt;'Tabelas auxiliares'!$C$236,M873&lt;&gt;'Tabelas auxiliares'!$C$237),"FOLHA DE PESSOAL",IF(Q873='Tabelas auxiliares'!$A$237,"CUSTEIO",IF(Q873='Tabelas auxiliares'!$A$236,"INVESTIMENTO","ERRO - VERIFICAR"))))</f>
        <v/>
      </c>
      <c r="S873" s="66"/>
    </row>
    <row r="874" spans="17:19" x14ac:dyDescent="0.25">
      <c r="Q874" s="51" t="str">
        <f t="shared" si="13"/>
        <v/>
      </c>
      <c r="R874" s="51" t="str">
        <f>IF(M874="","",IF(AND(M874&lt;&gt;'Tabelas auxiliares'!$B$236,M874&lt;&gt;'Tabelas auxiliares'!$B$237,M874&lt;&gt;'Tabelas auxiliares'!$C$236,M874&lt;&gt;'Tabelas auxiliares'!$C$237),"FOLHA DE PESSOAL",IF(Q874='Tabelas auxiliares'!$A$237,"CUSTEIO",IF(Q874='Tabelas auxiliares'!$A$236,"INVESTIMENTO","ERRO - VERIFICAR"))))</f>
        <v/>
      </c>
      <c r="S874" s="66"/>
    </row>
    <row r="875" spans="17:19" x14ac:dyDescent="0.25">
      <c r="Q875" s="51" t="str">
        <f t="shared" si="13"/>
        <v/>
      </c>
      <c r="R875" s="51" t="str">
        <f>IF(M875="","",IF(AND(M875&lt;&gt;'Tabelas auxiliares'!$B$236,M875&lt;&gt;'Tabelas auxiliares'!$B$237,M875&lt;&gt;'Tabelas auxiliares'!$C$236,M875&lt;&gt;'Tabelas auxiliares'!$C$237),"FOLHA DE PESSOAL",IF(Q875='Tabelas auxiliares'!$A$237,"CUSTEIO",IF(Q875='Tabelas auxiliares'!$A$236,"INVESTIMENTO","ERRO - VERIFICAR"))))</f>
        <v/>
      </c>
      <c r="S875" s="66"/>
    </row>
    <row r="876" spans="17:19" x14ac:dyDescent="0.25">
      <c r="Q876" s="51" t="str">
        <f t="shared" si="13"/>
        <v/>
      </c>
      <c r="R876" s="51" t="str">
        <f>IF(M876="","",IF(AND(M876&lt;&gt;'Tabelas auxiliares'!$B$236,M876&lt;&gt;'Tabelas auxiliares'!$B$237,M876&lt;&gt;'Tabelas auxiliares'!$C$236,M876&lt;&gt;'Tabelas auxiliares'!$C$237),"FOLHA DE PESSOAL",IF(Q876='Tabelas auxiliares'!$A$237,"CUSTEIO",IF(Q876='Tabelas auxiliares'!$A$236,"INVESTIMENTO","ERRO - VERIFICAR"))))</f>
        <v/>
      </c>
      <c r="S876" s="66"/>
    </row>
    <row r="877" spans="17:19" x14ac:dyDescent="0.25">
      <c r="Q877" s="51" t="str">
        <f t="shared" si="13"/>
        <v/>
      </c>
      <c r="R877" s="51" t="str">
        <f>IF(M877="","",IF(AND(M877&lt;&gt;'Tabelas auxiliares'!$B$236,M877&lt;&gt;'Tabelas auxiliares'!$B$237,M877&lt;&gt;'Tabelas auxiliares'!$C$236,M877&lt;&gt;'Tabelas auxiliares'!$C$237),"FOLHA DE PESSOAL",IF(Q877='Tabelas auxiliares'!$A$237,"CUSTEIO",IF(Q877='Tabelas auxiliares'!$A$236,"INVESTIMENTO","ERRO - VERIFICAR"))))</f>
        <v/>
      </c>
      <c r="S877" s="66"/>
    </row>
    <row r="878" spans="17:19" x14ac:dyDescent="0.25">
      <c r="Q878" s="51" t="str">
        <f t="shared" si="13"/>
        <v/>
      </c>
      <c r="R878" s="51" t="str">
        <f>IF(M878="","",IF(AND(M878&lt;&gt;'Tabelas auxiliares'!$B$236,M878&lt;&gt;'Tabelas auxiliares'!$B$237,M878&lt;&gt;'Tabelas auxiliares'!$C$236,M878&lt;&gt;'Tabelas auxiliares'!$C$237),"FOLHA DE PESSOAL",IF(Q878='Tabelas auxiliares'!$A$237,"CUSTEIO",IF(Q878='Tabelas auxiliares'!$A$236,"INVESTIMENTO","ERRO - VERIFICAR"))))</f>
        <v/>
      </c>
      <c r="S878" s="66"/>
    </row>
    <row r="879" spans="17:19" x14ac:dyDescent="0.25">
      <c r="Q879" s="51" t="str">
        <f t="shared" si="13"/>
        <v/>
      </c>
      <c r="R879" s="51" t="str">
        <f>IF(M879="","",IF(AND(M879&lt;&gt;'Tabelas auxiliares'!$B$236,M879&lt;&gt;'Tabelas auxiliares'!$B$237,M879&lt;&gt;'Tabelas auxiliares'!$C$236,M879&lt;&gt;'Tabelas auxiliares'!$C$237),"FOLHA DE PESSOAL",IF(Q879='Tabelas auxiliares'!$A$237,"CUSTEIO",IF(Q879='Tabelas auxiliares'!$A$236,"INVESTIMENTO","ERRO - VERIFICAR"))))</f>
        <v/>
      </c>
      <c r="S879" s="66"/>
    </row>
    <row r="880" spans="17:19" x14ac:dyDescent="0.25">
      <c r="Q880" s="51" t="str">
        <f t="shared" si="13"/>
        <v/>
      </c>
      <c r="R880" s="51" t="str">
        <f>IF(M880="","",IF(AND(M880&lt;&gt;'Tabelas auxiliares'!$B$236,M880&lt;&gt;'Tabelas auxiliares'!$B$237,M880&lt;&gt;'Tabelas auxiliares'!$C$236,M880&lt;&gt;'Tabelas auxiliares'!$C$237),"FOLHA DE PESSOAL",IF(Q880='Tabelas auxiliares'!$A$237,"CUSTEIO",IF(Q880='Tabelas auxiliares'!$A$236,"INVESTIMENTO","ERRO - VERIFICAR"))))</f>
        <v/>
      </c>
      <c r="S880" s="66"/>
    </row>
    <row r="881" spans="17:19" x14ac:dyDescent="0.25">
      <c r="Q881" s="51" t="str">
        <f t="shared" si="13"/>
        <v/>
      </c>
      <c r="R881" s="51" t="str">
        <f>IF(M881="","",IF(AND(M881&lt;&gt;'Tabelas auxiliares'!$B$236,M881&lt;&gt;'Tabelas auxiliares'!$B$237,M881&lt;&gt;'Tabelas auxiliares'!$C$236,M881&lt;&gt;'Tabelas auxiliares'!$C$237),"FOLHA DE PESSOAL",IF(Q881='Tabelas auxiliares'!$A$237,"CUSTEIO",IF(Q881='Tabelas auxiliares'!$A$236,"INVESTIMENTO","ERRO - VERIFICAR"))))</f>
        <v/>
      </c>
      <c r="S881" s="66"/>
    </row>
    <row r="882" spans="17:19" x14ac:dyDescent="0.25">
      <c r="Q882" s="51" t="str">
        <f t="shared" si="13"/>
        <v/>
      </c>
      <c r="R882" s="51" t="str">
        <f>IF(M882="","",IF(AND(M882&lt;&gt;'Tabelas auxiliares'!$B$236,M882&lt;&gt;'Tabelas auxiliares'!$B$237,M882&lt;&gt;'Tabelas auxiliares'!$C$236,M882&lt;&gt;'Tabelas auxiliares'!$C$237),"FOLHA DE PESSOAL",IF(Q882='Tabelas auxiliares'!$A$237,"CUSTEIO",IF(Q882='Tabelas auxiliares'!$A$236,"INVESTIMENTO","ERRO - VERIFICAR"))))</f>
        <v/>
      </c>
      <c r="S882" s="66"/>
    </row>
    <row r="883" spans="17:19" x14ac:dyDescent="0.25">
      <c r="Q883" s="51" t="str">
        <f t="shared" si="13"/>
        <v/>
      </c>
      <c r="R883" s="51" t="str">
        <f>IF(M883="","",IF(AND(M883&lt;&gt;'Tabelas auxiliares'!$B$236,M883&lt;&gt;'Tabelas auxiliares'!$B$237,M883&lt;&gt;'Tabelas auxiliares'!$C$236,M883&lt;&gt;'Tabelas auxiliares'!$C$237),"FOLHA DE PESSOAL",IF(Q883='Tabelas auxiliares'!$A$237,"CUSTEIO",IF(Q883='Tabelas auxiliares'!$A$236,"INVESTIMENTO","ERRO - VERIFICAR"))))</f>
        <v/>
      </c>
      <c r="S883" s="66"/>
    </row>
    <row r="884" spans="17:19" x14ac:dyDescent="0.25">
      <c r="Q884" s="51" t="str">
        <f t="shared" si="13"/>
        <v/>
      </c>
      <c r="R884" s="51" t="str">
        <f>IF(M884="","",IF(AND(M884&lt;&gt;'Tabelas auxiliares'!$B$236,M884&lt;&gt;'Tabelas auxiliares'!$B$237,M884&lt;&gt;'Tabelas auxiliares'!$C$236,M884&lt;&gt;'Tabelas auxiliares'!$C$237),"FOLHA DE PESSOAL",IF(Q884='Tabelas auxiliares'!$A$237,"CUSTEIO",IF(Q884='Tabelas auxiliares'!$A$236,"INVESTIMENTO","ERRO - VERIFICAR"))))</f>
        <v/>
      </c>
      <c r="S884" s="66"/>
    </row>
    <row r="885" spans="17:19" x14ac:dyDescent="0.25">
      <c r="Q885" s="51" t="str">
        <f t="shared" si="13"/>
        <v/>
      </c>
      <c r="R885" s="51" t="str">
        <f>IF(M885="","",IF(AND(M885&lt;&gt;'Tabelas auxiliares'!$B$236,M885&lt;&gt;'Tabelas auxiliares'!$B$237,M885&lt;&gt;'Tabelas auxiliares'!$C$236,M885&lt;&gt;'Tabelas auxiliares'!$C$237),"FOLHA DE PESSOAL",IF(Q885='Tabelas auxiliares'!$A$237,"CUSTEIO",IF(Q885='Tabelas auxiliares'!$A$236,"INVESTIMENTO","ERRO - VERIFICAR"))))</f>
        <v/>
      </c>
      <c r="S885" s="66"/>
    </row>
    <row r="886" spans="17:19" x14ac:dyDescent="0.25">
      <c r="Q886" s="51" t="str">
        <f t="shared" si="13"/>
        <v/>
      </c>
      <c r="R886" s="51" t="str">
        <f>IF(M886="","",IF(AND(M886&lt;&gt;'Tabelas auxiliares'!$B$236,M886&lt;&gt;'Tabelas auxiliares'!$B$237,M886&lt;&gt;'Tabelas auxiliares'!$C$236,M886&lt;&gt;'Tabelas auxiliares'!$C$237),"FOLHA DE PESSOAL",IF(Q886='Tabelas auxiliares'!$A$237,"CUSTEIO",IF(Q886='Tabelas auxiliares'!$A$236,"INVESTIMENTO","ERRO - VERIFICAR"))))</f>
        <v/>
      </c>
      <c r="S886" s="66"/>
    </row>
    <row r="887" spans="17:19" x14ac:dyDescent="0.25">
      <c r="Q887" s="51" t="str">
        <f t="shared" si="13"/>
        <v/>
      </c>
      <c r="R887" s="51" t="str">
        <f>IF(M887="","",IF(AND(M887&lt;&gt;'Tabelas auxiliares'!$B$236,M887&lt;&gt;'Tabelas auxiliares'!$B$237,M887&lt;&gt;'Tabelas auxiliares'!$C$236,M887&lt;&gt;'Tabelas auxiliares'!$C$237),"FOLHA DE PESSOAL",IF(Q887='Tabelas auxiliares'!$A$237,"CUSTEIO",IF(Q887='Tabelas auxiliares'!$A$236,"INVESTIMENTO","ERRO - VERIFICAR"))))</f>
        <v/>
      </c>
      <c r="S887" s="66"/>
    </row>
    <row r="888" spans="17:19" x14ac:dyDescent="0.25">
      <c r="Q888" s="51" t="str">
        <f t="shared" si="13"/>
        <v/>
      </c>
      <c r="R888" s="51" t="str">
        <f>IF(M888="","",IF(AND(M888&lt;&gt;'Tabelas auxiliares'!$B$236,M888&lt;&gt;'Tabelas auxiliares'!$B$237,M888&lt;&gt;'Tabelas auxiliares'!$C$236,M888&lt;&gt;'Tabelas auxiliares'!$C$237),"FOLHA DE PESSOAL",IF(Q888='Tabelas auxiliares'!$A$237,"CUSTEIO",IF(Q888='Tabelas auxiliares'!$A$236,"INVESTIMENTO","ERRO - VERIFICAR"))))</f>
        <v/>
      </c>
      <c r="S888" s="66"/>
    </row>
    <row r="889" spans="17:19" x14ac:dyDescent="0.25">
      <c r="Q889" s="51" t="str">
        <f t="shared" si="13"/>
        <v/>
      </c>
      <c r="R889" s="51" t="str">
        <f>IF(M889="","",IF(AND(M889&lt;&gt;'Tabelas auxiliares'!$B$236,M889&lt;&gt;'Tabelas auxiliares'!$B$237,M889&lt;&gt;'Tabelas auxiliares'!$C$236,M889&lt;&gt;'Tabelas auxiliares'!$C$237),"FOLHA DE PESSOAL",IF(Q889='Tabelas auxiliares'!$A$237,"CUSTEIO",IF(Q889='Tabelas auxiliares'!$A$236,"INVESTIMENTO","ERRO - VERIFICAR"))))</f>
        <v/>
      </c>
      <c r="S889" s="66"/>
    </row>
    <row r="890" spans="17:19" x14ac:dyDescent="0.25">
      <c r="Q890" s="51" t="str">
        <f t="shared" si="13"/>
        <v/>
      </c>
      <c r="R890" s="51" t="str">
        <f>IF(M890="","",IF(AND(M890&lt;&gt;'Tabelas auxiliares'!$B$236,M890&lt;&gt;'Tabelas auxiliares'!$B$237,M890&lt;&gt;'Tabelas auxiliares'!$C$236,M890&lt;&gt;'Tabelas auxiliares'!$C$237),"FOLHA DE PESSOAL",IF(Q890='Tabelas auxiliares'!$A$237,"CUSTEIO",IF(Q890='Tabelas auxiliares'!$A$236,"INVESTIMENTO","ERRO - VERIFICAR"))))</f>
        <v/>
      </c>
      <c r="S890" s="66"/>
    </row>
    <row r="891" spans="17:19" x14ac:dyDescent="0.25">
      <c r="Q891" s="51" t="str">
        <f t="shared" si="13"/>
        <v/>
      </c>
      <c r="R891" s="51" t="str">
        <f>IF(M891="","",IF(AND(M891&lt;&gt;'Tabelas auxiliares'!$B$236,M891&lt;&gt;'Tabelas auxiliares'!$B$237,M891&lt;&gt;'Tabelas auxiliares'!$C$236,M891&lt;&gt;'Tabelas auxiliares'!$C$237),"FOLHA DE PESSOAL",IF(Q891='Tabelas auxiliares'!$A$237,"CUSTEIO",IF(Q891='Tabelas auxiliares'!$A$236,"INVESTIMENTO","ERRO - VERIFICAR"))))</f>
        <v/>
      </c>
      <c r="S891" s="66"/>
    </row>
    <row r="892" spans="17:19" x14ac:dyDescent="0.25">
      <c r="Q892" s="51" t="str">
        <f t="shared" si="13"/>
        <v/>
      </c>
      <c r="R892" s="51" t="str">
        <f>IF(M892="","",IF(AND(M892&lt;&gt;'Tabelas auxiliares'!$B$236,M892&lt;&gt;'Tabelas auxiliares'!$B$237,M892&lt;&gt;'Tabelas auxiliares'!$C$236,M892&lt;&gt;'Tabelas auxiliares'!$C$237),"FOLHA DE PESSOAL",IF(Q892='Tabelas auxiliares'!$A$237,"CUSTEIO",IF(Q892='Tabelas auxiliares'!$A$236,"INVESTIMENTO","ERRO - VERIFICAR"))))</f>
        <v/>
      </c>
      <c r="S892" s="66"/>
    </row>
    <row r="893" spans="17:19" x14ac:dyDescent="0.25">
      <c r="Q893" s="51" t="str">
        <f t="shared" si="13"/>
        <v/>
      </c>
      <c r="R893" s="51" t="str">
        <f>IF(M893="","",IF(AND(M893&lt;&gt;'Tabelas auxiliares'!$B$236,M893&lt;&gt;'Tabelas auxiliares'!$B$237,M893&lt;&gt;'Tabelas auxiliares'!$C$236,M893&lt;&gt;'Tabelas auxiliares'!$C$237),"FOLHA DE PESSOAL",IF(Q893='Tabelas auxiliares'!$A$237,"CUSTEIO",IF(Q893='Tabelas auxiliares'!$A$236,"INVESTIMENTO","ERRO - VERIFICAR"))))</f>
        <v/>
      </c>
      <c r="S893" s="66"/>
    </row>
    <row r="894" spans="17:19" x14ac:dyDescent="0.25">
      <c r="Q894" s="51" t="str">
        <f t="shared" si="13"/>
        <v/>
      </c>
      <c r="R894" s="51" t="str">
        <f>IF(M894="","",IF(AND(M894&lt;&gt;'Tabelas auxiliares'!$B$236,M894&lt;&gt;'Tabelas auxiliares'!$B$237,M894&lt;&gt;'Tabelas auxiliares'!$C$236,M894&lt;&gt;'Tabelas auxiliares'!$C$237),"FOLHA DE PESSOAL",IF(Q894='Tabelas auxiliares'!$A$237,"CUSTEIO",IF(Q894='Tabelas auxiliares'!$A$236,"INVESTIMENTO","ERRO - VERIFICAR"))))</f>
        <v/>
      </c>
      <c r="S894" s="66"/>
    </row>
    <row r="895" spans="17:19" x14ac:dyDescent="0.25">
      <c r="Q895" s="51" t="str">
        <f t="shared" si="13"/>
        <v/>
      </c>
      <c r="R895" s="51" t="str">
        <f>IF(M895="","",IF(AND(M895&lt;&gt;'Tabelas auxiliares'!$B$236,M895&lt;&gt;'Tabelas auxiliares'!$B$237,M895&lt;&gt;'Tabelas auxiliares'!$C$236,M895&lt;&gt;'Tabelas auxiliares'!$C$237),"FOLHA DE PESSOAL",IF(Q895='Tabelas auxiliares'!$A$237,"CUSTEIO",IF(Q895='Tabelas auxiliares'!$A$236,"INVESTIMENTO","ERRO - VERIFICAR"))))</f>
        <v/>
      </c>
      <c r="S895" s="66"/>
    </row>
    <row r="896" spans="17:19" x14ac:dyDescent="0.25">
      <c r="Q896" s="51" t="str">
        <f t="shared" si="13"/>
        <v/>
      </c>
      <c r="R896" s="51" t="str">
        <f>IF(M896="","",IF(AND(M896&lt;&gt;'Tabelas auxiliares'!$B$236,M896&lt;&gt;'Tabelas auxiliares'!$B$237,M896&lt;&gt;'Tabelas auxiliares'!$C$236,M896&lt;&gt;'Tabelas auxiliares'!$C$237),"FOLHA DE PESSOAL",IF(Q896='Tabelas auxiliares'!$A$237,"CUSTEIO",IF(Q896='Tabelas auxiliares'!$A$236,"INVESTIMENTO","ERRO - VERIFICAR"))))</f>
        <v/>
      </c>
      <c r="S896" s="66"/>
    </row>
    <row r="897" spans="17:19" x14ac:dyDescent="0.25">
      <c r="Q897" s="51" t="str">
        <f t="shared" si="13"/>
        <v/>
      </c>
      <c r="R897" s="51" t="str">
        <f>IF(M897="","",IF(AND(M897&lt;&gt;'Tabelas auxiliares'!$B$236,M897&lt;&gt;'Tabelas auxiliares'!$B$237,M897&lt;&gt;'Tabelas auxiliares'!$C$236,M897&lt;&gt;'Tabelas auxiliares'!$C$237),"FOLHA DE PESSOAL",IF(Q897='Tabelas auxiliares'!$A$237,"CUSTEIO",IF(Q897='Tabelas auxiliares'!$A$236,"INVESTIMENTO","ERRO - VERIFICAR"))))</f>
        <v/>
      </c>
      <c r="S897" s="66"/>
    </row>
    <row r="898" spans="17:19" x14ac:dyDescent="0.25">
      <c r="Q898" s="51" t="str">
        <f t="shared" si="13"/>
        <v/>
      </c>
      <c r="R898" s="51" t="str">
        <f>IF(M898="","",IF(AND(M898&lt;&gt;'Tabelas auxiliares'!$B$236,M898&lt;&gt;'Tabelas auxiliares'!$B$237,M898&lt;&gt;'Tabelas auxiliares'!$C$236,M898&lt;&gt;'Tabelas auxiliares'!$C$237),"FOLHA DE PESSOAL",IF(Q898='Tabelas auxiliares'!$A$237,"CUSTEIO",IF(Q898='Tabelas auxiliares'!$A$236,"INVESTIMENTO","ERRO - VERIFICAR"))))</f>
        <v/>
      </c>
      <c r="S898" s="66"/>
    </row>
    <row r="899" spans="17:19" x14ac:dyDescent="0.25">
      <c r="Q899" s="51" t="str">
        <f t="shared" si="13"/>
        <v/>
      </c>
      <c r="R899" s="51" t="str">
        <f>IF(M899="","",IF(AND(M899&lt;&gt;'Tabelas auxiliares'!$B$236,M899&lt;&gt;'Tabelas auxiliares'!$B$237,M899&lt;&gt;'Tabelas auxiliares'!$C$236,M899&lt;&gt;'Tabelas auxiliares'!$C$237),"FOLHA DE PESSOAL",IF(Q899='Tabelas auxiliares'!$A$237,"CUSTEIO",IF(Q899='Tabelas auxiliares'!$A$236,"INVESTIMENTO","ERRO - VERIFICAR"))))</f>
        <v/>
      </c>
      <c r="S899" s="66"/>
    </row>
    <row r="900" spans="17:19" x14ac:dyDescent="0.25">
      <c r="Q900" s="51" t="str">
        <f t="shared" ref="Q900:Q963" si="14">LEFT(O900,1)</f>
        <v/>
      </c>
      <c r="R900" s="51" t="str">
        <f>IF(M900="","",IF(AND(M900&lt;&gt;'Tabelas auxiliares'!$B$236,M900&lt;&gt;'Tabelas auxiliares'!$B$237,M900&lt;&gt;'Tabelas auxiliares'!$C$236,M900&lt;&gt;'Tabelas auxiliares'!$C$237),"FOLHA DE PESSOAL",IF(Q900='Tabelas auxiliares'!$A$237,"CUSTEIO",IF(Q900='Tabelas auxiliares'!$A$236,"INVESTIMENTO","ERRO - VERIFICAR"))))</f>
        <v/>
      </c>
      <c r="S900" s="66"/>
    </row>
    <row r="901" spans="17:19" x14ac:dyDescent="0.25">
      <c r="Q901" s="51" t="str">
        <f t="shared" si="14"/>
        <v/>
      </c>
      <c r="R901" s="51" t="str">
        <f>IF(M901="","",IF(AND(M901&lt;&gt;'Tabelas auxiliares'!$B$236,M901&lt;&gt;'Tabelas auxiliares'!$B$237,M901&lt;&gt;'Tabelas auxiliares'!$C$236,M901&lt;&gt;'Tabelas auxiliares'!$C$237),"FOLHA DE PESSOAL",IF(Q901='Tabelas auxiliares'!$A$237,"CUSTEIO",IF(Q901='Tabelas auxiliares'!$A$236,"INVESTIMENTO","ERRO - VERIFICAR"))))</f>
        <v/>
      </c>
      <c r="S901" s="66"/>
    </row>
    <row r="902" spans="17:19" x14ac:dyDescent="0.25">
      <c r="Q902" s="51" t="str">
        <f t="shared" si="14"/>
        <v/>
      </c>
      <c r="R902" s="51" t="str">
        <f>IF(M902="","",IF(AND(M902&lt;&gt;'Tabelas auxiliares'!$B$236,M902&lt;&gt;'Tabelas auxiliares'!$B$237,M902&lt;&gt;'Tabelas auxiliares'!$C$236,M902&lt;&gt;'Tabelas auxiliares'!$C$237),"FOLHA DE PESSOAL",IF(Q902='Tabelas auxiliares'!$A$237,"CUSTEIO",IF(Q902='Tabelas auxiliares'!$A$236,"INVESTIMENTO","ERRO - VERIFICAR"))))</f>
        <v/>
      </c>
      <c r="S902" s="66"/>
    </row>
    <row r="903" spans="17:19" x14ac:dyDescent="0.25">
      <c r="Q903" s="51" t="str">
        <f t="shared" si="14"/>
        <v/>
      </c>
      <c r="R903" s="51" t="str">
        <f>IF(M903="","",IF(AND(M903&lt;&gt;'Tabelas auxiliares'!$B$236,M903&lt;&gt;'Tabelas auxiliares'!$B$237,M903&lt;&gt;'Tabelas auxiliares'!$C$236,M903&lt;&gt;'Tabelas auxiliares'!$C$237),"FOLHA DE PESSOAL",IF(Q903='Tabelas auxiliares'!$A$237,"CUSTEIO",IF(Q903='Tabelas auxiliares'!$A$236,"INVESTIMENTO","ERRO - VERIFICAR"))))</f>
        <v/>
      </c>
      <c r="S903" s="66"/>
    </row>
    <row r="904" spans="17:19" x14ac:dyDescent="0.25">
      <c r="Q904" s="51" t="str">
        <f t="shared" si="14"/>
        <v/>
      </c>
      <c r="R904" s="51" t="str">
        <f>IF(M904="","",IF(AND(M904&lt;&gt;'Tabelas auxiliares'!$B$236,M904&lt;&gt;'Tabelas auxiliares'!$B$237,M904&lt;&gt;'Tabelas auxiliares'!$C$236,M904&lt;&gt;'Tabelas auxiliares'!$C$237),"FOLHA DE PESSOAL",IF(Q904='Tabelas auxiliares'!$A$237,"CUSTEIO",IF(Q904='Tabelas auxiliares'!$A$236,"INVESTIMENTO","ERRO - VERIFICAR"))))</f>
        <v/>
      </c>
      <c r="S904" s="66"/>
    </row>
    <row r="905" spans="17:19" x14ac:dyDescent="0.25">
      <c r="Q905" s="51" t="str">
        <f t="shared" si="14"/>
        <v/>
      </c>
      <c r="R905" s="51" t="str">
        <f>IF(M905="","",IF(AND(M905&lt;&gt;'Tabelas auxiliares'!$B$236,M905&lt;&gt;'Tabelas auxiliares'!$B$237,M905&lt;&gt;'Tabelas auxiliares'!$C$236,M905&lt;&gt;'Tabelas auxiliares'!$C$237),"FOLHA DE PESSOAL",IF(Q905='Tabelas auxiliares'!$A$237,"CUSTEIO",IF(Q905='Tabelas auxiliares'!$A$236,"INVESTIMENTO","ERRO - VERIFICAR"))))</f>
        <v/>
      </c>
      <c r="S905" s="66"/>
    </row>
    <row r="906" spans="17:19" x14ac:dyDescent="0.25">
      <c r="Q906" s="51" t="str">
        <f t="shared" si="14"/>
        <v/>
      </c>
      <c r="R906" s="51" t="str">
        <f>IF(M906="","",IF(AND(M906&lt;&gt;'Tabelas auxiliares'!$B$236,M906&lt;&gt;'Tabelas auxiliares'!$B$237,M906&lt;&gt;'Tabelas auxiliares'!$C$236,M906&lt;&gt;'Tabelas auxiliares'!$C$237),"FOLHA DE PESSOAL",IF(Q906='Tabelas auxiliares'!$A$237,"CUSTEIO",IF(Q906='Tabelas auxiliares'!$A$236,"INVESTIMENTO","ERRO - VERIFICAR"))))</f>
        <v/>
      </c>
      <c r="S906" s="66"/>
    </row>
    <row r="907" spans="17:19" x14ac:dyDescent="0.25">
      <c r="Q907" s="51" t="str">
        <f t="shared" si="14"/>
        <v/>
      </c>
      <c r="R907" s="51" t="str">
        <f>IF(M907="","",IF(AND(M907&lt;&gt;'Tabelas auxiliares'!$B$236,M907&lt;&gt;'Tabelas auxiliares'!$B$237,M907&lt;&gt;'Tabelas auxiliares'!$C$236,M907&lt;&gt;'Tabelas auxiliares'!$C$237),"FOLHA DE PESSOAL",IF(Q907='Tabelas auxiliares'!$A$237,"CUSTEIO",IF(Q907='Tabelas auxiliares'!$A$236,"INVESTIMENTO","ERRO - VERIFICAR"))))</f>
        <v/>
      </c>
      <c r="S907" s="66"/>
    </row>
    <row r="908" spans="17:19" x14ac:dyDescent="0.25">
      <c r="Q908" s="51" t="str">
        <f t="shared" si="14"/>
        <v/>
      </c>
      <c r="R908" s="51" t="str">
        <f>IF(M908="","",IF(AND(M908&lt;&gt;'Tabelas auxiliares'!$B$236,M908&lt;&gt;'Tabelas auxiliares'!$B$237,M908&lt;&gt;'Tabelas auxiliares'!$C$236,M908&lt;&gt;'Tabelas auxiliares'!$C$237),"FOLHA DE PESSOAL",IF(Q908='Tabelas auxiliares'!$A$237,"CUSTEIO",IF(Q908='Tabelas auxiliares'!$A$236,"INVESTIMENTO","ERRO - VERIFICAR"))))</f>
        <v/>
      </c>
      <c r="S908" s="66"/>
    </row>
    <row r="909" spans="17:19" x14ac:dyDescent="0.25">
      <c r="Q909" s="51" t="str">
        <f t="shared" si="14"/>
        <v/>
      </c>
      <c r="R909" s="51" t="str">
        <f>IF(M909="","",IF(AND(M909&lt;&gt;'Tabelas auxiliares'!$B$236,M909&lt;&gt;'Tabelas auxiliares'!$B$237,M909&lt;&gt;'Tabelas auxiliares'!$C$236,M909&lt;&gt;'Tabelas auxiliares'!$C$237),"FOLHA DE PESSOAL",IF(Q909='Tabelas auxiliares'!$A$237,"CUSTEIO",IF(Q909='Tabelas auxiliares'!$A$236,"INVESTIMENTO","ERRO - VERIFICAR"))))</f>
        <v/>
      </c>
      <c r="S909" s="66"/>
    </row>
    <row r="910" spans="17:19" x14ac:dyDescent="0.25">
      <c r="Q910" s="51" t="str">
        <f t="shared" si="14"/>
        <v/>
      </c>
      <c r="R910" s="51" t="str">
        <f>IF(M910="","",IF(AND(M910&lt;&gt;'Tabelas auxiliares'!$B$236,M910&lt;&gt;'Tabelas auxiliares'!$B$237,M910&lt;&gt;'Tabelas auxiliares'!$C$236,M910&lt;&gt;'Tabelas auxiliares'!$C$237),"FOLHA DE PESSOAL",IF(Q910='Tabelas auxiliares'!$A$237,"CUSTEIO",IF(Q910='Tabelas auxiliares'!$A$236,"INVESTIMENTO","ERRO - VERIFICAR"))))</f>
        <v/>
      </c>
      <c r="S910" s="66"/>
    </row>
    <row r="911" spans="17:19" x14ac:dyDescent="0.25">
      <c r="Q911" s="51" t="str">
        <f t="shared" si="14"/>
        <v/>
      </c>
      <c r="R911" s="51" t="str">
        <f>IF(M911="","",IF(AND(M911&lt;&gt;'Tabelas auxiliares'!$B$236,M911&lt;&gt;'Tabelas auxiliares'!$B$237,M911&lt;&gt;'Tabelas auxiliares'!$C$236,M911&lt;&gt;'Tabelas auxiliares'!$C$237),"FOLHA DE PESSOAL",IF(Q911='Tabelas auxiliares'!$A$237,"CUSTEIO",IF(Q911='Tabelas auxiliares'!$A$236,"INVESTIMENTO","ERRO - VERIFICAR"))))</f>
        <v/>
      </c>
      <c r="S911" s="66"/>
    </row>
    <row r="912" spans="17:19" x14ac:dyDescent="0.25">
      <c r="Q912" s="51" t="str">
        <f t="shared" si="14"/>
        <v/>
      </c>
      <c r="R912" s="51" t="str">
        <f>IF(M912="","",IF(AND(M912&lt;&gt;'Tabelas auxiliares'!$B$236,M912&lt;&gt;'Tabelas auxiliares'!$B$237,M912&lt;&gt;'Tabelas auxiliares'!$C$236,M912&lt;&gt;'Tabelas auxiliares'!$C$237),"FOLHA DE PESSOAL",IF(Q912='Tabelas auxiliares'!$A$237,"CUSTEIO",IF(Q912='Tabelas auxiliares'!$A$236,"INVESTIMENTO","ERRO - VERIFICAR"))))</f>
        <v/>
      </c>
      <c r="S912" s="66"/>
    </row>
    <row r="913" spans="17:19" x14ac:dyDescent="0.25">
      <c r="Q913" s="51" t="str">
        <f t="shared" si="14"/>
        <v/>
      </c>
      <c r="R913" s="51" t="str">
        <f>IF(M913="","",IF(AND(M913&lt;&gt;'Tabelas auxiliares'!$B$236,M913&lt;&gt;'Tabelas auxiliares'!$B$237,M913&lt;&gt;'Tabelas auxiliares'!$C$236,M913&lt;&gt;'Tabelas auxiliares'!$C$237),"FOLHA DE PESSOAL",IF(Q913='Tabelas auxiliares'!$A$237,"CUSTEIO",IF(Q913='Tabelas auxiliares'!$A$236,"INVESTIMENTO","ERRO - VERIFICAR"))))</f>
        <v/>
      </c>
      <c r="S913" s="66"/>
    </row>
    <row r="914" spans="17:19" x14ac:dyDescent="0.25">
      <c r="Q914" s="51" t="str">
        <f t="shared" si="14"/>
        <v/>
      </c>
      <c r="R914" s="51" t="str">
        <f>IF(M914="","",IF(AND(M914&lt;&gt;'Tabelas auxiliares'!$B$236,M914&lt;&gt;'Tabelas auxiliares'!$B$237,M914&lt;&gt;'Tabelas auxiliares'!$C$236,M914&lt;&gt;'Tabelas auxiliares'!$C$237),"FOLHA DE PESSOAL",IF(Q914='Tabelas auxiliares'!$A$237,"CUSTEIO",IF(Q914='Tabelas auxiliares'!$A$236,"INVESTIMENTO","ERRO - VERIFICAR"))))</f>
        <v/>
      </c>
      <c r="S914" s="66"/>
    </row>
    <row r="915" spans="17:19" x14ac:dyDescent="0.25">
      <c r="Q915" s="51" t="str">
        <f t="shared" si="14"/>
        <v/>
      </c>
      <c r="R915" s="51" t="str">
        <f>IF(M915="","",IF(AND(M915&lt;&gt;'Tabelas auxiliares'!$B$236,M915&lt;&gt;'Tabelas auxiliares'!$B$237,M915&lt;&gt;'Tabelas auxiliares'!$C$236,M915&lt;&gt;'Tabelas auxiliares'!$C$237),"FOLHA DE PESSOAL",IF(Q915='Tabelas auxiliares'!$A$237,"CUSTEIO",IF(Q915='Tabelas auxiliares'!$A$236,"INVESTIMENTO","ERRO - VERIFICAR"))))</f>
        <v/>
      </c>
      <c r="S915" s="66"/>
    </row>
    <row r="916" spans="17:19" x14ac:dyDescent="0.25">
      <c r="Q916" s="51" t="str">
        <f t="shared" si="14"/>
        <v/>
      </c>
      <c r="R916" s="51" t="str">
        <f>IF(M916="","",IF(AND(M916&lt;&gt;'Tabelas auxiliares'!$B$236,M916&lt;&gt;'Tabelas auxiliares'!$B$237,M916&lt;&gt;'Tabelas auxiliares'!$C$236,M916&lt;&gt;'Tabelas auxiliares'!$C$237),"FOLHA DE PESSOAL",IF(Q916='Tabelas auxiliares'!$A$237,"CUSTEIO",IF(Q916='Tabelas auxiliares'!$A$236,"INVESTIMENTO","ERRO - VERIFICAR"))))</f>
        <v/>
      </c>
      <c r="S916" s="66"/>
    </row>
    <row r="917" spans="17:19" x14ac:dyDescent="0.25">
      <c r="Q917" s="51" t="str">
        <f t="shared" si="14"/>
        <v/>
      </c>
      <c r="R917" s="51" t="str">
        <f>IF(M917="","",IF(AND(M917&lt;&gt;'Tabelas auxiliares'!$B$236,M917&lt;&gt;'Tabelas auxiliares'!$B$237,M917&lt;&gt;'Tabelas auxiliares'!$C$236,M917&lt;&gt;'Tabelas auxiliares'!$C$237),"FOLHA DE PESSOAL",IF(Q917='Tabelas auxiliares'!$A$237,"CUSTEIO",IF(Q917='Tabelas auxiliares'!$A$236,"INVESTIMENTO","ERRO - VERIFICAR"))))</f>
        <v/>
      </c>
      <c r="S917" s="66"/>
    </row>
    <row r="918" spans="17:19" x14ac:dyDescent="0.25">
      <c r="Q918" s="51" t="str">
        <f t="shared" si="14"/>
        <v/>
      </c>
      <c r="R918" s="51" t="str">
        <f>IF(M918="","",IF(AND(M918&lt;&gt;'Tabelas auxiliares'!$B$236,M918&lt;&gt;'Tabelas auxiliares'!$B$237,M918&lt;&gt;'Tabelas auxiliares'!$C$236,M918&lt;&gt;'Tabelas auxiliares'!$C$237),"FOLHA DE PESSOAL",IF(Q918='Tabelas auxiliares'!$A$237,"CUSTEIO",IF(Q918='Tabelas auxiliares'!$A$236,"INVESTIMENTO","ERRO - VERIFICAR"))))</f>
        <v/>
      </c>
      <c r="S918" s="66"/>
    </row>
    <row r="919" spans="17:19" x14ac:dyDescent="0.25">
      <c r="Q919" s="51" t="str">
        <f t="shared" si="14"/>
        <v/>
      </c>
      <c r="R919" s="51" t="str">
        <f>IF(M919="","",IF(AND(M919&lt;&gt;'Tabelas auxiliares'!$B$236,M919&lt;&gt;'Tabelas auxiliares'!$B$237,M919&lt;&gt;'Tabelas auxiliares'!$C$236,M919&lt;&gt;'Tabelas auxiliares'!$C$237),"FOLHA DE PESSOAL",IF(Q919='Tabelas auxiliares'!$A$237,"CUSTEIO",IF(Q919='Tabelas auxiliares'!$A$236,"INVESTIMENTO","ERRO - VERIFICAR"))))</f>
        <v/>
      </c>
      <c r="S919" s="66"/>
    </row>
    <row r="920" spans="17:19" x14ac:dyDescent="0.25">
      <c r="Q920" s="51" t="str">
        <f t="shared" si="14"/>
        <v/>
      </c>
      <c r="R920" s="51" t="str">
        <f>IF(M920="","",IF(AND(M920&lt;&gt;'Tabelas auxiliares'!$B$236,M920&lt;&gt;'Tabelas auxiliares'!$B$237,M920&lt;&gt;'Tabelas auxiliares'!$C$236,M920&lt;&gt;'Tabelas auxiliares'!$C$237),"FOLHA DE PESSOAL",IF(Q920='Tabelas auxiliares'!$A$237,"CUSTEIO",IF(Q920='Tabelas auxiliares'!$A$236,"INVESTIMENTO","ERRO - VERIFICAR"))))</f>
        <v/>
      </c>
      <c r="S920" s="66"/>
    </row>
    <row r="921" spans="17:19" x14ac:dyDescent="0.25">
      <c r="Q921" s="51" t="str">
        <f t="shared" si="14"/>
        <v/>
      </c>
      <c r="R921" s="51" t="str">
        <f>IF(M921="","",IF(AND(M921&lt;&gt;'Tabelas auxiliares'!$B$236,M921&lt;&gt;'Tabelas auxiliares'!$B$237,M921&lt;&gt;'Tabelas auxiliares'!$C$236,M921&lt;&gt;'Tabelas auxiliares'!$C$237),"FOLHA DE PESSOAL",IF(Q921='Tabelas auxiliares'!$A$237,"CUSTEIO",IF(Q921='Tabelas auxiliares'!$A$236,"INVESTIMENTO","ERRO - VERIFICAR"))))</f>
        <v/>
      </c>
      <c r="S921" s="66"/>
    </row>
    <row r="922" spans="17:19" x14ac:dyDescent="0.25">
      <c r="Q922" s="51" t="str">
        <f t="shared" si="14"/>
        <v/>
      </c>
      <c r="R922" s="51" t="str">
        <f>IF(M922="","",IF(AND(M922&lt;&gt;'Tabelas auxiliares'!$B$236,M922&lt;&gt;'Tabelas auxiliares'!$B$237,M922&lt;&gt;'Tabelas auxiliares'!$C$236,M922&lt;&gt;'Tabelas auxiliares'!$C$237),"FOLHA DE PESSOAL",IF(Q922='Tabelas auxiliares'!$A$237,"CUSTEIO",IF(Q922='Tabelas auxiliares'!$A$236,"INVESTIMENTO","ERRO - VERIFICAR"))))</f>
        <v/>
      </c>
      <c r="S922" s="66"/>
    </row>
    <row r="923" spans="17:19" x14ac:dyDescent="0.25">
      <c r="Q923" s="51" t="str">
        <f t="shared" si="14"/>
        <v/>
      </c>
      <c r="R923" s="51" t="str">
        <f>IF(M923="","",IF(AND(M923&lt;&gt;'Tabelas auxiliares'!$B$236,M923&lt;&gt;'Tabelas auxiliares'!$B$237,M923&lt;&gt;'Tabelas auxiliares'!$C$236,M923&lt;&gt;'Tabelas auxiliares'!$C$237),"FOLHA DE PESSOAL",IF(Q923='Tabelas auxiliares'!$A$237,"CUSTEIO",IF(Q923='Tabelas auxiliares'!$A$236,"INVESTIMENTO","ERRO - VERIFICAR"))))</f>
        <v/>
      </c>
      <c r="S923" s="66"/>
    </row>
    <row r="924" spans="17:19" x14ac:dyDescent="0.25">
      <c r="Q924" s="51" t="str">
        <f t="shared" si="14"/>
        <v/>
      </c>
      <c r="R924" s="51" t="str">
        <f>IF(M924="","",IF(AND(M924&lt;&gt;'Tabelas auxiliares'!$B$236,M924&lt;&gt;'Tabelas auxiliares'!$B$237,M924&lt;&gt;'Tabelas auxiliares'!$C$236,M924&lt;&gt;'Tabelas auxiliares'!$C$237),"FOLHA DE PESSOAL",IF(Q924='Tabelas auxiliares'!$A$237,"CUSTEIO",IF(Q924='Tabelas auxiliares'!$A$236,"INVESTIMENTO","ERRO - VERIFICAR"))))</f>
        <v/>
      </c>
      <c r="S924" s="66"/>
    </row>
    <row r="925" spans="17:19" x14ac:dyDescent="0.25">
      <c r="Q925" s="51" t="str">
        <f t="shared" si="14"/>
        <v/>
      </c>
      <c r="R925" s="51" t="str">
        <f>IF(M925="","",IF(AND(M925&lt;&gt;'Tabelas auxiliares'!$B$236,M925&lt;&gt;'Tabelas auxiliares'!$B$237,M925&lt;&gt;'Tabelas auxiliares'!$C$236,M925&lt;&gt;'Tabelas auxiliares'!$C$237),"FOLHA DE PESSOAL",IF(Q925='Tabelas auxiliares'!$A$237,"CUSTEIO",IF(Q925='Tabelas auxiliares'!$A$236,"INVESTIMENTO","ERRO - VERIFICAR"))))</f>
        <v/>
      </c>
      <c r="S925" s="66"/>
    </row>
    <row r="926" spans="17:19" x14ac:dyDescent="0.25">
      <c r="Q926" s="51" t="str">
        <f t="shared" si="14"/>
        <v/>
      </c>
      <c r="R926" s="51" t="str">
        <f>IF(M926="","",IF(AND(M926&lt;&gt;'Tabelas auxiliares'!$B$236,M926&lt;&gt;'Tabelas auxiliares'!$B$237,M926&lt;&gt;'Tabelas auxiliares'!$C$236,M926&lt;&gt;'Tabelas auxiliares'!$C$237),"FOLHA DE PESSOAL",IF(Q926='Tabelas auxiliares'!$A$237,"CUSTEIO",IF(Q926='Tabelas auxiliares'!$A$236,"INVESTIMENTO","ERRO - VERIFICAR"))))</f>
        <v/>
      </c>
      <c r="S926" s="66"/>
    </row>
    <row r="927" spans="17:19" x14ac:dyDescent="0.25">
      <c r="Q927" s="51" t="str">
        <f t="shared" si="14"/>
        <v/>
      </c>
      <c r="R927" s="51" t="str">
        <f>IF(M927="","",IF(AND(M927&lt;&gt;'Tabelas auxiliares'!$B$236,M927&lt;&gt;'Tabelas auxiliares'!$B$237,M927&lt;&gt;'Tabelas auxiliares'!$C$236,M927&lt;&gt;'Tabelas auxiliares'!$C$237),"FOLHA DE PESSOAL",IF(Q927='Tabelas auxiliares'!$A$237,"CUSTEIO",IF(Q927='Tabelas auxiliares'!$A$236,"INVESTIMENTO","ERRO - VERIFICAR"))))</f>
        <v/>
      </c>
      <c r="S927" s="66"/>
    </row>
    <row r="928" spans="17:19" x14ac:dyDescent="0.25">
      <c r="Q928" s="51" t="str">
        <f t="shared" si="14"/>
        <v/>
      </c>
      <c r="R928" s="51" t="str">
        <f>IF(M928="","",IF(AND(M928&lt;&gt;'Tabelas auxiliares'!$B$236,M928&lt;&gt;'Tabelas auxiliares'!$B$237,M928&lt;&gt;'Tabelas auxiliares'!$C$236,M928&lt;&gt;'Tabelas auxiliares'!$C$237),"FOLHA DE PESSOAL",IF(Q928='Tabelas auxiliares'!$A$237,"CUSTEIO",IF(Q928='Tabelas auxiliares'!$A$236,"INVESTIMENTO","ERRO - VERIFICAR"))))</f>
        <v/>
      </c>
      <c r="S928" s="66"/>
    </row>
    <row r="929" spans="17:19" x14ac:dyDescent="0.25">
      <c r="Q929" s="51" t="str">
        <f t="shared" si="14"/>
        <v/>
      </c>
      <c r="R929" s="51" t="str">
        <f>IF(M929="","",IF(AND(M929&lt;&gt;'Tabelas auxiliares'!$B$236,M929&lt;&gt;'Tabelas auxiliares'!$B$237,M929&lt;&gt;'Tabelas auxiliares'!$C$236,M929&lt;&gt;'Tabelas auxiliares'!$C$237),"FOLHA DE PESSOAL",IF(Q929='Tabelas auxiliares'!$A$237,"CUSTEIO",IF(Q929='Tabelas auxiliares'!$A$236,"INVESTIMENTO","ERRO - VERIFICAR"))))</f>
        <v/>
      </c>
      <c r="S929" s="66"/>
    </row>
    <row r="930" spans="17:19" x14ac:dyDescent="0.25">
      <c r="Q930" s="51" t="str">
        <f t="shared" si="14"/>
        <v/>
      </c>
      <c r="R930" s="51" t="str">
        <f>IF(M930="","",IF(AND(M930&lt;&gt;'Tabelas auxiliares'!$B$236,M930&lt;&gt;'Tabelas auxiliares'!$B$237,M930&lt;&gt;'Tabelas auxiliares'!$C$236,M930&lt;&gt;'Tabelas auxiliares'!$C$237),"FOLHA DE PESSOAL",IF(Q930='Tabelas auxiliares'!$A$237,"CUSTEIO",IF(Q930='Tabelas auxiliares'!$A$236,"INVESTIMENTO","ERRO - VERIFICAR"))))</f>
        <v/>
      </c>
      <c r="S930" s="66"/>
    </row>
    <row r="931" spans="17:19" x14ac:dyDescent="0.25">
      <c r="Q931" s="51" t="str">
        <f t="shared" si="14"/>
        <v/>
      </c>
      <c r="R931" s="51" t="str">
        <f>IF(M931="","",IF(AND(M931&lt;&gt;'Tabelas auxiliares'!$B$236,M931&lt;&gt;'Tabelas auxiliares'!$B$237,M931&lt;&gt;'Tabelas auxiliares'!$C$236,M931&lt;&gt;'Tabelas auxiliares'!$C$237),"FOLHA DE PESSOAL",IF(Q931='Tabelas auxiliares'!$A$237,"CUSTEIO",IF(Q931='Tabelas auxiliares'!$A$236,"INVESTIMENTO","ERRO - VERIFICAR"))))</f>
        <v/>
      </c>
      <c r="S931" s="66"/>
    </row>
    <row r="932" spans="17:19" x14ac:dyDescent="0.25">
      <c r="Q932" s="51" t="str">
        <f t="shared" si="14"/>
        <v/>
      </c>
      <c r="R932" s="51" t="str">
        <f>IF(M932="","",IF(AND(M932&lt;&gt;'Tabelas auxiliares'!$B$236,M932&lt;&gt;'Tabelas auxiliares'!$B$237,M932&lt;&gt;'Tabelas auxiliares'!$C$236,M932&lt;&gt;'Tabelas auxiliares'!$C$237),"FOLHA DE PESSOAL",IF(Q932='Tabelas auxiliares'!$A$237,"CUSTEIO",IF(Q932='Tabelas auxiliares'!$A$236,"INVESTIMENTO","ERRO - VERIFICAR"))))</f>
        <v/>
      </c>
      <c r="S932" s="66"/>
    </row>
    <row r="933" spans="17:19" x14ac:dyDescent="0.25">
      <c r="Q933" s="51" t="str">
        <f t="shared" si="14"/>
        <v/>
      </c>
      <c r="R933" s="51" t="str">
        <f>IF(M933="","",IF(AND(M933&lt;&gt;'Tabelas auxiliares'!$B$236,M933&lt;&gt;'Tabelas auxiliares'!$B$237,M933&lt;&gt;'Tabelas auxiliares'!$C$236,M933&lt;&gt;'Tabelas auxiliares'!$C$237),"FOLHA DE PESSOAL",IF(Q933='Tabelas auxiliares'!$A$237,"CUSTEIO",IF(Q933='Tabelas auxiliares'!$A$236,"INVESTIMENTO","ERRO - VERIFICAR"))))</f>
        <v/>
      </c>
      <c r="S933" s="66"/>
    </row>
    <row r="934" spans="17:19" x14ac:dyDescent="0.25">
      <c r="Q934" s="51" t="str">
        <f t="shared" si="14"/>
        <v/>
      </c>
      <c r="R934" s="51" t="str">
        <f>IF(M934="","",IF(AND(M934&lt;&gt;'Tabelas auxiliares'!$B$236,M934&lt;&gt;'Tabelas auxiliares'!$B$237,M934&lt;&gt;'Tabelas auxiliares'!$C$236,M934&lt;&gt;'Tabelas auxiliares'!$C$237),"FOLHA DE PESSOAL",IF(Q934='Tabelas auxiliares'!$A$237,"CUSTEIO",IF(Q934='Tabelas auxiliares'!$A$236,"INVESTIMENTO","ERRO - VERIFICAR"))))</f>
        <v/>
      </c>
      <c r="S934" s="66"/>
    </row>
    <row r="935" spans="17:19" x14ac:dyDescent="0.25">
      <c r="Q935" s="51" t="str">
        <f t="shared" si="14"/>
        <v/>
      </c>
      <c r="R935" s="51" t="str">
        <f>IF(M935="","",IF(AND(M935&lt;&gt;'Tabelas auxiliares'!$B$236,M935&lt;&gt;'Tabelas auxiliares'!$B$237,M935&lt;&gt;'Tabelas auxiliares'!$C$236,M935&lt;&gt;'Tabelas auxiliares'!$C$237),"FOLHA DE PESSOAL",IF(Q935='Tabelas auxiliares'!$A$237,"CUSTEIO",IF(Q935='Tabelas auxiliares'!$A$236,"INVESTIMENTO","ERRO - VERIFICAR"))))</f>
        <v/>
      </c>
      <c r="S935" s="66"/>
    </row>
    <row r="936" spans="17:19" x14ac:dyDescent="0.25">
      <c r="Q936" s="51" t="str">
        <f t="shared" si="14"/>
        <v/>
      </c>
      <c r="R936" s="51" t="str">
        <f>IF(M936="","",IF(AND(M936&lt;&gt;'Tabelas auxiliares'!$B$236,M936&lt;&gt;'Tabelas auxiliares'!$B$237,M936&lt;&gt;'Tabelas auxiliares'!$C$236,M936&lt;&gt;'Tabelas auxiliares'!$C$237),"FOLHA DE PESSOAL",IF(Q936='Tabelas auxiliares'!$A$237,"CUSTEIO",IF(Q936='Tabelas auxiliares'!$A$236,"INVESTIMENTO","ERRO - VERIFICAR"))))</f>
        <v/>
      </c>
      <c r="S936" s="66"/>
    </row>
    <row r="937" spans="17:19" x14ac:dyDescent="0.25">
      <c r="Q937" s="51" t="str">
        <f t="shared" si="14"/>
        <v/>
      </c>
      <c r="R937" s="51" t="str">
        <f>IF(M937="","",IF(AND(M937&lt;&gt;'Tabelas auxiliares'!$B$236,M937&lt;&gt;'Tabelas auxiliares'!$B$237,M937&lt;&gt;'Tabelas auxiliares'!$C$236,M937&lt;&gt;'Tabelas auxiliares'!$C$237),"FOLHA DE PESSOAL",IF(Q937='Tabelas auxiliares'!$A$237,"CUSTEIO",IF(Q937='Tabelas auxiliares'!$A$236,"INVESTIMENTO","ERRO - VERIFICAR"))))</f>
        <v/>
      </c>
      <c r="S937" s="66"/>
    </row>
    <row r="938" spans="17:19" x14ac:dyDescent="0.25">
      <c r="Q938" s="51" t="str">
        <f t="shared" si="14"/>
        <v/>
      </c>
      <c r="R938" s="51" t="str">
        <f>IF(M938="","",IF(AND(M938&lt;&gt;'Tabelas auxiliares'!$B$236,M938&lt;&gt;'Tabelas auxiliares'!$B$237,M938&lt;&gt;'Tabelas auxiliares'!$C$236,M938&lt;&gt;'Tabelas auxiliares'!$C$237),"FOLHA DE PESSOAL",IF(Q938='Tabelas auxiliares'!$A$237,"CUSTEIO",IF(Q938='Tabelas auxiliares'!$A$236,"INVESTIMENTO","ERRO - VERIFICAR"))))</f>
        <v/>
      </c>
      <c r="S938" s="66"/>
    </row>
    <row r="939" spans="17:19" x14ac:dyDescent="0.25">
      <c r="Q939" s="51" t="str">
        <f t="shared" si="14"/>
        <v/>
      </c>
      <c r="R939" s="51" t="str">
        <f>IF(M939="","",IF(AND(M939&lt;&gt;'Tabelas auxiliares'!$B$236,M939&lt;&gt;'Tabelas auxiliares'!$B$237,M939&lt;&gt;'Tabelas auxiliares'!$C$236,M939&lt;&gt;'Tabelas auxiliares'!$C$237),"FOLHA DE PESSOAL",IF(Q939='Tabelas auxiliares'!$A$237,"CUSTEIO",IF(Q939='Tabelas auxiliares'!$A$236,"INVESTIMENTO","ERRO - VERIFICAR"))))</f>
        <v/>
      </c>
      <c r="S939" s="66"/>
    </row>
    <row r="940" spans="17:19" x14ac:dyDescent="0.25">
      <c r="Q940" s="51" t="str">
        <f t="shared" si="14"/>
        <v/>
      </c>
      <c r="R940" s="51" t="str">
        <f>IF(M940="","",IF(AND(M940&lt;&gt;'Tabelas auxiliares'!$B$236,M940&lt;&gt;'Tabelas auxiliares'!$B$237,M940&lt;&gt;'Tabelas auxiliares'!$C$236,M940&lt;&gt;'Tabelas auxiliares'!$C$237),"FOLHA DE PESSOAL",IF(Q940='Tabelas auxiliares'!$A$237,"CUSTEIO",IF(Q940='Tabelas auxiliares'!$A$236,"INVESTIMENTO","ERRO - VERIFICAR"))))</f>
        <v/>
      </c>
      <c r="S940" s="66"/>
    </row>
    <row r="941" spans="17:19" x14ac:dyDescent="0.25">
      <c r="Q941" s="51" t="str">
        <f t="shared" si="14"/>
        <v/>
      </c>
      <c r="R941" s="51" t="str">
        <f>IF(M941="","",IF(AND(M941&lt;&gt;'Tabelas auxiliares'!$B$236,M941&lt;&gt;'Tabelas auxiliares'!$B$237,M941&lt;&gt;'Tabelas auxiliares'!$C$236,M941&lt;&gt;'Tabelas auxiliares'!$C$237),"FOLHA DE PESSOAL",IF(Q941='Tabelas auxiliares'!$A$237,"CUSTEIO",IF(Q941='Tabelas auxiliares'!$A$236,"INVESTIMENTO","ERRO - VERIFICAR"))))</f>
        <v/>
      </c>
      <c r="S941" s="66"/>
    </row>
    <row r="942" spans="17:19" x14ac:dyDescent="0.25">
      <c r="Q942" s="51" t="str">
        <f t="shared" si="14"/>
        <v/>
      </c>
      <c r="R942" s="51" t="str">
        <f>IF(M942="","",IF(AND(M942&lt;&gt;'Tabelas auxiliares'!$B$236,M942&lt;&gt;'Tabelas auxiliares'!$B$237,M942&lt;&gt;'Tabelas auxiliares'!$C$236,M942&lt;&gt;'Tabelas auxiliares'!$C$237),"FOLHA DE PESSOAL",IF(Q942='Tabelas auxiliares'!$A$237,"CUSTEIO",IF(Q942='Tabelas auxiliares'!$A$236,"INVESTIMENTO","ERRO - VERIFICAR"))))</f>
        <v/>
      </c>
      <c r="S942" s="66"/>
    </row>
    <row r="943" spans="17:19" x14ac:dyDescent="0.25">
      <c r="Q943" s="51" t="str">
        <f t="shared" si="14"/>
        <v/>
      </c>
      <c r="R943" s="51" t="str">
        <f>IF(M943="","",IF(AND(M943&lt;&gt;'Tabelas auxiliares'!$B$236,M943&lt;&gt;'Tabelas auxiliares'!$B$237,M943&lt;&gt;'Tabelas auxiliares'!$C$236,M943&lt;&gt;'Tabelas auxiliares'!$C$237),"FOLHA DE PESSOAL",IF(Q943='Tabelas auxiliares'!$A$237,"CUSTEIO",IF(Q943='Tabelas auxiliares'!$A$236,"INVESTIMENTO","ERRO - VERIFICAR"))))</f>
        <v/>
      </c>
      <c r="S943" s="66"/>
    </row>
    <row r="944" spans="17:19" x14ac:dyDescent="0.25">
      <c r="Q944" s="51" t="str">
        <f t="shared" si="14"/>
        <v/>
      </c>
      <c r="R944" s="51" t="str">
        <f>IF(M944="","",IF(AND(M944&lt;&gt;'Tabelas auxiliares'!$B$236,M944&lt;&gt;'Tabelas auxiliares'!$B$237,M944&lt;&gt;'Tabelas auxiliares'!$C$236,M944&lt;&gt;'Tabelas auxiliares'!$C$237),"FOLHA DE PESSOAL",IF(Q944='Tabelas auxiliares'!$A$237,"CUSTEIO",IF(Q944='Tabelas auxiliares'!$A$236,"INVESTIMENTO","ERRO - VERIFICAR"))))</f>
        <v/>
      </c>
      <c r="S944" s="66"/>
    </row>
    <row r="945" spans="17:19" x14ac:dyDescent="0.25">
      <c r="Q945" s="51" t="str">
        <f t="shared" si="14"/>
        <v/>
      </c>
      <c r="R945" s="51" t="str">
        <f>IF(M945="","",IF(AND(M945&lt;&gt;'Tabelas auxiliares'!$B$236,M945&lt;&gt;'Tabelas auxiliares'!$B$237,M945&lt;&gt;'Tabelas auxiliares'!$C$236,M945&lt;&gt;'Tabelas auxiliares'!$C$237),"FOLHA DE PESSOAL",IF(Q945='Tabelas auxiliares'!$A$237,"CUSTEIO",IF(Q945='Tabelas auxiliares'!$A$236,"INVESTIMENTO","ERRO - VERIFICAR"))))</f>
        <v/>
      </c>
      <c r="S945" s="66"/>
    </row>
    <row r="946" spans="17:19" x14ac:dyDescent="0.25">
      <c r="Q946" s="51" t="str">
        <f t="shared" si="14"/>
        <v/>
      </c>
      <c r="R946" s="51" t="str">
        <f>IF(M946="","",IF(AND(M946&lt;&gt;'Tabelas auxiliares'!$B$236,M946&lt;&gt;'Tabelas auxiliares'!$B$237,M946&lt;&gt;'Tabelas auxiliares'!$C$236,M946&lt;&gt;'Tabelas auxiliares'!$C$237),"FOLHA DE PESSOAL",IF(Q946='Tabelas auxiliares'!$A$237,"CUSTEIO",IF(Q946='Tabelas auxiliares'!$A$236,"INVESTIMENTO","ERRO - VERIFICAR"))))</f>
        <v/>
      </c>
      <c r="S946" s="66"/>
    </row>
    <row r="947" spans="17:19" x14ac:dyDescent="0.25">
      <c r="Q947" s="51" t="str">
        <f t="shared" si="14"/>
        <v/>
      </c>
      <c r="R947" s="51" t="str">
        <f>IF(M947="","",IF(AND(M947&lt;&gt;'Tabelas auxiliares'!$B$236,M947&lt;&gt;'Tabelas auxiliares'!$B$237,M947&lt;&gt;'Tabelas auxiliares'!$C$236,M947&lt;&gt;'Tabelas auxiliares'!$C$237),"FOLHA DE PESSOAL",IF(Q947='Tabelas auxiliares'!$A$237,"CUSTEIO",IF(Q947='Tabelas auxiliares'!$A$236,"INVESTIMENTO","ERRO - VERIFICAR"))))</f>
        <v/>
      </c>
      <c r="S947" s="66"/>
    </row>
    <row r="948" spans="17:19" x14ac:dyDescent="0.25">
      <c r="Q948" s="51" t="str">
        <f t="shared" si="14"/>
        <v/>
      </c>
      <c r="R948" s="51" t="str">
        <f>IF(M948="","",IF(AND(M948&lt;&gt;'Tabelas auxiliares'!$B$236,M948&lt;&gt;'Tabelas auxiliares'!$B$237,M948&lt;&gt;'Tabelas auxiliares'!$C$236,M948&lt;&gt;'Tabelas auxiliares'!$C$237),"FOLHA DE PESSOAL",IF(Q948='Tabelas auxiliares'!$A$237,"CUSTEIO",IF(Q948='Tabelas auxiliares'!$A$236,"INVESTIMENTO","ERRO - VERIFICAR"))))</f>
        <v/>
      </c>
      <c r="S948" s="66"/>
    </row>
    <row r="949" spans="17:19" x14ac:dyDescent="0.25">
      <c r="Q949" s="51" t="str">
        <f t="shared" si="14"/>
        <v/>
      </c>
      <c r="R949" s="51" t="str">
        <f>IF(M949="","",IF(AND(M949&lt;&gt;'Tabelas auxiliares'!$B$236,M949&lt;&gt;'Tabelas auxiliares'!$B$237,M949&lt;&gt;'Tabelas auxiliares'!$C$236,M949&lt;&gt;'Tabelas auxiliares'!$C$237),"FOLHA DE PESSOAL",IF(Q949='Tabelas auxiliares'!$A$237,"CUSTEIO",IF(Q949='Tabelas auxiliares'!$A$236,"INVESTIMENTO","ERRO - VERIFICAR"))))</f>
        <v/>
      </c>
      <c r="S949" s="66"/>
    </row>
    <row r="950" spans="17:19" x14ac:dyDescent="0.25">
      <c r="Q950" s="51" t="str">
        <f t="shared" si="14"/>
        <v/>
      </c>
      <c r="R950" s="51" t="str">
        <f>IF(M950="","",IF(AND(M950&lt;&gt;'Tabelas auxiliares'!$B$236,M950&lt;&gt;'Tabelas auxiliares'!$B$237,M950&lt;&gt;'Tabelas auxiliares'!$C$236,M950&lt;&gt;'Tabelas auxiliares'!$C$237),"FOLHA DE PESSOAL",IF(Q950='Tabelas auxiliares'!$A$237,"CUSTEIO",IF(Q950='Tabelas auxiliares'!$A$236,"INVESTIMENTO","ERRO - VERIFICAR"))))</f>
        <v/>
      </c>
      <c r="S950" s="66"/>
    </row>
    <row r="951" spans="17:19" x14ac:dyDescent="0.25">
      <c r="Q951" s="51" t="str">
        <f t="shared" si="14"/>
        <v/>
      </c>
      <c r="R951" s="51" t="str">
        <f>IF(M951="","",IF(AND(M951&lt;&gt;'Tabelas auxiliares'!$B$236,M951&lt;&gt;'Tabelas auxiliares'!$B$237,M951&lt;&gt;'Tabelas auxiliares'!$C$236,M951&lt;&gt;'Tabelas auxiliares'!$C$237),"FOLHA DE PESSOAL",IF(Q951='Tabelas auxiliares'!$A$237,"CUSTEIO",IF(Q951='Tabelas auxiliares'!$A$236,"INVESTIMENTO","ERRO - VERIFICAR"))))</f>
        <v/>
      </c>
      <c r="S951" s="66"/>
    </row>
    <row r="952" spans="17:19" x14ac:dyDescent="0.25">
      <c r="Q952" s="51" t="str">
        <f t="shared" si="14"/>
        <v/>
      </c>
      <c r="R952" s="51" t="str">
        <f>IF(M952="","",IF(AND(M952&lt;&gt;'Tabelas auxiliares'!$B$236,M952&lt;&gt;'Tabelas auxiliares'!$B$237,M952&lt;&gt;'Tabelas auxiliares'!$C$236,M952&lt;&gt;'Tabelas auxiliares'!$C$237),"FOLHA DE PESSOAL",IF(Q952='Tabelas auxiliares'!$A$237,"CUSTEIO",IF(Q952='Tabelas auxiliares'!$A$236,"INVESTIMENTO","ERRO - VERIFICAR"))))</f>
        <v/>
      </c>
      <c r="S952" s="66"/>
    </row>
    <row r="953" spans="17:19" x14ac:dyDescent="0.25">
      <c r="Q953" s="51" t="str">
        <f t="shared" si="14"/>
        <v/>
      </c>
      <c r="R953" s="51" t="str">
        <f>IF(M953="","",IF(AND(M953&lt;&gt;'Tabelas auxiliares'!$B$236,M953&lt;&gt;'Tabelas auxiliares'!$B$237,M953&lt;&gt;'Tabelas auxiliares'!$C$236,M953&lt;&gt;'Tabelas auxiliares'!$C$237),"FOLHA DE PESSOAL",IF(Q953='Tabelas auxiliares'!$A$237,"CUSTEIO",IF(Q953='Tabelas auxiliares'!$A$236,"INVESTIMENTO","ERRO - VERIFICAR"))))</f>
        <v/>
      </c>
      <c r="S953" s="66"/>
    </row>
    <row r="954" spans="17:19" x14ac:dyDescent="0.25">
      <c r="Q954" s="51" t="str">
        <f t="shared" si="14"/>
        <v/>
      </c>
      <c r="R954" s="51" t="str">
        <f>IF(M954="","",IF(AND(M954&lt;&gt;'Tabelas auxiliares'!$B$236,M954&lt;&gt;'Tabelas auxiliares'!$B$237,M954&lt;&gt;'Tabelas auxiliares'!$C$236,M954&lt;&gt;'Tabelas auxiliares'!$C$237),"FOLHA DE PESSOAL",IF(Q954='Tabelas auxiliares'!$A$237,"CUSTEIO",IF(Q954='Tabelas auxiliares'!$A$236,"INVESTIMENTO","ERRO - VERIFICAR"))))</f>
        <v/>
      </c>
      <c r="S954" s="66"/>
    </row>
    <row r="955" spans="17:19" x14ac:dyDescent="0.25">
      <c r="Q955" s="51" t="str">
        <f t="shared" si="14"/>
        <v/>
      </c>
      <c r="R955" s="51" t="str">
        <f>IF(M955="","",IF(AND(M955&lt;&gt;'Tabelas auxiliares'!$B$236,M955&lt;&gt;'Tabelas auxiliares'!$B$237,M955&lt;&gt;'Tabelas auxiliares'!$C$236,M955&lt;&gt;'Tabelas auxiliares'!$C$237),"FOLHA DE PESSOAL",IF(Q955='Tabelas auxiliares'!$A$237,"CUSTEIO",IF(Q955='Tabelas auxiliares'!$A$236,"INVESTIMENTO","ERRO - VERIFICAR"))))</f>
        <v/>
      </c>
      <c r="S955" s="66"/>
    </row>
    <row r="956" spans="17:19" x14ac:dyDescent="0.25">
      <c r="Q956" s="51" t="str">
        <f t="shared" si="14"/>
        <v/>
      </c>
      <c r="R956" s="51" t="str">
        <f>IF(M956="","",IF(AND(M956&lt;&gt;'Tabelas auxiliares'!$B$236,M956&lt;&gt;'Tabelas auxiliares'!$B$237,M956&lt;&gt;'Tabelas auxiliares'!$C$236,M956&lt;&gt;'Tabelas auxiliares'!$C$237),"FOLHA DE PESSOAL",IF(Q956='Tabelas auxiliares'!$A$237,"CUSTEIO",IF(Q956='Tabelas auxiliares'!$A$236,"INVESTIMENTO","ERRO - VERIFICAR"))))</f>
        <v/>
      </c>
      <c r="S956" s="66"/>
    </row>
    <row r="957" spans="17:19" x14ac:dyDescent="0.25">
      <c r="Q957" s="51" t="str">
        <f t="shared" si="14"/>
        <v/>
      </c>
      <c r="R957" s="51" t="str">
        <f>IF(M957="","",IF(AND(M957&lt;&gt;'Tabelas auxiliares'!$B$236,M957&lt;&gt;'Tabelas auxiliares'!$B$237,M957&lt;&gt;'Tabelas auxiliares'!$C$236,M957&lt;&gt;'Tabelas auxiliares'!$C$237),"FOLHA DE PESSOAL",IF(Q957='Tabelas auxiliares'!$A$237,"CUSTEIO",IF(Q957='Tabelas auxiliares'!$A$236,"INVESTIMENTO","ERRO - VERIFICAR"))))</f>
        <v/>
      </c>
      <c r="S957" s="66"/>
    </row>
    <row r="958" spans="17:19" x14ac:dyDescent="0.25">
      <c r="Q958" s="51" t="str">
        <f t="shared" si="14"/>
        <v/>
      </c>
      <c r="R958" s="51" t="str">
        <f>IF(M958="","",IF(AND(M958&lt;&gt;'Tabelas auxiliares'!$B$236,M958&lt;&gt;'Tabelas auxiliares'!$B$237,M958&lt;&gt;'Tabelas auxiliares'!$C$236,M958&lt;&gt;'Tabelas auxiliares'!$C$237),"FOLHA DE PESSOAL",IF(Q958='Tabelas auxiliares'!$A$237,"CUSTEIO",IF(Q958='Tabelas auxiliares'!$A$236,"INVESTIMENTO","ERRO - VERIFICAR"))))</f>
        <v/>
      </c>
      <c r="S958" s="66"/>
    </row>
    <row r="959" spans="17:19" x14ac:dyDescent="0.25">
      <c r="Q959" s="51" t="str">
        <f t="shared" si="14"/>
        <v/>
      </c>
      <c r="R959" s="51" t="str">
        <f>IF(M959="","",IF(AND(M959&lt;&gt;'Tabelas auxiliares'!$B$236,M959&lt;&gt;'Tabelas auxiliares'!$B$237,M959&lt;&gt;'Tabelas auxiliares'!$C$236,M959&lt;&gt;'Tabelas auxiliares'!$C$237),"FOLHA DE PESSOAL",IF(Q959='Tabelas auxiliares'!$A$237,"CUSTEIO",IF(Q959='Tabelas auxiliares'!$A$236,"INVESTIMENTO","ERRO - VERIFICAR"))))</f>
        <v/>
      </c>
      <c r="S959" s="66"/>
    </row>
    <row r="960" spans="17:19" x14ac:dyDescent="0.25">
      <c r="Q960" s="51" t="str">
        <f t="shared" si="14"/>
        <v/>
      </c>
      <c r="R960" s="51" t="str">
        <f>IF(M960="","",IF(AND(M960&lt;&gt;'Tabelas auxiliares'!$B$236,M960&lt;&gt;'Tabelas auxiliares'!$B$237,M960&lt;&gt;'Tabelas auxiliares'!$C$236,M960&lt;&gt;'Tabelas auxiliares'!$C$237),"FOLHA DE PESSOAL",IF(Q960='Tabelas auxiliares'!$A$237,"CUSTEIO",IF(Q960='Tabelas auxiliares'!$A$236,"INVESTIMENTO","ERRO - VERIFICAR"))))</f>
        <v/>
      </c>
      <c r="S960" s="66"/>
    </row>
    <row r="961" spans="17:19" x14ac:dyDescent="0.25">
      <c r="Q961" s="51" t="str">
        <f t="shared" si="14"/>
        <v/>
      </c>
      <c r="R961" s="51" t="str">
        <f>IF(M961="","",IF(AND(M961&lt;&gt;'Tabelas auxiliares'!$B$236,M961&lt;&gt;'Tabelas auxiliares'!$B$237,M961&lt;&gt;'Tabelas auxiliares'!$C$236,M961&lt;&gt;'Tabelas auxiliares'!$C$237),"FOLHA DE PESSOAL",IF(Q961='Tabelas auxiliares'!$A$237,"CUSTEIO",IF(Q961='Tabelas auxiliares'!$A$236,"INVESTIMENTO","ERRO - VERIFICAR"))))</f>
        <v/>
      </c>
      <c r="S961" s="66"/>
    </row>
    <row r="962" spans="17:19" x14ac:dyDescent="0.25">
      <c r="Q962" s="51" t="str">
        <f t="shared" si="14"/>
        <v/>
      </c>
      <c r="R962" s="51" t="str">
        <f>IF(M962="","",IF(AND(M962&lt;&gt;'Tabelas auxiliares'!$B$236,M962&lt;&gt;'Tabelas auxiliares'!$B$237,M962&lt;&gt;'Tabelas auxiliares'!$C$236,M962&lt;&gt;'Tabelas auxiliares'!$C$237),"FOLHA DE PESSOAL",IF(Q962='Tabelas auxiliares'!$A$237,"CUSTEIO",IF(Q962='Tabelas auxiliares'!$A$236,"INVESTIMENTO","ERRO - VERIFICAR"))))</f>
        <v/>
      </c>
      <c r="S962" s="66"/>
    </row>
    <row r="963" spans="17:19" x14ac:dyDescent="0.25">
      <c r="Q963" s="51" t="str">
        <f t="shared" si="14"/>
        <v/>
      </c>
      <c r="R963" s="51" t="str">
        <f>IF(M963="","",IF(AND(M963&lt;&gt;'Tabelas auxiliares'!$B$236,M963&lt;&gt;'Tabelas auxiliares'!$B$237,M963&lt;&gt;'Tabelas auxiliares'!$C$236,M963&lt;&gt;'Tabelas auxiliares'!$C$237),"FOLHA DE PESSOAL",IF(Q963='Tabelas auxiliares'!$A$237,"CUSTEIO",IF(Q963='Tabelas auxiliares'!$A$236,"INVESTIMENTO","ERRO - VERIFICAR"))))</f>
        <v/>
      </c>
      <c r="S963" s="66"/>
    </row>
    <row r="964" spans="17:19" x14ac:dyDescent="0.25">
      <c r="Q964" s="51" t="str">
        <f t="shared" ref="Q964:Q1000" si="15">LEFT(O964,1)</f>
        <v/>
      </c>
      <c r="R964" s="51" t="str">
        <f>IF(M964="","",IF(AND(M964&lt;&gt;'Tabelas auxiliares'!$B$236,M964&lt;&gt;'Tabelas auxiliares'!$B$237,M964&lt;&gt;'Tabelas auxiliares'!$C$236,M964&lt;&gt;'Tabelas auxiliares'!$C$237),"FOLHA DE PESSOAL",IF(Q964='Tabelas auxiliares'!$A$237,"CUSTEIO",IF(Q964='Tabelas auxiliares'!$A$236,"INVESTIMENTO","ERRO - VERIFICAR"))))</f>
        <v/>
      </c>
      <c r="S964" s="66"/>
    </row>
    <row r="965" spans="17:19" x14ac:dyDescent="0.25">
      <c r="Q965" s="51" t="str">
        <f t="shared" si="15"/>
        <v/>
      </c>
      <c r="R965" s="51" t="str">
        <f>IF(M965="","",IF(AND(M965&lt;&gt;'Tabelas auxiliares'!$B$236,M965&lt;&gt;'Tabelas auxiliares'!$B$237,M965&lt;&gt;'Tabelas auxiliares'!$C$236,M965&lt;&gt;'Tabelas auxiliares'!$C$237),"FOLHA DE PESSOAL",IF(Q965='Tabelas auxiliares'!$A$237,"CUSTEIO",IF(Q965='Tabelas auxiliares'!$A$236,"INVESTIMENTO","ERRO - VERIFICAR"))))</f>
        <v/>
      </c>
      <c r="S965" s="66"/>
    </row>
    <row r="966" spans="17:19" x14ac:dyDescent="0.25">
      <c r="Q966" s="51" t="str">
        <f t="shared" si="15"/>
        <v/>
      </c>
      <c r="R966" s="51" t="str">
        <f>IF(M966="","",IF(AND(M966&lt;&gt;'Tabelas auxiliares'!$B$236,M966&lt;&gt;'Tabelas auxiliares'!$B$237,M966&lt;&gt;'Tabelas auxiliares'!$C$236,M966&lt;&gt;'Tabelas auxiliares'!$C$237),"FOLHA DE PESSOAL",IF(Q966='Tabelas auxiliares'!$A$237,"CUSTEIO",IF(Q966='Tabelas auxiliares'!$A$236,"INVESTIMENTO","ERRO - VERIFICAR"))))</f>
        <v/>
      </c>
      <c r="S966" s="66"/>
    </row>
    <row r="967" spans="17:19" x14ac:dyDescent="0.25">
      <c r="Q967" s="51" t="str">
        <f t="shared" si="15"/>
        <v/>
      </c>
      <c r="R967" s="51" t="str">
        <f>IF(M967="","",IF(AND(M967&lt;&gt;'Tabelas auxiliares'!$B$236,M967&lt;&gt;'Tabelas auxiliares'!$B$237,M967&lt;&gt;'Tabelas auxiliares'!$C$236,M967&lt;&gt;'Tabelas auxiliares'!$C$237),"FOLHA DE PESSOAL",IF(Q967='Tabelas auxiliares'!$A$237,"CUSTEIO",IF(Q967='Tabelas auxiliares'!$A$236,"INVESTIMENTO","ERRO - VERIFICAR"))))</f>
        <v/>
      </c>
      <c r="S967" s="66"/>
    </row>
    <row r="968" spans="17:19" x14ac:dyDescent="0.25">
      <c r="Q968" s="51" t="str">
        <f t="shared" si="15"/>
        <v/>
      </c>
      <c r="R968" s="51" t="str">
        <f>IF(M968="","",IF(AND(M968&lt;&gt;'Tabelas auxiliares'!$B$236,M968&lt;&gt;'Tabelas auxiliares'!$B$237,M968&lt;&gt;'Tabelas auxiliares'!$C$236,M968&lt;&gt;'Tabelas auxiliares'!$C$237),"FOLHA DE PESSOAL",IF(Q968='Tabelas auxiliares'!$A$237,"CUSTEIO",IF(Q968='Tabelas auxiliares'!$A$236,"INVESTIMENTO","ERRO - VERIFICAR"))))</f>
        <v/>
      </c>
      <c r="S968" s="66"/>
    </row>
    <row r="969" spans="17:19" x14ac:dyDescent="0.25">
      <c r="Q969" s="51" t="str">
        <f t="shared" si="15"/>
        <v/>
      </c>
      <c r="R969" s="51" t="str">
        <f>IF(M969="","",IF(AND(M969&lt;&gt;'Tabelas auxiliares'!$B$236,M969&lt;&gt;'Tabelas auxiliares'!$B$237,M969&lt;&gt;'Tabelas auxiliares'!$C$236,M969&lt;&gt;'Tabelas auxiliares'!$C$237),"FOLHA DE PESSOAL",IF(Q969='Tabelas auxiliares'!$A$237,"CUSTEIO",IF(Q969='Tabelas auxiliares'!$A$236,"INVESTIMENTO","ERRO - VERIFICAR"))))</f>
        <v/>
      </c>
      <c r="S969" s="66"/>
    </row>
    <row r="970" spans="17:19" x14ac:dyDescent="0.25">
      <c r="Q970" s="51" t="str">
        <f t="shared" si="15"/>
        <v/>
      </c>
      <c r="R970" s="51" t="str">
        <f>IF(M970="","",IF(AND(M970&lt;&gt;'Tabelas auxiliares'!$B$236,M970&lt;&gt;'Tabelas auxiliares'!$B$237,M970&lt;&gt;'Tabelas auxiliares'!$C$236,M970&lt;&gt;'Tabelas auxiliares'!$C$237),"FOLHA DE PESSOAL",IF(Q970='Tabelas auxiliares'!$A$237,"CUSTEIO",IF(Q970='Tabelas auxiliares'!$A$236,"INVESTIMENTO","ERRO - VERIFICAR"))))</f>
        <v/>
      </c>
      <c r="S970" s="66"/>
    </row>
    <row r="971" spans="17:19" x14ac:dyDescent="0.25">
      <c r="Q971" s="51" t="str">
        <f t="shared" si="15"/>
        <v/>
      </c>
      <c r="R971" s="51" t="str">
        <f>IF(M971="","",IF(AND(M971&lt;&gt;'Tabelas auxiliares'!$B$236,M971&lt;&gt;'Tabelas auxiliares'!$B$237,M971&lt;&gt;'Tabelas auxiliares'!$C$236,M971&lt;&gt;'Tabelas auxiliares'!$C$237),"FOLHA DE PESSOAL",IF(Q971='Tabelas auxiliares'!$A$237,"CUSTEIO",IF(Q971='Tabelas auxiliares'!$A$236,"INVESTIMENTO","ERRO - VERIFICAR"))))</f>
        <v/>
      </c>
      <c r="S971" s="66"/>
    </row>
    <row r="972" spans="17:19" x14ac:dyDescent="0.25">
      <c r="Q972" s="51" t="str">
        <f t="shared" si="15"/>
        <v/>
      </c>
      <c r="R972" s="51" t="str">
        <f>IF(M972="","",IF(AND(M972&lt;&gt;'Tabelas auxiliares'!$B$236,M972&lt;&gt;'Tabelas auxiliares'!$B$237,M972&lt;&gt;'Tabelas auxiliares'!$C$236,M972&lt;&gt;'Tabelas auxiliares'!$C$237),"FOLHA DE PESSOAL",IF(Q972='Tabelas auxiliares'!$A$237,"CUSTEIO",IF(Q972='Tabelas auxiliares'!$A$236,"INVESTIMENTO","ERRO - VERIFICAR"))))</f>
        <v/>
      </c>
      <c r="S972" s="66"/>
    </row>
    <row r="973" spans="17:19" x14ac:dyDescent="0.25">
      <c r="Q973" s="51" t="str">
        <f t="shared" si="15"/>
        <v/>
      </c>
      <c r="R973" s="51" t="str">
        <f>IF(M973="","",IF(AND(M973&lt;&gt;'Tabelas auxiliares'!$B$236,M973&lt;&gt;'Tabelas auxiliares'!$B$237,M973&lt;&gt;'Tabelas auxiliares'!$C$236,M973&lt;&gt;'Tabelas auxiliares'!$C$237),"FOLHA DE PESSOAL",IF(Q973='Tabelas auxiliares'!$A$237,"CUSTEIO",IF(Q973='Tabelas auxiliares'!$A$236,"INVESTIMENTO","ERRO - VERIFICAR"))))</f>
        <v/>
      </c>
      <c r="S973" s="66"/>
    </row>
    <row r="974" spans="17:19" x14ac:dyDescent="0.25">
      <c r="Q974" s="51" t="str">
        <f t="shared" si="15"/>
        <v/>
      </c>
      <c r="R974" s="51" t="str">
        <f>IF(M974="","",IF(AND(M974&lt;&gt;'Tabelas auxiliares'!$B$236,M974&lt;&gt;'Tabelas auxiliares'!$B$237,M974&lt;&gt;'Tabelas auxiliares'!$C$236,M974&lt;&gt;'Tabelas auxiliares'!$C$237),"FOLHA DE PESSOAL",IF(Q974='Tabelas auxiliares'!$A$237,"CUSTEIO",IF(Q974='Tabelas auxiliares'!$A$236,"INVESTIMENTO","ERRO - VERIFICAR"))))</f>
        <v/>
      </c>
      <c r="S974" s="66"/>
    </row>
    <row r="975" spans="17:19" x14ac:dyDescent="0.25">
      <c r="Q975" s="51" t="str">
        <f t="shared" si="15"/>
        <v/>
      </c>
      <c r="R975" s="51" t="str">
        <f>IF(M975="","",IF(AND(M975&lt;&gt;'Tabelas auxiliares'!$B$236,M975&lt;&gt;'Tabelas auxiliares'!$B$237,M975&lt;&gt;'Tabelas auxiliares'!$C$236,M975&lt;&gt;'Tabelas auxiliares'!$C$237),"FOLHA DE PESSOAL",IF(Q975='Tabelas auxiliares'!$A$237,"CUSTEIO",IF(Q975='Tabelas auxiliares'!$A$236,"INVESTIMENTO","ERRO - VERIFICAR"))))</f>
        <v/>
      </c>
      <c r="S975" s="66"/>
    </row>
    <row r="976" spans="17:19" x14ac:dyDescent="0.25">
      <c r="Q976" s="51" t="str">
        <f t="shared" si="15"/>
        <v/>
      </c>
      <c r="R976" s="51" t="str">
        <f>IF(M976="","",IF(AND(M976&lt;&gt;'Tabelas auxiliares'!$B$236,M976&lt;&gt;'Tabelas auxiliares'!$B$237,M976&lt;&gt;'Tabelas auxiliares'!$C$236,M976&lt;&gt;'Tabelas auxiliares'!$C$237),"FOLHA DE PESSOAL",IF(Q976='Tabelas auxiliares'!$A$237,"CUSTEIO",IF(Q976='Tabelas auxiliares'!$A$236,"INVESTIMENTO","ERRO - VERIFICAR"))))</f>
        <v/>
      </c>
      <c r="S976" s="66"/>
    </row>
    <row r="977" spans="17:19" x14ac:dyDescent="0.25">
      <c r="Q977" s="51" t="str">
        <f t="shared" si="15"/>
        <v/>
      </c>
      <c r="R977" s="51" t="str">
        <f>IF(M977="","",IF(AND(M977&lt;&gt;'Tabelas auxiliares'!$B$236,M977&lt;&gt;'Tabelas auxiliares'!$B$237,M977&lt;&gt;'Tabelas auxiliares'!$C$236,M977&lt;&gt;'Tabelas auxiliares'!$C$237),"FOLHA DE PESSOAL",IF(Q977='Tabelas auxiliares'!$A$237,"CUSTEIO",IF(Q977='Tabelas auxiliares'!$A$236,"INVESTIMENTO","ERRO - VERIFICAR"))))</f>
        <v/>
      </c>
      <c r="S977" s="66"/>
    </row>
    <row r="978" spans="17:19" x14ac:dyDescent="0.25">
      <c r="Q978" s="51" t="str">
        <f t="shared" si="15"/>
        <v/>
      </c>
      <c r="R978" s="51" t="str">
        <f>IF(M978="","",IF(AND(M978&lt;&gt;'Tabelas auxiliares'!$B$236,M978&lt;&gt;'Tabelas auxiliares'!$B$237,M978&lt;&gt;'Tabelas auxiliares'!$C$236,M978&lt;&gt;'Tabelas auxiliares'!$C$237),"FOLHA DE PESSOAL",IF(Q978='Tabelas auxiliares'!$A$237,"CUSTEIO",IF(Q978='Tabelas auxiliares'!$A$236,"INVESTIMENTO","ERRO - VERIFICAR"))))</f>
        <v/>
      </c>
      <c r="S978" s="66"/>
    </row>
    <row r="979" spans="17:19" x14ac:dyDescent="0.25">
      <c r="Q979" s="51" t="str">
        <f t="shared" si="15"/>
        <v/>
      </c>
      <c r="R979" s="51" t="str">
        <f>IF(M979="","",IF(AND(M979&lt;&gt;'Tabelas auxiliares'!$B$236,M979&lt;&gt;'Tabelas auxiliares'!$B$237,M979&lt;&gt;'Tabelas auxiliares'!$C$236,M979&lt;&gt;'Tabelas auxiliares'!$C$237),"FOLHA DE PESSOAL",IF(Q979='Tabelas auxiliares'!$A$237,"CUSTEIO",IF(Q979='Tabelas auxiliares'!$A$236,"INVESTIMENTO","ERRO - VERIFICAR"))))</f>
        <v/>
      </c>
      <c r="S979" s="66"/>
    </row>
    <row r="980" spans="17:19" x14ac:dyDescent="0.25">
      <c r="Q980" s="51" t="str">
        <f t="shared" si="15"/>
        <v/>
      </c>
      <c r="R980" s="51" t="str">
        <f>IF(M980="","",IF(AND(M980&lt;&gt;'Tabelas auxiliares'!$B$236,M980&lt;&gt;'Tabelas auxiliares'!$B$237,M980&lt;&gt;'Tabelas auxiliares'!$C$236,M980&lt;&gt;'Tabelas auxiliares'!$C$237),"FOLHA DE PESSOAL",IF(Q980='Tabelas auxiliares'!$A$237,"CUSTEIO",IF(Q980='Tabelas auxiliares'!$A$236,"INVESTIMENTO","ERRO - VERIFICAR"))))</f>
        <v/>
      </c>
      <c r="S980" s="66"/>
    </row>
    <row r="981" spans="17:19" x14ac:dyDescent="0.25">
      <c r="Q981" s="51" t="str">
        <f t="shared" si="15"/>
        <v/>
      </c>
      <c r="R981" s="51" t="str">
        <f>IF(M981="","",IF(AND(M981&lt;&gt;'Tabelas auxiliares'!$B$236,M981&lt;&gt;'Tabelas auxiliares'!$B$237,M981&lt;&gt;'Tabelas auxiliares'!$C$236,M981&lt;&gt;'Tabelas auxiliares'!$C$237),"FOLHA DE PESSOAL",IF(Q981='Tabelas auxiliares'!$A$237,"CUSTEIO",IF(Q981='Tabelas auxiliares'!$A$236,"INVESTIMENTO","ERRO - VERIFICAR"))))</f>
        <v/>
      </c>
      <c r="S981" s="66"/>
    </row>
    <row r="982" spans="17:19" x14ac:dyDescent="0.25">
      <c r="Q982" s="51" t="str">
        <f t="shared" si="15"/>
        <v/>
      </c>
      <c r="R982" s="51" t="str">
        <f>IF(M982="","",IF(AND(M982&lt;&gt;'Tabelas auxiliares'!$B$236,M982&lt;&gt;'Tabelas auxiliares'!$B$237,M982&lt;&gt;'Tabelas auxiliares'!$C$236,M982&lt;&gt;'Tabelas auxiliares'!$C$237),"FOLHA DE PESSOAL",IF(Q982='Tabelas auxiliares'!$A$237,"CUSTEIO",IF(Q982='Tabelas auxiliares'!$A$236,"INVESTIMENTO","ERRO - VERIFICAR"))))</f>
        <v/>
      </c>
      <c r="S982" s="66"/>
    </row>
    <row r="983" spans="17:19" x14ac:dyDescent="0.25">
      <c r="Q983" s="51" t="str">
        <f t="shared" si="15"/>
        <v/>
      </c>
      <c r="R983" s="51" t="str">
        <f>IF(M983="","",IF(AND(M983&lt;&gt;'Tabelas auxiliares'!$B$236,M983&lt;&gt;'Tabelas auxiliares'!$B$237,M983&lt;&gt;'Tabelas auxiliares'!$C$236,M983&lt;&gt;'Tabelas auxiliares'!$C$237),"FOLHA DE PESSOAL",IF(Q983='Tabelas auxiliares'!$A$237,"CUSTEIO",IF(Q983='Tabelas auxiliares'!$A$236,"INVESTIMENTO","ERRO - VERIFICAR"))))</f>
        <v/>
      </c>
      <c r="S983" s="66"/>
    </row>
    <row r="984" spans="17:19" x14ac:dyDescent="0.25">
      <c r="Q984" s="51" t="str">
        <f t="shared" si="15"/>
        <v/>
      </c>
      <c r="R984" s="51" t="str">
        <f>IF(M984="","",IF(AND(M984&lt;&gt;'Tabelas auxiliares'!$B$236,M984&lt;&gt;'Tabelas auxiliares'!$B$237,M984&lt;&gt;'Tabelas auxiliares'!$C$236,M984&lt;&gt;'Tabelas auxiliares'!$C$237),"FOLHA DE PESSOAL",IF(Q984='Tabelas auxiliares'!$A$237,"CUSTEIO",IF(Q984='Tabelas auxiliares'!$A$236,"INVESTIMENTO","ERRO - VERIFICAR"))))</f>
        <v/>
      </c>
      <c r="S984" s="66"/>
    </row>
    <row r="985" spans="17:19" x14ac:dyDescent="0.25">
      <c r="Q985" s="51" t="str">
        <f t="shared" si="15"/>
        <v/>
      </c>
      <c r="R985" s="51" t="str">
        <f>IF(M985="","",IF(AND(M985&lt;&gt;'Tabelas auxiliares'!$B$236,M985&lt;&gt;'Tabelas auxiliares'!$B$237,M985&lt;&gt;'Tabelas auxiliares'!$C$236,M985&lt;&gt;'Tabelas auxiliares'!$C$237),"FOLHA DE PESSOAL",IF(Q985='Tabelas auxiliares'!$A$237,"CUSTEIO",IF(Q985='Tabelas auxiliares'!$A$236,"INVESTIMENTO","ERRO - VERIFICAR"))))</f>
        <v/>
      </c>
      <c r="S985" s="66"/>
    </row>
    <row r="986" spans="17:19" x14ac:dyDescent="0.25">
      <c r="Q986" s="51" t="str">
        <f t="shared" si="15"/>
        <v/>
      </c>
      <c r="R986" s="51" t="str">
        <f>IF(M986="","",IF(AND(M986&lt;&gt;'Tabelas auxiliares'!$B$236,M986&lt;&gt;'Tabelas auxiliares'!$B$237,M986&lt;&gt;'Tabelas auxiliares'!$C$236,M986&lt;&gt;'Tabelas auxiliares'!$C$237),"FOLHA DE PESSOAL",IF(Q986='Tabelas auxiliares'!$A$237,"CUSTEIO",IF(Q986='Tabelas auxiliares'!$A$236,"INVESTIMENTO","ERRO - VERIFICAR"))))</f>
        <v/>
      </c>
      <c r="S986" s="66"/>
    </row>
    <row r="987" spans="17:19" x14ac:dyDescent="0.25">
      <c r="Q987" s="51" t="str">
        <f t="shared" si="15"/>
        <v/>
      </c>
      <c r="R987" s="51" t="str">
        <f>IF(M987="","",IF(AND(M987&lt;&gt;'Tabelas auxiliares'!$B$236,M987&lt;&gt;'Tabelas auxiliares'!$B$237,M987&lt;&gt;'Tabelas auxiliares'!$C$236,M987&lt;&gt;'Tabelas auxiliares'!$C$237),"FOLHA DE PESSOAL",IF(Q987='Tabelas auxiliares'!$A$237,"CUSTEIO",IF(Q987='Tabelas auxiliares'!$A$236,"INVESTIMENTO","ERRO - VERIFICAR"))))</f>
        <v/>
      </c>
      <c r="S987" s="66"/>
    </row>
    <row r="988" spans="17:19" x14ac:dyDescent="0.25">
      <c r="Q988" s="51" t="str">
        <f t="shared" si="15"/>
        <v/>
      </c>
      <c r="R988" s="51" t="str">
        <f>IF(M988="","",IF(AND(M988&lt;&gt;'Tabelas auxiliares'!$B$236,M988&lt;&gt;'Tabelas auxiliares'!$B$237,M988&lt;&gt;'Tabelas auxiliares'!$C$236,M988&lt;&gt;'Tabelas auxiliares'!$C$237),"FOLHA DE PESSOAL",IF(Q988='Tabelas auxiliares'!$A$237,"CUSTEIO",IF(Q988='Tabelas auxiliares'!$A$236,"INVESTIMENTO","ERRO - VERIFICAR"))))</f>
        <v/>
      </c>
      <c r="S988" s="66"/>
    </row>
    <row r="989" spans="17:19" x14ac:dyDescent="0.25">
      <c r="Q989" s="51" t="str">
        <f t="shared" si="15"/>
        <v/>
      </c>
      <c r="R989" s="51" t="str">
        <f>IF(M989="","",IF(AND(M989&lt;&gt;'Tabelas auxiliares'!$B$236,M989&lt;&gt;'Tabelas auxiliares'!$B$237,M989&lt;&gt;'Tabelas auxiliares'!$C$236,M989&lt;&gt;'Tabelas auxiliares'!$C$237),"FOLHA DE PESSOAL",IF(Q989='Tabelas auxiliares'!$A$237,"CUSTEIO",IF(Q989='Tabelas auxiliares'!$A$236,"INVESTIMENTO","ERRO - VERIFICAR"))))</f>
        <v/>
      </c>
      <c r="S989" s="66"/>
    </row>
    <row r="990" spans="17:19" x14ac:dyDescent="0.25">
      <c r="Q990" s="51" t="str">
        <f t="shared" si="15"/>
        <v/>
      </c>
      <c r="R990" s="51" t="str">
        <f>IF(M990="","",IF(AND(M990&lt;&gt;'Tabelas auxiliares'!$B$236,M990&lt;&gt;'Tabelas auxiliares'!$B$237,M990&lt;&gt;'Tabelas auxiliares'!$C$236,M990&lt;&gt;'Tabelas auxiliares'!$C$237),"FOLHA DE PESSOAL",IF(Q990='Tabelas auxiliares'!$A$237,"CUSTEIO",IF(Q990='Tabelas auxiliares'!$A$236,"INVESTIMENTO","ERRO - VERIFICAR"))))</f>
        <v/>
      </c>
      <c r="S990" s="66"/>
    </row>
    <row r="991" spans="17:19" x14ac:dyDescent="0.25">
      <c r="Q991" s="51" t="str">
        <f t="shared" si="15"/>
        <v/>
      </c>
      <c r="R991" s="51" t="str">
        <f>IF(M991="","",IF(AND(M991&lt;&gt;'Tabelas auxiliares'!$B$236,M991&lt;&gt;'Tabelas auxiliares'!$B$237,M991&lt;&gt;'Tabelas auxiliares'!$C$236,M991&lt;&gt;'Tabelas auxiliares'!$C$237),"FOLHA DE PESSOAL",IF(Q991='Tabelas auxiliares'!$A$237,"CUSTEIO",IF(Q991='Tabelas auxiliares'!$A$236,"INVESTIMENTO","ERRO - VERIFICAR"))))</f>
        <v/>
      </c>
      <c r="S991" s="66"/>
    </row>
    <row r="992" spans="17:19" x14ac:dyDescent="0.25">
      <c r="Q992" s="51" t="str">
        <f t="shared" si="15"/>
        <v/>
      </c>
      <c r="R992" s="51" t="str">
        <f>IF(M992="","",IF(AND(M992&lt;&gt;'Tabelas auxiliares'!$B$236,M992&lt;&gt;'Tabelas auxiliares'!$B$237,M992&lt;&gt;'Tabelas auxiliares'!$C$236,M992&lt;&gt;'Tabelas auxiliares'!$C$237),"FOLHA DE PESSOAL",IF(Q992='Tabelas auxiliares'!$A$237,"CUSTEIO",IF(Q992='Tabelas auxiliares'!$A$236,"INVESTIMENTO","ERRO - VERIFICAR"))))</f>
        <v/>
      </c>
      <c r="S992" s="66"/>
    </row>
    <row r="993" spans="1:21" x14ac:dyDescent="0.25">
      <c r="Q993" s="51" t="str">
        <f t="shared" si="15"/>
        <v/>
      </c>
      <c r="R993" s="51" t="str">
        <f>IF(M993="","",IF(AND(M993&lt;&gt;'Tabelas auxiliares'!$B$236,M993&lt;&gt;'Tabelas auxiliares'!$B$237,M993&lt;&gt;'Tabelas auxiliares'!$C$236,M993&lt;&gt;'Tabelas auxiliares'!$C$237),"FOLHA DE PESSOAL",IF(Q993='Tabelas auxiliares'!$A$237,"CUSTEIO",IF(Q993='Tabelas auxiliares'!$A$236,"INVESTIMENTO","ERRO - VERIFICAR"))))</f>
        <v/>
      </c>
      <c r="S993" s="66"/>
    </row>
    <row r="994" spans="1:21" x14ac:dyDescent="0.25">
      <c r="Q994" s="51" t="str">
        <f t="shared" si="15"/>
        <v/>
      </c>
      <c r="R994" s="51" t="str">
        <f>IF(M994="","",IF(AND(M994&lt;&gt;'Tabelas auxiliares'!$B$236,M994&lt;&gt;'Tabelas auxiliares'!$B$237,M994&lt;&gt;'Tabelas auxiliares'!$C$236,M994&lt;&gt;'Tabelas auxiliares'!$C$237),"FOLHA DE PESSOAL",IF(Q994='Tabelas auxiliares'!$A$237,"CUSTEIO",IF(Q994='Tabelas auxiliares'!$A$236,"INVESTIMENTO","ERRO - VERIFICAR"))))</f>
        <v/>
      </c>
      <c r="S994" s="66"/>
    </row>
    <row r="995" spans="1:21" x14ac:dyDescent="0.25">
      <c r="Q995" s="51" t="str">
        <f t="shared" si="15"/>
        <v/>
      </c>
      <c r="R995" s="51" t="str">
        <f>IF(M995="","",IF(AND(M995&lt;&gt;'Tabelas auxiliares'!$B$236,M995&lt;&gt;'Tabelas auxiliares'!$B$237,M995&lt;&gt;'Tabelas auxiliares'!$C$236,M995&lt;&gt;'Tabelas auxiliares'!$C$237),"FOLHA DE PESSOAL",IF(Q995='Tabelas auxiliares'!$A$237,"CUSTEIO",IF(Q995='Tabelas auxiliares'!$A$236,"INVESTIMENTO","ERRO - VERIFICAR"))))</f>
        <v/>
      </c>
      <c r="S995" s="66"/>
    </row>
    <row r="996" spans="1:21" x14ac:dyDescent="0.25">
      <c r="Q996" s="51" t="str">
        <f t="shared" si="15"/>
        <v/>
      </c>
      <c r="R996" s="51" t="str">
        <f>IF(M996="","",IF(AND(M996&lt;&gt;'Tabelas auxiliares'!$B$236,M996&lt;&gt;'Tabelas auxiliares'!$B$237,M996&lt;&gt;'Tabelas auxiliares'!$C$236,M996&lt;&gt;'Tabelas auxiliares'!$C$237),"FOLHA DE PESSOAL",IF(Q996='Tabelas auxiliares'!$A$237,"CUSTEIO",IF(Q996='Tabelas auxiliares'!$A$236,"INVESTIMENTO","ERRO - VERIFICAR"))))</f>
        <v/>
      </c>
      <c r="S996" s="66"/>
    </row>
    <row r="997" spans="1:21" x14ac:dyDescent="0.25">
      <c r="Q997" s="51" t="str">
        <f t="shared" si="15"/>
        <v/>
      </c>
      <c r="R997" s="51" t="str">
        <f>IF(M997="","",IF(AND(M997&lt;&gt;'Tabelas auxiliares'!$B$236,M997&lt;&gt;'Tabelas auxiliares'!$B$237,M997&lt;&gt;'Tabelas auxiliares'!$C$236,M997&lt;&gt;'Tabelas auxiliares'!$C$237),"FOLHA DE PESSOAL",IF(Q997='Tabelas auxiliares'!$A$237,"CUSTEIO",IF(Q997='Tabelas auxiliares'!$A$236,"INVESTIMENTO","ERRO - VERIFICAR"))))</f>
        <v/>
      </c>
      <c r="S997" s="66"/>
    </row>
    <row r="998" spans="1:21" x14ac:dyDescent="0.25">
      <c r="Q998" s="51" t="str">
        <f t="shared" si="15"/>
        <v/>
      </c>
      <c r="R998" s="51" t="str">
        <f>IF(M998="","",IF(AND(M998&lt;&gt;'Tabelas auxiliares'!$B$236,M998&lt;&gt;'Tabelas auxiliares'!$B$237,M998&lt;&gt;'Tabelas auxiliares'!$C$236,M998&lt;&gt;'Tabelas auxiliares'!$C$237),"FOLHA DE PESSOAL",IF(Q998='Tabelas auxiliares'!$A$237,"CUSTEIO",IF(Q998='Tabelas auxiliares'!$A$236,"INVESTIMENTO","ERRO - VERIFICAR"))))</f>
        <v/>
      </c>
      <c r="S998" s="66"/>
    </row>
    <row r="999" spans="1:21" x14ac:dyDescent="0.25">
      <c r="Q999" s="51" t="str">
        <f t="shared" si="15"/>
        <v/>
      </c>
      <c r="R999" s="51" t="str">
        <f>IF(M999="","",IF(AND(M999&lt;&gt;'Tabelas auxiliares'!$B$236,M999&lt;&gt;'Tabelas auxiliares'!$B$237,M999&lt;&gt;'Tabelas auxiliares'!$C$236,M999&lt;&gt;'Tabelas auxiliares'!$C$237),"FOLHA DE PESSOAL",IF(Q999='Tabelas auxiliares'!$A$237,"CUSTEIO",IF(Q999='Tabelas auxiliares'!$A$236,"INVESTIMENTO","ERRO - VERIFICAR"))))</f>
        <v/>
      </c>
      <c r="S999" s="66"/>
    </row>
    <row r="1000" spans="1:21" x14ac:dyDescent="0.25">
      <c r="Q1000" s="51" t="str">
        <f t="shared" si="15"/>
        <v/>
      </c>
      <c r="R1000" s="51" t="str">
        <f>IF(M1000="","",IF(AND(M1000&lt;&gt;'Tabelas auxiliares'!$B$236,M1000&lt;&gt;'Tabelas auxiliares'!$B$237,M1000&lt;&gt;'Tabelas auxiliares'!$C$236,M1000&lt;&gt;'Tabelas auxiliares'!$C$237),"FOLHA DE PESSOAL",IF(Q1000='Tabelas auxiliares'!$A$237,"CUSTEIO",IF(Q1000='Tabelas auxiliares'!$A$236,"INVESTIMENTO","ERRO - VERIFICAR"))))</f>
        <v/>
      </c>
      <c r="S1000" s="66"/>
    </row>
    <row r="1001" spans="1:21" x14ac:dyDescent="0.25">
      <c r="A1001" s="57"/>
      <c r="B1001" s="57"/>
      <c r="C1001" s="57"/>
      <c r="D1001" s="57"/>
      <c r="E1001" s="57"/>
      <c r="F1001" s="57"/>
      <c r="G1001" s="57"/>
      <c r="H1001" s="57"/>
      <c r="I1001" s="57"/>
      <c r="J1001" s="57"/>
      <c r="K1001" s="57"/>
      <c r="L1001" s="57" t="s">
        <v>98</v>
      </c>
      <c r="M1001" s="57"/>
      <c r="N1001" s="57"/>
      <c r="O1001" s="57"/>
      <c r="P1001" s="57"/>
      <c r="Q1001" s="57"/>
      <c r="R1001" s="57"/>
      <c r="S1001" s="56">
        <f>SUBTOTAL(9,S4:S1000)</f>
        <v>37630399.04999999</v>
      </c>
      <c r="T1001" s="56">
        <f t="shared" ref="T1001:U1001" si="16">SUBTOTAL(9,T4:T1000)</f>
        <v>22816788.209999997</v>
      </c>
      <c r="U1001" s="56">
        <f t="shared" si="16"/>
        <v>6529992.79</v>
      </c>
    </row>
  </sheetData>
  <sheetProtection password="BD64" sheet="1" objects="1" scenarios="1" autoFilter="0"/>
  <autoFilter ref="A3:V3" xr:uid="{00000000-0009-0000-0000-00000A000000}"/>
  <mergeCells count="1">
    <mergeCell ref="A1:B2"/>
  </mergeCells>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37"/>
  <sheetViews>
    <sheetView workbookViewId="0">
      <selection activeCell="C10" sqref="C10"/>
    </sheetView>
  </sheetViews>
  <sheetFormatPr defaultRowHeight="15" x14ac:dyDescent="0.25"/>
  <cols>
    <col min="1" max="1" width="7.5703125" customWidth="1"/>
    <col min="2" max="2" width="55.85546875" customWidth="1"/>
    <col min="3" max="3" width="73.28515625" customWidth="1"/>
    <col min="4" max="4" width="18" customWidth="1"/>
    <col min="5" max="5" width="15.28515625" customWidth="1"/>
  </cols>
  <sheetData>
    <row r="3" spans="1:3" x14ac:dyDescent="0.25">
      <c r="A3" s="3" t="s">
        <v>15</v>
      </c>
      <c r="B3" s="3" t="s">
        <v>16</v>
      </c>
      <c r="C3" t="str">
        <f>CONCATENATE(A3," -&gt; ",B3)</f>
        <v>A0 -&gt; PROPES - PRÓ-REITORIA DE PESQUISA / CEM</v>
      </c>
    </row>
    <row r="4" spans="1:3" x14ac:dyDescent="0.25">
      <c r="A4" s="12" t="s">
        <v>21</v>
      </c>
      <c r="B4" s="12" t="s">
        <v>22</v>
      </c>
      <c r="C4" t="str">
        <f t="shared" ref="C4:C61" si="0">CONCATENATE(A4," -&gt; ",B4)</f>
        <v>A1 -&gt; NÚCLEOS ESTRATÉGICOS</v>
      </c>
    </row>
    <row r="5" spans="1:3" x14ac:dyDescent="0.25">
      <c r="A5" s="12" t="s">
        <v>510</v>
      </c>
      <c r="B5" s="12" t="s">
        <v>526</v>
      </c>
      <c r="C5" t="str">
        <f t="shared" si="0"/>
        <v>A8 -&gt; PROPES - TRI</v>
      </c>
    </row>
    <row r="6" spans="1:3" x14ac:dyDescent="0.25">
      <c r="A6" s="12" t="s">
        <v>17</v>
      </c>
      <c r="B6" s="12" t="s">
        <v>18</v>
      </c>
      <c r="C6" t="str">
        <f t="shared" si="0"/>
        <v>B0 -&gt; GABINETE REITORIA</v>
      </c>
    </row>
    <row r="7" spans="1:3" x14ac:dyDescent="0.25">
      <c r="A7" s="12" t="s">
        <v>19</v>
      </c>
      <c r="B7" s="12" t="s">
        <v>20</v>
      </c>
      <c r="C7" t="str">
        <f t="shared" si="0"/>
        <v>B1 -&gt; AUDIN - AUDITORIA INTERNA</v>
      </c>
    </row>
    <row r="8" spans="1:3" x14ac:dyDescent="0.25">
      <c r="A8" s="12" t="s">
        <v>23</v>
      </c>
      <c r="B8" s="12" t="s">
        <v>24</v>
      </c>
      <c r="C8" t="str">
        <f t="shared" si="0"/>
        <v>B3 -&gt; PF - PROCURADORIA FEDERAL</v>
      </c>
    </row>
    <row r="9" spans="1:3" x14ac:dyDescent="0.25">
      <c r="A9" s="12" t="s">
        <v>94</v>
      </c>
      <c r="B9" s="12" t="s">
        <v>95</v>
      </c>
      <c r="C9" t="str">
        <f t="shared" si="0"/>
        <v>B4 -&gt; Projetos TRANSVERSAIS</v>
      </c>
    </row>
    <row r="10" spans="1:3" x14ac:dyDescent="0.25">
      <c r="A10" s="12" t="s">
        <v>2699</v>
      </c>
      <c r="B10" s="12" t="s">
        <v>2738</v>
      </c>
      <c r="C10" t="str">
        <f t="shared" si="0"/>
        <v>B8 -&gt; GABINETE REITORIA - TRI</v>
      </c>
    </row>
    <row r="11" spans="1:3" x14ac:dyDescent="0.25">
      <c r="A11" s="12" t="s">
        <v>25</v>
      </c>
      <c r="B11" s="12" t="s">
        <v>26</v>
      </c>
      <c r="C11" t="str">
        <f t="shared" si="0"/>
        <v>C0 -&gt; SG - SECRETARIA GERAL</v>
      </c>
    </row>
    <row r="12" spans="1:3" x14ac:dyDescent="0.25">
      <c r="A12" s="12" t="s">
        <v>27</v>
      </c>
      <c r="B12" s="12" t="s">
        <v>28</v>
      </c>
      <c r="C12" t="str">
        <f t="shared" si="0"/>
        <v>D0 -&gt; ACI - ASSESSORIA DE COMUNICAÇÃO E IMPRENSA</v>
      </c>
    </row>
    <row r="13" spans="1:3" x14ac:dyDescent="0.25">
      <c r="A13" s="12" t="s">
        <v>31</v>
      </c>
      <c r="B13" s="12" t="s">
        <v>32</v>
      </c>
      <c r="C13" t="str">
        <f t="shared" si="0"/>
        <v>D2 -&gt; ACI - SERVIÇOS GRÁFICOS * D.U.C</v>
      </c>
    </row>
    <row r="14" spans="1:3" x14ac:dyDescent="0.25">
      <c r="A14" s="12" t="s">
        <v>33</v>
      </c>
      <c r="B14" s="12" t="s">
        <v>34</v>
      </c>
      <c r="C14" t="str">
        <f t="shared" si="0"/>
        <v>D3 -&gt; ACI - SERVIÇOS DE TRADUÇÃO * D.U.C</v>
      </c>
    </row>
    <row r="15" spans="1:3" x14ac:dyDescent="0.25">
      <c r="A15" s="12" t="s">
        <v>35</v>
      </c>
      <c r="B15" s="12" t="s">
        <v>36</v>
      </c>
      <c r="C15" t="str">
        <f t="shared" si="0"/>
        <v>E0 -&gt; PU - PREFEITURA UNIVERSITÁRIA</v>
      </c>
    </row>
    <row r="16" spans="1:3" x14ac:dyDescent="0.25">
      <c r="A16" s="12" t="s">
        <v>37</v>
      </c>
      <c r="B16" s="12" t="s">
        <v>38</v>
      </c>
      <c r="C16" t="str">
        <f t="shared" si="0"/>
        <v>E1 -&gt; PU - MATERIAL DE EXPEDIENTE * D.U.C</v>
      </c>
    </row>
    <row r="17" spans="1:3" x14ac:dyDescent="0.25">
      <c r="A17" s="12" t="s">
        <v>200</v>
      </c>
      <c r="B17" s="12" t="s">
        <v>204</v>
      </c>
      <c r="C17" t="str">
        <f t="shared" si="0"/>
        <v>E2 -&gt; PU - MOBILIÁRIOS * D.U.C</v>
      </c>
    </row>
    <row r="18" spans="1:3" x14ac:dyDescent="0.25">
      <c r="A18" s="12" t="s">
        <v>203</v>
      </c>
      <c r="B18" s="12" t="s">
        <v>205</v>
      </c>
      <c r="C18" t="str">
        <f t="shared" si="0"/>
        <v>E3 -&gt; PU - INFRAESTRUTURA PREDIAL * D.U.C</v>
      </c>
    </row>
    <row r="19" spans="1:3" x14ac:dyDescent="0.25">
      <c r="A19" s="12" t="s">
        <v>39</v>
      </c>
      <c r="B19" s="12" t="s">
        <v>40</v>
      </c>
      <c r="C19" t="str">
        <f t="shared" si="0"/>
        <v>E4 -&gt; PU - LOCAÇÃO DE VEÍCULOS * D.U.C</v>
      </c>
    </row>
    <row r="20" spans="1:3" x14ac:dyDescent="0.25">
      <c r="A20" s="12" t="s">
        <v>29</v>
      </c>
      <c r="B20" s="12" t="s">
        <v>30</v>
      </c>
      <c r="C20" t="str">
        <f t="shared" si="0"/>
        <v>E5 -&gt; PU - BUFFET * D.U.C</v>
      </c>
    </row>
    <row r="21" spans="1:3" x14ac:dyDescent="0.25">
      <c r="A21" s="12" t="s">
        <v>41</v>
      </c>
      <c r="B21" s="12" t="s">
        <v>42</v>
      </c>
      <c r="C21" t="str">
        <f t="shared" si="0"/>
        <v>F0 -&gt; CECS - CENTRO DE ENG., MODELAGEM E CIÊNCIAS SOCIAIS APLICADAS</v>
      </c>
    </row>
    <row r="22" spans="1:3" x14ac:dyDescent="0.25">
      <c r="A22" s="12" t="s">
        <v>43</v>
      </c>
      <c r="B22" s="12" t="s">
        <v>44</v>
      </c>
      <c r="C22" t="str">
        <f t="shared" si="0"/>
        <v>F7 -&gt; CECS - COMPRAS COMPARTILHADAS</v>
      </c>
    </row>
    <row r="23" spans="1:3" x14ac:dyDescent="0.25">
      <c r="A23" s="12" t="s">
        <v>516</v>
      </c>
      <c r="B23" s="12" t="s">
        <v>513</v>
      </c>
      <c r="C23" t="str">
        <f t="shared" si="0"/>
        <v>F8 -&gt; CECS - TRI</v>
      </c>
    </row>
    <row r="24" spans="1:3" x14ac:dyDescent="0.25">
      <c r="A24" s="12" t="s">
        <v>508</v>
      </c>
      <c r="B24" s="12" t="s">
        <v>527</v>
      </c>
      <c r="C24" t="str">
        <f t="shared" si="0"/>
        <v>F9 -&gt; CECS - CONVÊNIOS/PARCERIAS</v>
      </c>
    </row>
    <row r="25" spans="1:3" x14ac:dyDescent="0.25">
      <c r="A25" s="12" t="s">
        <v>45</v>
      </c>
      <c r="B25" s="12" t="s">
        <v>46</v>
      </c>
      <c r="C25" t="str">
        <f t="shared" si="0"/>
        <v>G0 -&gt; CMCC - CENTRO DE MATEMÁTICA, COMPUTAÇÃO E COGNIÇÃO</v>
      </c>
    </row>
    <row r="26" spans="1:3" x14ac:dyDescent="0.25">
      <c r="A26" s="12" t="s">
        <v>47</v>
      </c>
      <c r="B26" s="12" t="s">
        <v>48</v>
      </c>
      <c r="C26" t="str">
        <f t="shared" si="0"/>
        <v>G7 -&gt; CMCC - COMPRAS COMPARTILHADAS</v>
      </c>
    </row>
    <row r="27" spans="1:3" x14ac:dyDescent="0.25">
      <c r="A27" s="12" t="s">
        <v>517</v>
      </c>
      <c r="B27" s="12" t="s">
        <v>514</v>
      </c>
      <c r="C27" t="str">
        <f t="shared" si="0"/>
        <v>G8 -&gt; CMCC - TRI</v>
      </c>
    </row>
    <row r="28" spans="1:3" x14ac:dyDescent="0.25">
      <c r="A28" s="12" t="s">
        <v>2339</v>
      </c>
      <c r="B28" s="12" t="s">
        <v>2340</v>
      </c>
      <c r="C28" t="str">
        <f t="shared" si="0"/>
        <v>G9 -&gt; CMCC - CONVÊNIOS/PARCERIAS</v>
      </c>
    </row>
    <row r="29" spans="1:3" x14ac:dyDescent="0.25">
      <c r="A29" s="12" t="s">
        <v>49</v>
      </c>
      <c r="B29" s="12" t="s">
        <v>50</v>
      </c>
      <c r="C29" t="str">
        <f t="shared" si="0"/>
        <v>H0 -&gt; CCNH - CENTRO DE CIÊNCIAS NATURAIS E HUMANAS</v>
      </c>
    </row>
    <row r="30" spans="1:3" x14ac:dyDescent="0.25">
      <c r="A30" s="12" t="s">
        <v>51</v>
      </c>
      <c r="B30" s="12" t="s">
        <v>52</v>
      </c>
      <c r="C30" t="str">
        <f t="shared" si="0"/>
        <v>H7 -&gt; CCNH - COMPRAS COMPARTILHADAS</v>
      </c>
    </row>
    <row r="31" spans="1:3" x14ac:dyDescent="0.25">
      <c r="A31" s="12" t="s">
        <v>518</v>
      </c>
      <c r="B31" s="12" t="s">
        <v>515</v>
      </c>
      <c r="C31" t="str">
        <f t="shared" si="0"/>
        <v>H8 -&gt; CCNH - TRI</v>
      </c>
    </row>
    <row r="32" spans="1:3" x14ac:dyDescent="0.25">
      <c r="A32" s="12" t="s">
        <v>2341</v>
      </c>
      <c r="B32" s="12" t="s">
        <v>2342</v>
      </c>
      <c r="C32" t="str">
        <f t="shared" si="0"/>
        <v>H9 -&gt; CCNH - CONVÊNIOS/PARCERIAS</v>
      </c>
    </row>
    <row r="33" spans="1:3" x14ac:dyDescent="0.25">
      <c r="A33" s="12" t="s">
        <v>53</v>
      </c>
      <c r="B33" s="12" t="s">
        <v>54</v>
      </c>
      <c r="C33" t="str">
        <f t="shared" si="0"/>
        <v>I0 -&gt; PROGRAD - PRÓ-REITORIA DE GRADUAÇÃO</v>
      </c>
    </row>
    <row r="34" spans="1:3" x14ac:dyDescent="0.25">
      <c r="A34" s="12" t="s">
        <v>519</v>
      </c>
      <c r="B34" s="12" t="s">
        <v>520</v>
      </c>
      <c r="C34" t="str">
        <f t="shared" si="0"/>
        <v>I8 -&gt; PROGRAD - TRI</v>
      </c>
    </row>
    <row r="35" spans="1:3" x14ac:dyDescent="0.25">
      <c r="A35" s="12" t="s">
        <v>55</v>
      </c>
      <c r="B35" s="12" t="s">
        <v>56</v>
      </c>
      <c r="C35" t="str">
        <f t="shared" si="0"/>
        <v>J0 -&gt; PROEC - PRÓ-REITORIA DE EXTENSÃO E CULTURA</v>
      </c>
    </row>
    <row r="36" spans="1:3" x14ac:dyDescent="0.25">
      <c r="A36" s="12" t="s">
        <v>57</v>
      </c>
      <c r="B36" s="12" t="s">
        <v>58</v>
      </c>
      <c r="C36" t="str">
        <f t="shared" si="0"/>
        <v>J1 -&gt; EDITORA DA UFABC</v>
      </c>
    </row>
    <row r="37" spans="1:3" x14ac:dyDescent="0.25">
      <c r="A37" s="12" t="s">
        <v>59</v>
      </c>
      <c r="B37" s="12" t="s">
        <v>60</v>
      </c>
      <c r="C37" t="str">
        <f t="shared" si="0"/>
        <v>J2 -&gt; PROEC - REALIZAÇÃO DE EVENTOS * D.U.C</v>
      </c>
    </row>
    <row r="38" spans="1:3" x14ac:dyDescent="0.25">
      <c r="A38" s="12" t="s">
        <v>512</v>
      </c>
      <c r="B38" s="12" t="s">
        <v>521</v>
      </c>
      <c r="C38" t="str">
        <f t="shared" si="0"/>
        <v>J8 -&gt; PROEC - TRI</v>
      </c>
    </row>
    <row r="39" spans="1:3" x14ac:dyDescent="0.25">
      <c r="A39" s="12" t="s">
        <v>61</v>
      </c>
      <c r="B39" s="12" t="s">
        <v>62</v>
      </c>
      <c r="C39" t="str">
        <f t="shared" si="0"/>
        <v>K0 -&gt; PROAD - PRÓ-REITORIA DE ADMINISTRAÇÃO</v>
      </c>
    </row>
    <row r="40" spans="1:3" x14ac:dyDescent="0.25">
      <c r="A40" s="12" t="s">
        <v>63</v>
      </c>
      <c r="B40" s="12" t="s">
        <v>64</v>
      </c>
      <c r="C40" t="str">
        <f t="shared" si="0"/>
        <v>K1 -&gt; PROAD - PASSAGENS * D.U.C</v>
      </c>
    </row>
    <row r="41" spans="1:3" x14ac:dyDescent="0.25">
      <c r="A41" s="12" t="s">
        <v>65</v>
      </c>
      <c r="B41" s="12" t="s">
        <v>66</v>
      </c>
      <c r="C41" t="str">
        <f t="shared" si="0"/>
        <v>L0 -&gt; PROPLADI - PRÓ-REITORIA DE PLAN. E DESENV. INSTITUCIONAL</v>
      </c>
    </row>
    <row r="42" spans="1:3" x14ac:dyDescent="0.25">
      <c r="A42" s="18" t="s">
        <v>69</v>
      </c>
      <c r="B42" s="12" t="s">
        <v>70</v>
      </c>
      <c r="C42" t="str">
        <f t="shared" si="0"/>
        <v>M0 -&gt; PROAP - PNAES</v>
      </c>
    </row>
    <row r="43" spans="1:3" x14ac:dyDescent="0.25">
      <c r="A43" s="18" t="s">
        <v>67</v>
      </c>
      <c r="B43" s="12" t="s">
        <v>68</v>
      </c>
      <c r="C43" t="str">
        <f t="shared" si="0"/>
        <v>M1 -&gt; PROAP - PRÓ-REITORIA DE POLÍTICAS AFIRMATIVAS</v>
      </c>
    </row>
    <row r="44" spans="1:3" x14ac:dyDescent="0.25">
      <c r="A44" s="18" t="s">
        <v>522</v>
      </c>
      <c r="B44" s="12" t="s">
        <v>523</v>
      </c>
      <c r="C44" t="str">
        <f t="shared" si="0"/>
        <v>M8 -&gt; PROAP - TRI</v>
      </c>
    </row>
    <row r="45" spans="1:3" x14ac:dyDescent="0.25">
      <c r="A45" s="12" t="s">
        <v>71</v>
      </c>
      <c r="B45" s="12" t="s">
        <v>72</v>
      </c>
      <c r="C45" t="str">
        <f t="shared" si="0"/>
        <v>N0 -&gt; ARI - ASSESSORIA DE RELAÇÕES INTERNACIONAIS</v>
      </c>
    </row>
    <row r="46" spans="1:3" x14ac:dyDescent="0.25">
      <c r="A46" s="12" t="s">
        <v>73</v>
      </c>
      <c r="B46" s="12" t="s">
        <v>74</v>
      </c>
      <c r="C46" t="str">
        <f t="shared" si="0"/>
        <v>P0 -&gt; PROPG - PRÓ-REITORIA DE PÓS-GRADUAÇÃO</v>
      </c>
    </row>
    <row r="47" spans="1:3" x14ac:dyDescent="0.25">
      <c r="A47" s="12" t="s">
        <v>524</v>
      </c>
      <c r="B47" s="12" t="s">
        <v>525</v>
      </c>
      <c r="C47" t="str">
        <f t="shared" si="0"/>
        <v>P8 -&gt; PROPG - TRI</v>
      </c>
    </row>
    <row r="48" spans="1:3" x14ac:dyDescent="0.25">
      <c r="A48" s="12" t="s">
        <v>75</v>
      </c>
      <c r="B48" s="12" t="s">
        <v>76</v>
      </c>
      <c r="C48" t="str">
        <f t="shared" si="0"/>
        <v>Q0 -&gt; BIBLIOTECA</v>
      </c>
    </row>
    <row r="49" spans="1:3" x14ac:dyDescent="0.25">
      <c r="A49" s="12" t="s">
        <v>77</v>
      </c>
      <c r="B49" s="12" t="s">
        <v>78</v>
      </c>
      <c r="C49" t="str">
        <f t="shared" si="0"/>
        <v>R0 -&gt; NTI - NÚCLEO DE TECNOLOGIA DA INFORMAÇÃO</v>
      </c>
    </row>
    <row r="50" spans="1:3" x14ac:dyDescent="0.25">
      <c r="A50" s="12" t="s">
        <v>201</v>
      </c>
      <c r="B50" s="12" t="s">
        <v>202</v>
      </c>
      <c r="C50" t="str">
        <f t="shared" si="0"/>
        <v>R1 -&gt; NTI - EQUIPAMENTO DE INFORMÁTICA * D.U.C</v>
      </c>
    </row>
    <row r="51" spans="1:3" x14ac:dyDescent="0.25">
      <c r="A51" s="12" t="s">
        <v>79</v>
      </c>
      <c r="B51" s="12" t="s">
        <v>80</v>
      </c>
      <c r="C51" t="str">
        <f t="shared" si="0"/>
        <v>R2 -&gt; NTI - SUPRIMENTO DE INFORMÁTICA * D.U.C</v>
      </c>
    </row>
    <row r="52" spans="1:3" x14ac:dyDescent="0.25">
      <c r="A52" s="12" t="s">
        <v>81</v>
      </c>
      <c r="B52" s="12" t="s">
        <v>2089</v>
      </c>
      <c r="C52" t="str">
        <f t="shared" si="0"/>
        <v>S0 -&gt; SPO - SUPERINTENDÊNCIA DE OBRAS</v>
      </c>
    </row>
    <row r="53" spans="1:3" x14ac:dyDescent="0.25">
      <c r="A53" s="12" t="s">
        <v>511</v>
      </c>
      <c r="B53" s="12" t="s">
        <v>529</v>
      </c>
      <c r="C53" t="str">
        <f t="shared" si="0"/>
        <v>S1 -&gt; SPO - OBRAS SANTO ANDRÉ</v>
      </c>
    </row>
    <row r="54" spans="1:3" x14ac:dyDescent="0.25">
      <c r="A54" s="12" t="s">
        <v>528</v>
      </c>
      <c r="B54" s="12" t="s">
        <v>530</v>
      </c>
      <c r="C54" t="str">
        <f t="shared" si="0"/>
        <v>S2 -&gt; SPO - OBRAS SÃO BERNARDO DO CAMPO</v>
      </c>
    </row>
    <row r="55" spans="1:3" x14ac:dyDescent="0.25">
      <c r="A55" s="12" t="s">
        <v>83</v>
      </c>
      <c r="B55" s="12" t="s">
        <v>2088</v>
      </c>
      <c r="C55" t="str">
        <f t="shared" si="0"/>
        <v>T0 -&gt; NETEL - NÚCLEO EDUCACIONAL DE TECNOLOGIAS E LÍNGUAS</v>
      </c>
    </row>
    <row r="56" spans="1:3" x14ac:dyDescent="0.25">
      <c r="A56" s="12" t="s">
        <v>84</v>
      </c>
      <c r="B56" s="12" t="s">
        <v>85</v>
      </c>
      <c r="C56" t="str">
        <f t="shared" si="0"/>
        <v>U0 -&gt; AGÊNCIA DE INOVAÇÃO</v>
      </c>
    </row>
    <row r="57" spans="1:3" x14ac:dyDescent="0.25">
      <c r="A57" s="12" t="s">
        <v>88</v>
      </c>
      <c r="B57" s="12" t="s">
        <v>89</v>
      </c>
      <c r="C57" t="str">
        <f t="shared" si="0"/>
        <v>V0 -&gt; SUGEPE - SUPERINTENDÊNCIA DE GESTÃO DE PESSOAS</v>
      </c>
    </row>
    <row r="58" spans="1:3" x14ac:dyDescent="0.25">
      <c r="A58" s="12" t="s">
        <v>90</v>
      </c>
      <c r="B58" s="12" t="s">
        <v>91</v>
      </c>
      <c r="C58" t="str">
        <f t="shared" si="0"/>
        <v>V1 -&gt; SUGEPE-FOLHA - PASEP + AUX. MORADIA</v>
      </c>
    </row>
    <row r="59" spans="1:3" x14ac:dyDescent="0.25">
      <c r="A59" s="12" t="s">
        <v>92</v>
      </c>
      <c r="B59" s="12" t="s">
        <v>93</v>
      </c>
      <c r="C59" t="str">
        <f t="shared" si="0"/>
        <v>V2 -&gt; SUGEPE - CONTRATAÇÃO DE ESTAGIÁRIOS * D.U.C</v>
      </c>
    </row>
    <row r="60" spans="1:3" x14ac:dyDescent="0.25">
      <c r="A60" s="12" t="s">
        <v>86</v>
      </c>
      <c r="B60" s="12" t="s">
        <v>87</v>
      </c>
      <c r="C60" t="str">
        <f t="shared" si="0"/>
        <v>V4 -&gt; SUGEPE - CAPACITAÇÃO</v>
      </c>
    </row>
    <row r="61" spans="1:3" x14ac:dyDescent="0.25">
      <c r="A61" s="12" t="s">
        <v>96</v>
      </c>
      <c r="B61" s="12" t="s">
        <v>97</v>
      </c>
      <c r="C61" t="str">
        <f t="shared" si="0"/>
        <v>Z0 -&gt; RESERVA DE CONTINGÊNCIA</v>
      </c>
    </row>
    <row r="64" spans="1:3" ht="35.25" customHeight="1" thickBot="1" x14ac:dyDescent="0.35">
      <c r="A64" s="160" t="s">
        <v>2309</v>
      </c>
      <c r="B64" s="160"/>
      <c r="C64" s="160"/>
    </row>
    <row r="65" spans="1:3" ht="75" x14ac:dyDescent="0.25">
      <c r="A65" s="86" t="s">
        <v>2195</v>
      </c>
      <c r="B65" s="87" t="s">
        <v>2196</v>
      </c>
      <c r="C65" s="88" t="s">
        <v>2288</v>
      </c>
    </row>
    <row r="66" spans="1:3" x14ac:dyDescent="0.25">
      <c r="A66" s="77" t="s">
        <v>2197</v>
      </c>
      <c r="B66" s="78" t="s">
        <v>2297</v>
      </c>
      <c r="C66" s="79" t="s">
        <v>2198</v>
      </c>
    </row>
    <row r="67" spans="1:3" ht="45" x14ac:dyDescent="0.25">
      <c r="A67" s="77" t="s">
        <v>2199</v>
      </c>
      <c r="B67" s="78" t="s">
        <v>2200</v>
      </c>
      <c r="C67" s="79" t="s">
        <v>2201</v>
      </c>
    </row>
    <row r="68" spans="1:3" ht="30" x14ac:dyDescent="0.25">
      <c r="A68" s="77" t="s">
        <v>2202</v>
      </c>
      <c r="B68" s="78" t="s">
        <v>2203</v>
      </c>
      <c r="C68" s="79" t="s">
        <v>2298</v>
      </c>
    </row>
    <row r="69" spans="1:3" x14ac:dyDescent="0.25">
      <c r="A69" s="77" t="s">
        <v>2204</v>
      </c>
      <c r="B69" s="78" t="s">
        <v>2205</v>
      </c>
      <c r="C69" s="79" t="s">
        <v>2206</v>
      </c>
    </row>
    <row r="70" spans="1:3" ht="30" x14ac:dyDescent="0.25">
      <c r="A70" s="77" t="s">
        <v>2207</v>
      </c>
      <c r="B70" s="78" t="s">
        <v>2208</v>
      </c>
      <c r="C70" s="79" t="s">
        <v>2301</v>
      </c>
    </row>
    <row r="71" spans="1:3" x14ac:dyDescent="0.25">
      <c r="A71" s="77" t="s">
        <v>2209</v>
      </c>
      <c r="B71" s="78" t="s">
        <v>2210</v>
      </c>
      <c r="C71" s="79" t="s">
        <v>2302</v>
      </c>
    </row>
    <row r="72" spans="1:3" ht="45" x14ac:dyDescent="0.25">
      <c r="A72" s="77" t="s">
        <v>2211</v>
      </c>
      <c r="B72" s="78" t="s">
        <v>2212</v>
      </c>
      <c r="C72" s="79" t="s">
        <v>2213</v>
      </c>
    </row>
    <row r="73" spans="1:3" s="50" customFormat="1" ht="45" x14ac:dyDescent="0.25">
      <c r="A73" s="80" t="s">
        <v>2214</v>
      </c>
      <c r="B73" s="81" t="s">
        <v>2215</v>
      </c>
      <c r="C73" s="82" t="s">
        <v>2296</v>
      </c>
    </row>
    <row r="74" spans="1:3" s="50" customFormat="1" ht="30" x14ac:dyDescent="0.25">
      <c r="A74" s="80" t="s">
        <v>2216</v>
      </c>
      <c r="B74" s="81" t="s">
        <v>2300</v>
      </c>
      <c r="C74" s="82" t="s">
        <v>2299</v>
      </c>
    </row>
    <row r="75" spans="1:3" ht="30" x14ac:dyDescent="0.25">
      <c r="A75" s="77" t="s">
        <v>2217</v>
      </c>
      <c r="B75" s="78" t="s">
        <v>2218</v>
      </c>
      <c r="C75" s="79" t="s">
        <v>2219</v>
      </c>
    </row>
    <row r="76" spans="1:3" x14ac:dyDescent="0.25">
      <c r="A76" s="77" t="s">
        <v>2220</v>
      </c>
      <c r="B76" s="78" t="s">
        <v>2221</v>
      </c>
      <c r="C76" s="79" t="s">
        <v>2222</v>
      </c>
    </row>
    <row r="77" spans="1:3" x14ac:dyDescent="0.25">
      <c r="A77" s="77" t="s">
        <v>2223</v>
      </c>
      <c r="B77" s="78" t="s">
        <v>2224</v>
      </c>
      <c r="C77" s="79" t="s">
        <v>2225</v>
      </c>
    </row>
    <row r="78" spans="1:3" x14ac:dyDescent="0.25">
      <c r="A78" s="77" t="s">
        <v>2289</v>
      </c>
      <c r="B78" s="78" t="s">
        <v>2293</v>
      </c>
      <c r="C78" s="79" t="s">
        <v>2290</v>
      </c>
    </row>
    <row r="79" spans="1:3" ht="45" x14ac:dyDescent="0.25">
      <c r="A79" s="77" t="s">
        <v>2226</v>
      </c>
      <c r="B79" s="78" t="s">
        <v>2227</v>
      </c>
      <c r="C79" s="79" t="s">
        <v>2228</v>
      </c>
    </row>
    <row r="80" spans="1:3" ht="30" x14ac:dyDescent="0.25">
      <c r="A80" s="77" t="s">
        <v>2229</v>
      </c>
      <c r="B80" s="78" t="s">
        <v>2230</v>
      </c>
      <c r="C80" s="79" t="s">
        <v>2231</v>
      </c>
    </row>
    <row r="81" spans="1:3" ht="45" x14ac:dyDescent="0.25">
      <c r="A81" s="77" t="s">
        <v>2232</v>
      </c>
      <c r="B81" s="78" t="s">
        <v>2233</v>
      </c>
      <c r="C81" s="79" t="s">
        <v>2234</v>
      </c>
    </row>
    <row r="82" spans="1:3" ht="30" x14ac:dyDescent="0.25">
      <c r="A82" s="77" t="s">
        <v>2235</v>
      </c>
      <c r="B82" s="78" t="s">
        <v>2295</v>
      </c>
      <c r="C82" s="79" t="s">
        <v>2236</v>
      </c>
    </row>
    <row r="83" spans="1:3" x14ac:dyDescent="0.25">
      <c r="A83" s="77" t="s">
        <v>2237</v>
      </c>
      <c r="B83" s="78" t="s">
        <v>2238</v>
      </c>
      <c r="C83" s="79" t="s">
        <v>2239</v>
      </c>
    </row>
    <row r="84" spans="1:3" ht="45" x14ac:dyDescent="0.25">
      <c r="A84" s="77" t="s">
        <v>2291</v>
      </c>
      <c r="B84" s="78" t="s">
        <v>2294</v>
      </c>
      <c r="C84" s="79" t="s">
        <v>2292</v>
      </c>
    </row>
    <row r="85" spans="1:3" ht="45" x14ac:dyDescent="0.25">
      <c r="A85" s="77" t="s">
        <v>2240</v>
      </c>
      <c r="B85" s="78" t="s">
        <v>2241</v>
      </c>
      <c r="C85" s="79" t="s">
        <v>2306</v>
      </c>
    </row>
    <row r="86" spans="1:3" ht="27.75" customHeight="1" x14ac:dyDescent="0.25">
      <c r="A86" s="77" t="s">
        <v>2303</v>
      </c>
      <c r="B86" s="78" t="s">
        <v>2304</v>
      </c>
      <c r="C86" s="79" t="s">
        <v>2305</v>
      </c>
    </row>
    <row r="87" spans="1:3" ht="30" x14ac:dyDescent="0.25">
      <c r="A87" s="77" t="s">
        <v>2242</v>
      </c>
      <c r="B87" s="78" t="s">
        <v>2243</v>
      </c>
      <c r="C87" s="79" t="s">
        <v>2244</v>
      </c>
    </row>
    <row r="88" spans="1:3" ht="45" x14ac:dyDescent="0.25">
      <c r="A88" s="77" t="s">
        <v>2245</v>
      </c>
      <c r="B88" s="78" t="s">
        <v>2246</v>
      </c>
      <c r="C88" s="79" t="s">
        <v>2247</v>
      </c>
    </row>
    <row r="89" spans="1:3" ht="60" x14ac:dyDescent="0.25">
      <c r="A89" s="77" t="s">
        <v>2248</v>
      </c>
      <c r="B89" s="78" t="s">
        <v>2249</v>
      </c>
      <c r="C89" s="79" t="s">
        <v>2250</v>
      </c>
    </row>
    <row r="90" spans="1:3" ht="60" x14ac:dyDescent="0.25">
      <c r="A90" s="77" t="s">
        <v>2251</v>
      </c>
      <c r="B90" s="78" t="s">
        <v>2252</v>
      </c>
      <c r="C90" s="79" t="s">
        <v>2253</v>
      </c>
    </row>
    <row r="91" spans="1:3" ht="30" x14ac:dyDescent="0.25">
      <c r="A91" s="77" t="s">
        <v>2254</v>
      </c>
      <c r="B91" s="78" t="s">
        <v>2255</v>
      </c>
      <c r="C91" s="79" t="s">
        <v>2256</v>
      </c>
    </row>
    <row r="92" spans="1:3" ht="30" x14ac:dyDescent="0.25">
      <c r="A92" s="77" t="s">
        <v>2257</v>
      </c>
      <c r="B92" s="78" t="s">
        <v>2258</v>
      </c>
      <c r="C92" s="79" t="s">
        <v>2259</v>
      </c>
    </row>
    <row r="93" spans="1:3" ht="60" x14ac:dyDescent="0.25">
      <c r="A93" s="77" t="s">
        <v>2260</v>
      </c>
      <c r="B93" s="78" t="s">
        <v>2261</v>
      </c>
      <c r="C93" s="79" t="s">
        <v>2262</v>
      </c>
    </row>
    <row r="94" spans="1:3" ht="60" x14ac:dyDescent="0.25">
      <c r="A94" s="77" t="s">
        <v>2263</v>
      </c>
      <c r="B94" s="78" t="s">
        <v>2264</v>
      </c>
      <c r="C94" s="79" t="s">
        <v>2265</v>
      </c>
    </row>
    <row r="95" spans="1:3" ht="45" x14ac:dyDescent="0.25">
      <c r="A95" s="77" t="s">
        <v>2266</v>
      </c>
      <c r="B95" s="78" t="s">
        <v>2267</v>
      </c>
      <c r="C95" s="79" t="s">
        <v>2307</v>
      </c>
    </row>
    <row r="96" spans="1:3" x14ac:dyDescent="0.25">
      <c r="A96" s="77" t="s">
        <v>2268</v>
      </c>
      <c r="B96" s="78" t="s">
        <v>2269</v>
      </c>
      <c r="C96" s="79" t="s">
        <v>2308</v>
      </c>
    </row>
    <row r="97" spans="1:5" x14ac:dyDescent="0.25">
      <c r="A97" s="77" t="s">
        <v>2270</v>
      </c>
      <c r="B97" s="78" t="s">
        <v>2271</v>
      </c>
      <c r="C97" s="79" t="s">
        <v>2272</v>
      </c>
    </row>
    <row r="98" spans="1:5" x14ac:dyDescent="0.25">
      <c r="A98" s="77" t="s">
        <v>2273</v>
      </c>
      <c r="B98" s="78" t="s">
        <v>2274</v>
      </c>
      <c r="C98" s="79" t="s">
        <v>2275</v>
      </c>
    </row>
    <row r="99" spans="1:5" x14ac:dyDescent="0.25">
      <c r="A99" s="77" t="s">
        <v>2276</v>
      </c>
      <c r="B99" s="78" t="s">
        <v>2277</v>
      </c>
      <c r="C99" s="79" t="s">
        <v>2278</v>
      </c>
    </row>
    <row r="100" spans="1:5" ht="45" x14ac:dyDescent="0.25">
      <c r="A100" s="77" t="s">
        <v>2279</v>
      </c>
      <c r="B100" s="78" t="s">
        <v>2280</v>
      </c>
      <c r="C100" s="79" t="s">
        <v>2281</v>
      </c>
    </row>
    <row r="101" spans="1:5" ht="45" x14ac:dyDescent="0.25">
      <c r="A101" s="77" t="s">
        <v>2282</v>
      </c>
      <c r="B101" s="78" t="s">
        <v>2283</v>
      </c>
      <c r="C101" s="79" t="s">
        <v>2284</v>
      </c>
    </row>
    <row r="102" spans="1:5" ht="30" x14ac:dyDescent="0.25">
      <c r="A102" s="83" t="s">
        <v>2285</v>
      </c>
      <c r="B102" s="84" t="s">
        <v>2286</v>
      </c>
      <c r="C102" s="85" t="s">
        <v>2287</v>
      </c>
    </row>
    <row r="110" spans="1:5" ht="75" x14ac:dyDescent="0.25">
      <c r="C110" s="2" t="s">
        <v>109</v>
      </c>
      <c r="D110" s="70" t="s">
        <v>110</v>
      </c>
      <c r="E110" s="70" t="s">
        <v>111</v>
      </c>
    </row>
    <row r="111" spans="1:5" x14ac:dyDescent="0.25">
      <c r="A111" s="39" t="s">
        <v>15</v>
      </c>
      <c r="B111" s="39" t="s">
        <v>16</v>
      </c>
      <c r="C111" s="68">
        <v>1400000</v>
      </c>
      <c r="D111" s="41">
        <v>1062496.576698334</v>
      </c>
      <c r="E111" s="42">
        <v>337503.42330166599</v>
      </c>
    </row>
    <row r="112" spans="1:5" x14ac:dyDescent="0.25">
      <c r="A112" s="39" t="s">
        <v>17</v>
      </c>
      <c r="B112" s="39" t="s">
        <v>18</v>
      </c>
      <c r="C112" s="68">
        <v>100000</v>
      </c>
      <c r="D112" s="10">
        <v>75892.61262130957</v>
      </c>
      <c r="E112" s="11">
        <v>24107.387378690426</v>
      </c>
    </row>
    <row r="113" spans="1:5" x14ac:dyDescent="0.25">
      <c r="A113" s="39" t="s">
        <v>19</v>
      </c>
      <c r="B113" s="39" t="s">
        <v>20</v>
      </c>
      <c r="C113" s="68">
        <v>3500</v>
      </c>
      <c r="D113" s="10">
        <v>2656.2414417458349</v>
      </c>
      <c r="E113" s="11">
        <v>843.75855825416488</v>
      </c>
    </row>
    <row r="114" spans="1:5" x14ac:dyDescent="0.25">
      <c r="A114" s="39" t="s">
        <v>21</v>
      </c>
      <c r="B114" s="39" t="s">
        <v>22</v>
      </c>
      <c r="C114" s="68">
        <v>110000</v>
      </c>
      <c r="D114" s="10">
        <v>83481.873883440538</v>
      </c>
      <c r="E114" s="11">
        <v>26518.12611655947</v>
      </c>
    </row>
    <row r="115" spans="1:5" x14ac:dyDescent="0.25">
      <c r="A115" s="39" t="s">
        <v>23</v>
      </c>
      <c r="B115" s="39" t="s">
        <v>24</v>
      </c>
      <c r="C115" s="68">
        <v>2340</v>
      </c>
      <c r="D115" s="10">
        <v>1775.8871353386439</v>
      </c>
      <c r="E115" s="11">
        <v>564.11286466135596</v>
      </c>
    </row>
    <row r="116" spans="1:5" x14ac:dyDescent="0.25">
      <c r="A116" s="39" t="s">
        <v>25</v>
      </c>
      <c r="B116" s="39" t="s">
        <v>26</v>
      </c>
      <c r="C116" s="68">
        <v>8000</v>
      </c>
      <c r="D116" s="10">
        <v>6071.4090097047656</v>
      </c>
      <c r="E116" s="11">
        <v>1928.590990295234</v>
      </c>
    </row>
    <row r="117" spans="1:5" x14ac:dyDescent="0.25">
      <c r="A117" s="39" t="s">
        <v>27</v>
      </c>
      <c r="B117" s="39" t="s">
        <v>28</v>
      </c>
      <c r="C117" s="68">
        <v>55000</v>
      </c>
      <c r="D117" s="10">
        <v>41740.936941720269</v>
      </c>
      <c r="E117" s="11">
        <v>13259.063058279735</v>
      </c>
    </row>
    <row r="118" spans="1:5" x14ac:dyDescent="0.25">
      <c r="A118" s="39" t="s">
        <v>29</v>
      </c>
      <c r="B118" s="39" t="s">
        <v>30</v>
      </c>
      <c r="C118" s="68">
        <v>50000</v>
      </c>
      <c r="D118" s="10">
        <v>37946.306310654785</v>
      </c>
      <c r="E118" s="11">
        <v>12053.693689345213</v>
      </c>
    </row>
    <row r="119" spans="1:5" x14ac:dyDescent="0.25">
      <c r="A119" s="39" t="s">
        <v>31</v>
      </c>
      <c r="B119" s="39" t="s">
        <v>32</v>
      </c>
      <c r="C119" s="68">
        <v>40000</v>
      </c>
      <c r="D119" s="10">
        <v>30357.045048523829</v>
      </c>
      <c r="E119" s="11">
        <v>9642.9549514761711</v>
      </c>
    </row>
    <row r="120" spans="1:5" x14ac:dyDescent="0.25">
      <c r="A120" s="39" t="s">
        <v>33</v>
      </c>
      <c r="B120" s="39" t="s">
        <v>34</v>
      </c>
      <c r="C120" s="68">
        <v>100000</v>
      </c>
      <c r="D120" s="10">
        <v>75892.61262130957</v>
      </c>
      <c r="E120" s="11">
        <v>24107.387378690426</v>
      </c>
    </row>
    <row r="121" spans="1:5" x14ac:dyDescent="0.25">
      <c r="A121" s="39" t="s">
        <v>35</v>
      </c>
      <c r="B121" s="39" t="s">
        <v>36</v>
      </c>
      <c r="C121" s="68">
        <v>22000000</v>
      </c>
      <c r="D121" s="10">
        <v>16696374.776688106</v>
      </c>
      <c r="E121" s="11">
        <v>5303625.2233118936</v>
      </c>
    </row>
    <row r="122" spans="1:5" x14ac:dyDescent="0.25">
      <c r="A122" s="39" t="s">
        <v>37</v>
      </c>
      <c r="B122" s="39" t="s">
        <v>38</v>
      </c>
      <c r="C122" s="68">
        <v>250000</v>
      </c>
      <c r="D122" s="10">
        <v>189731.53155327393</v>
      </c>
      <c r="E122" s="11">
        <v>60268.468446726067</v>
      </c>
    </row>
    <row r="123" spans="1:5" x14ac:dyDescent="0.25">
      <c r="A123" s="39" t="s">
        <v>39</v>
      </c>
      <c r="B123" s="39" t="s">
        <v>40</v>
      </c>
      <c r="C123" s="68">
        <v>300000</v>
      </c>
      <c r="D123" s="10">
        <v>227677.83786392873</v>
      </c>
      <c r="E123" s="11">
        <v>72322.162136071274</v>
      </c>
    </row>
    <row r="124" spans="1:5" ht="30" x14ac:dyDescent="0.25">
      <c r="A124" s="39" t="s">
        <v>41</v>
      </c>
      <c r="B124" s="39" t="s">
        <v>42</v>
      </c>
      <c r="C124" s="68">
        <v>150000</v>
      </c>
      <c r="D124" s="10">
        <v>113838.91893196436</v>
      </c>
      <c r="E124" s="11">
        <v>36161.081068035637</v>
      </c>
    </row>
    <row r="125" spans="1:5" x14ac:dyDescent="0.25">
      <c r="A125" s="39" t="s">
        <v>43</v>
      </c>
      <c r="B125" s="39" t="s">
        <v>44</v>
      </c>
      <c r="C125" s="68">
        <v>84500</v>
      </c>
      <c r="D125" s="10">
        <v>64129.257665006589</v>
      </c>
      <c r="E125" s="11">
        <v>20370.742334993411</v>
      </c>
    </row>
    <row r="126" spans="1:5" ht="30" x14ac:dyDescent="0.25">
      <c r="A126" s="39" t="s">
        <v>45</v>
      </c>
      <c r="B126" s="39" t="s">
        <v>46</v>
      </c>
      <c r="C126" s="68">
        <v>150000</v>
      </c>
      <c r="D126" s="10">
        <v>113838.91893196436</v>
      </c>
      <c r="E126" s="11">
        <v>36161.081068035637</v>
      </c>
    </row>
    <row r="127" spans="1:5" x14ac:dyDescent="0.25">
      <c r="A127" s="39" t="s">
        <v>47</v>
      </c>
      <c r="B127" s="39" t="s">
        <v>48</v>
      </c>
      <c r="C127" s="68">
        <v>100000</v>
      </c>
      <c r="D127" s="10">
        <v>75892.61262130957</v>
      </c>
      <c r="E127" s="11">
        <v>24107.387378690426</v>
      </c>
    </row>
    <row r="128" spans="1:5" x14ac:dyDescent="0.25">
      <c r="A128" s="39" t="s">
        <v>49</v>
      </c>
      <c r="B128" s="39" t="s">
        <v>50</v>
      </c>
      <c r="C128" s="68">
        <v>150000</v>
      </c>
      <c r="D128" s="10">
        <v>113838.91893196436</v>
      </c>
      <c r="E128" s="11">
        <v>36161.081068035637</v>
      </c>
    </row>
    <row r="129" spans="1:5" x14ac:dyDescent="0.25">
      <c r="A129" s="39" t="s">
        <v>51</v>
      </c>
      <c r="B129" s="39" t="s">
        <v>52</v>
      </c>
      <c r="C129" s="68">
        <v>350000</v>
      </c>
      <c r="D129" s="10">
        <v>265624.14417458349</v>
      </c>
      <c r="E129" s="11">
        <v>84375.855825416496</v>
      </c>
    </row>
    <row r="130" spans="1:5" x14ac:dyDescent="0.25">
      <c r="A130" s="39" t="s">
        <v>53</v>
      </c>
      <c r="B130" s="39" t="s">
        <v>54</v>
      </c>
      <c r="C130" s="68">
        <v>1150000</v>
      </c>
      <c r="D130" s="10">
        <v>872765.04514506005</v>
      </c>
      <c r="E130" s="11">
        <v>277234.95485493989</v>
      </c>
    </row>
    <row r="131" spans="1:5" x14ac:dyDescent="0.25">
      <c r="A131" s="39" t="s">
        <v>55</v>
      </c>
      <c r="B131" s="39" t="s">
        <v>56</v>
      </c>
      <c r="C131" s="68">
        <v>1350000</v>
      </c>
      <c r="D131" s="10">
        <v>1024550.2703876792</v>
      </c>
      <c r="E131" s="11">
        <v>325449.72961232072</v>
      </c>
    </row>
    <row r="132" spans="1:5" x14ac:dyDescent="0.25">
      <c r="A132" s="39" t="s">
        <v>57</v>
      </c>
      <c r="B132" s="39" t="s">
        <v>58</v>
      </c>
      <c r="C132" s="68">
        <v>140000</v>
      </c>
      <c r="D132" s="10">
        <v>106249.65766983341</v>
      </c>
      <c r="E132" s="11">
        <v>33750.342330166597</v>
      </c>
    </row>
    <row r="133" spans="1:5" x14ac:dyDescent="0.25">
      <c r="A133" s="39" t="s">
        <v>59</v>
      </c>
      <c r="B133" s="39" t="s">
        <v>60</v>
      </c>
      <c r="C133" s="68">
        <v>400000</v>
      </c>
      <c r="D133" s="10">
        <v>303570.45048523828</v>
      </c>
      <c r="E133" s="11">
        <v>96429.549514761704</v>
      </c>
    </row>
    <row r="134" spans="1:5" x14ac:dyDescent="0.25">
      <c r="A134" s="39" t="s">
        <v>61</v>
      </c>
      <c r="B134" s="39" t="s">
        <v>62</v>
      </c>
      <c r="C134" s="68">
        <v>250000</v>
      </c>
      <c r="D134" s="10">
        <v>189731.53155327393</v>
      </c>
      <c r="E134" s="11">
        <v>60268.468446726067</v>
      </c>
    </row>
    <row r="135" spans="1:5" x14ac:dyDescent="0.25">
      <c r="A135" s="39" t="s">
        <v>63</v>
      </c>
      <c r="B135" s="39" t="s">
        <v>64</v>
      </c>
      <c r="C135" s="68">
        <v>450000</v>
      </c>
      <c r="D135" s="10">
        <v>341516.75679589307</v>
      </c>
      <c r="E135" s="11">
        <v>108483.24320410691</v>
      </c>
    </row>
    <row r="136" spans="1:5" ht="30" x14ac:dyDescent="0.25">
      <c r="A136" s="39" t="s">
        <v>65</v>
      </c>
      <c r="B136" s="39" t="s">
        <v>66</v>
      </c>
      <c r="C136" s="68">
        <v>10000</v>
      </c>
      <c r="D136" s="10">
        <v>7589.2612621309572</v>
      </c>
      <c r="E136" s="11">
        <v>2410.7387378690428</v>
      </c>
    </row>
    <row r="137" spans="1:5" x14ac:dyDescent="0.25">
      <c r="A137" s="40" t="s">
        <v>67</v>
      </c>
      <c r="B137" s="39" t="s">
        <v>68</v>
      </c>
      <c r="C137" s="68">
        <v>5800000</v>
      </c>
      <c r="D137" s="10">
        <v>4401771.5320359552</v>
      </c>
      <c r="E137" s="11">
        <v>1398228.4679640448</v>
      </c>
    </row>
    <row r="138" spans="1:5" x14ac:dyDescent="0.25">
      <c r="A138" s="40" t="s">
        <v>69</v>
      </c>
      <c r="B138" s="39" t="s">
        <v>70</v>
      </c>
      <c r="C138" s="68">
        <v>10000000</v>
      </c>
      <c r="D138" s="10">
        <v>7589261.2621309571</v>
      </c>
      <c r="E138" s="11">
        <v>2410738.7378690424</v>
      </c>
    </row>
    <row r="139" spans="1:5" x14ac:dyDescent="0.25">
      <c r="A139" s="39" t="s">
        <v>71</v>
      </c>
      <c r="B139" s="39" t="s">
        <v>72</v>
      </c>
      <c r="C139" s="68">
        <v>500000</v>
      </c>
      <c r="D139" s="10">
        <v>379463.06310654787</v>
      </c>
      <c r="E139" s="11">
        <v>120536.93689345213</v>
      </c>
    </row>
    <row r="140" spans="1:5" x14ac:dyDescent="0.25">
      <c r="A140" s="39" t="s">
        <v>73</v>
      </c>
      <c r="B140" s="39" t="s">
        <v>74</v>
      </c>
      <c r="C140" s="68">
        <v>3800000</v>
      </c>
      <c r="D140" s="10">
        <v>2883919.279609764</v>
      </c>
      <c r="E140" s="11">
        <v>916080.72039023624</v>
      </c>
    </row>
    <row r="141" spans="1:5" x14ac:dyDescent="0.25">
      <c r="A141" s="39" t="s">
        <v>75</v>
      </c>
      <c r="B141" s="39" t="s">
        <v>76</v>
      </c>
      <c r="C141" s="68">
        <v>1195000</v>
      </c>
      <c r="D141" s="10">
        <v>906916.72082464944</v>
      </c>
      <c r="E141" s="11">
        <v>288083.27917535062</v>
      </c>
    </row>
    <row r="142" spans="1:5" x14ac:dyDescent="0.25">
      <c r="A142" s="39" t="s">
        <v>77</v>
      </c>
      <c r="B142" s="39" t="s">
        <v>78</v>
      </c>
      <c r="C142" s="68">
        <v>1200000</v>
      </c>
      <c r="D142" s="10">
        <v>910711.3514557149</v>
      </c>
      <c r="E142" s="11">
        <v>289288.6485442851</v>
      </c>
    </row>
    <row r="143" spans="1:5" x14ac:dyDescent="0.25">
      <c r="A143" s="39" t="s">
        <v>79</v>
      </c>
      <c r="B143" s="39" t="s">
        <v>80</v>
      </c>
      <c r="C143" s="68">
        <v>105000</v>
      </c>
      <c r="D143" s="10">
        <v>79687.243252375047</v>
      </c>
      <c r="E143" s="11">
        <v>25312.756747624946</v>
      </c>
    </row>
    <row r="144" spans="1:5" x14ac:dyDescent="0.25">
      <c r="A144" s="39" t="s">
        <v>81</v>
      </c>
      <c r="B144" s="39" t="s">
        <v>82</v>
      </c>
      <c r="C144" s="68">
        <v>1200000</v>
      </c>
      <c r="D144" s="10">
        <v>910711.3514557149</v>
      </c>
      <c r="E144" s="11">
        <v>289288.6485442851</v>
      </c>
    </row>
    <row r="145" spans="1:5" x14ac:dyDescent="0.25">
      <c r="A145" s="39" t="s">
        <v>83</v>
      </c>
      <c r="B145" s="39" t="s">
        <v>2088</v>
      </c>
      <c r="C145" s="68">
        <v>125000</v>
      </c>
      <c r="D145" s="10">
        <v>94865.765776636967</v>
      </c>
      <c r="E145" s="11">
        <v>30134.234223363033</v>
      </c>
    </row>
    <row r="146" spans="1:5" x14ac:dyDescent="0.25">
      <c r="A146" s="39" t="s">
        <v>84</v>
      </c>
      <c r="B146" s="39" t="s">
        <v>85</v>
      </c>
      <c r="C146" s="68">
        <v>125000</v>
      </c>
      <c r="D146" s="10">
        <v>94865.765776636967</v>
      </c>
      <c r="E146" s="11">
        <v>30134.234223363033</v>
      </c>
    </row>
    <row r="147" spans="1:5" x14ac:dyDescent="0.25">
      <c r="A147" s="39" t="s">
        <v>86</v>
      </c>
      <c r="B147" s="39" t="s">
        <v>87</v>
      </c>
      <c r="C147" s="68">
        <v>300000</v>
      </c>
      <c r="D147" s="10">
        <v>227677.83786392873</v>
      </c>
      <c r="E147" s="11">
        <v>72322.162136071274</v>
      </c>
    </row>
    <row r="148" spans="1:5" x14ac:dyDescent="0.25">
      <c r="A148" s="39" t="s">
        <v>88</v>
      </c>
      <c r="B148" s="39" t="s">
        <v>89</v>
      </c>
      <c r="C148" s="68">
        <v>450000</v>
      </c>
      <c r="D148" s="10">
        <v>341516.75679589307</v>
      </c>
      <c r="E148" s="11">
        <v>108483.24320410691</v>
      </c>
    </row>
    <row r="149" spans="1:5" x14ac:dyDescent="0.25">
      <c r="A149" s="39" t="s">
        <v>90</v>
      </c>
      <c r="B149" s="39" t="s">
        <v>91</v>
      </c>
      <c r="C149" s="68">
        <v>2208348</v>
      </c>
      <c r="D149" s="10">
        <v>1675972.9929704375</v>
      </c>
      <c r="E149" s="11">
        <v>532375.00702956249</v>
      </c>
    </row>
    <row r="150" spans="1:5" x14ac:dyDescent="0.25">
      <c r="A150" s="39" t="s">
        <v>92</v>
      </c>
      <c r="B150" s="39" t="s">
        <v>93</v>
      </c>
      <c r="C150" s="68">
        <v>600000</v>
      </c>
      <c r="D150" s="10">
        <v>455355.67572785745</v>
      </c>
      <c r="E150" s="11">
        <v>144644.32427214255</v>
      </c>
    </row>
    <row r="151" spans="1:5" x14ac:dyDescent="0.25">
      <c r="A151" s="39" t="s">
        <v>94</v>
      </c>
      <c r="B151" s="39" t="s">
        <v>95</v>
      </c>
      <c r="C151" s="68">
        <v>340000</v>
      </c>
      <c r="D151" s="10">
        <v>258034.88291245257</v>
      </c>
      <c r="E151" s="11">
        <v>81965.117087547449</v>
      </c>
    </row>
    <row r="152" spans="1:5" x14ac:dyDescent="0.25">
      <c r="A152" s="39" t="s">
        <v>96</v>
      </c>
      <c r="B152" s="39" t="s">
        <v>97</v>
      </c>
      <c r="C152" s="68">
        <v>3808077.0000000298</v>
      </c>
      <c r="D152" s="10">
        <v>2890049.1259312094</v>
      </c>
      <c r="E152" s="11">
        <v>918027.87406882015</v>
      </c>
    </row>
    <row r="159" spans="1:5" x14ac:dyDescent="0.25">
      <c r="A159" s="127" t="s">
        <v>7</v>
      </c>
      <c r="B159" s="127"/>
    </row>
    <row r="160" spans="1:5" x14ac:dyDescent="0.25">
      <c r="A160" s="39" t="s">
        <v>15</v>
      </c>
      <c r="B160" s="39" t="s">
        <v>16</v>
      </c>
      <c r="C160" s="68"/>
    </row>
    <row r="161" spans="1:3" x14ac:dyDescent="0.25">
      <c r="A161" s="39" t="s">
        <v>21</v>
      </c>
      <c r="B161" s="39" t="s">
        <v>22</v>
      </c>
      <c r="C161" s="68"/>
    </row>
    <row r="162" spans="1:3" x14ac:dyDescent="0.25">
      <c r="A162" s="39" t="s">
        <v>510</v>
      </c>
      <c r="B162" s="39" t="s">
        <v>526</v>
      </c>
      <c r="C162" s="68"/>
    </row>
    <row r="163" spans="1:3" x14ac:dyDescent="0.25">
      <c r="A163" s="39" t="s">
        <v>17</v>
      </c>
      <c r="B163" s="39" t="s">
        <v>18</v>
      </c>
      <c r="C163" s="68"/>
    </row>
    <row r="164" spans="1:3" x14ac:dyDescent="0.25">
      <c r="A164" s="39" t="s">
        <v>19</v>
      </c>
      <c r="B164" s="39" t="s">
        <v>20</v>
      </c>
      <c r="C164" s="68"/>
    </row>
    <row r="165" spans="1:3" x14ac:dyDescent="0.25">
      <c r="A165" s="39" t="s">
        <v>23</v>
      </c>
      <c r="B165" s="39" t="s">
        <v>24</v>
      </c>
      <c r="C165" s="68"/>
    </row>
    <row r="166" spans="1:3" x14ac:dyDescent="0.25">
      <c r="A166" s="39" t="s">
        <v>94</v>
      </c>
      <c r="B166" s="39" t="s">
        <v>95</v>
      </c>
      <c r="C166" s="68"/>
    </row>
    <row r="167" spans="1:3" x14ac:dyDescent="0.25">
      <c r="A167" s="39" t="s">
        <v>25</v>
      </c>
      <c r="B167" s="39" t="s">
        <v>26</v>
      </c>
      <c r="C167" s="68"/>
    </row>
    <row r="168" spans="1:3" x14ac:dyDescent="0.25">
      <c r="A168" s="39" t="s">
        <v>27</v>
      </c>
      <c r="B168" s="39" t="s">
        <v>28</v>
      </c>
      <c r="C168" s="68"/>
    </row>
    <row r="169" spans="1:3" x14ac:dyDescent="0.25">
      <c r="A169" s="39" t="s">
        <v>31</v>
      </c>
      <c r="B169" s="39" t="s">
        <v>32</v>
      </c>
      <c r="C169" s="68"/>
    </row>
    <row r="170" spans="1:3" x14ac:dyDescent="0.25">
      <c r="A170" s="39" t="s">
        <v>33</v>
      </c>
      <c r="B170" s="39" t="s">
        <v>34</v>
      </c>
      <c r="C170" s="68"/>
    </row>
    <row r="171" spans="1:3" x14ac:dyDescent="0.25">
      <c r="A171" s="39" t="s">
        <v>35</v>
      </c>
      <c r="B171" s="39" t="s">
        <v>36</v>
      </c>
      <c r="C171" s="68"/>
    </row>
    <row r="172" spans="1:3" x14ac:dyDescent="0.25">
      <c r="A172" s="39" t="s">
        <v>37</v>
      </c>
      <c r="B172" s="39" t="s">
        <v>38</v>
      </c>
      <c r="C172" s="68"/>
    </row>
    <row r="173" spans="1:3" x14ac:dyDescent="0.25">
      <c r="A173" s="39" t="s">
        <v>200</v>
      </c>
      <c r="B173" s="39" t="s">
        <v>204</v>
      </c>
      <c r="C173" s="68"/>
    </row>
    <row r="174" spans="1:3" x14ac:dyDescent="0.25">
      <c r="A174" s="39" t="s">
        <v>203</v>
      </c>
      <c r="B174" s="39" t="s">
        <v>205</v>
      </c>
      <c r="C174" s="68"/>
    </row>
    <row r="175" spans="1:3" x14ac:dyDescent="0.25">
      <c r="A175" s="39" t="s">
        <v>39</v>
      </c>
      <c r="B175" s="39" t="s">
        <v>40</v>
      </c>
      <c r="C175" s="68"/>
    </row>
    <row r="176" spans="1:3" x14ac:dyDescent="0.25">
      <c r="A176" s="39" t="s">
        <v>29</v>
      </c>
      <c r="B176" s="39" t="s">
        <v>30</v>
      </c>
      <c r="C176" s="68"/>
    </row>
    <row r="177" spans="1:3" ht="30" x14ac:dyDescent="0.25">
      <c r="A177" s="39" t="s">
        <v>41</v>
      </c>
      <c r="B177" s="39" t="s">
        <v>42</v>
      </c>
      <c r="C177" s="68"/>
    </row>
    <row r="178" spans="1:3" x14ac:dyDescent="0.25">
      <c r="A178" s="39" t="s">
        <v>43</v>
      </c>
      <c r="B178" s="39" t="s">
        <v>44</v>
      </c>
      <c r="C178" s="68"/>
    </row>
    <row r="179" spans="1:3" x14ac:dyDescent="0.25">
      <c r="A179" s="39" t="s">
        <v>516</v>
      </c>
      <c r="B179" s="39" t="s">
        <v>513</v>
      </c>
      <c r="C179" s="68"/>
    </row>
    <row r="180" spans="1:3" x14ac:dyDescent="0.25">
      <c r="A180" s="39" t="s">
        <v>508</v>
      </c>
      <c r="B180" s="39" t="s">
        <v>527</v>
      </c>
      <c r="C180" s="68"/>
    </row>
    <row r="181" spans="1:3" ht="30" x14ac:dyDescent="0.25">
      <c r="A181" s="39" t="s">
        <v>45</v>
      </c>
      <c r="B181" s="39" t="s">
        <v>46</v>
      </c>
      <c r="C181" s="68"/>
    </row>
    <row r="182" spans="1:3" x14ac:dyDescent="0.25">
      <c r="A182" s="39" t="s">
        <v>47</v>
      </c>
      <c r="B182" s="39" t="s">
        <v>48</v>
      </c>
      <c r="C182" s="68"/>
    </row>
    <row r="183" spans="1:3" x14ac:dyDescent="0.25">
      <c r="A183" s="39" t="s">
        <v>517</v>
      </c>
      <c r="B183" s="39" t="s">
        <v>514</v>
      </c>
      <c r="C183" s="68"/>
    </row>
    <row r="184" spans="1:3" x14ac:dyDescent="0.25">
      <c r="A184" s="39" t="s">
        <v>49</v>
      </c>
      <c r="B184" s="39" t="s">
        <v>50</v>
      </c>
      <c r="C184" s="68"/>
    </row>
    <row r="185" spans="1:3" x14ac:dyDescent="0.25">
      <c r="A185" s="39" t="s">
        <v>51</v>
      </c>
      <c r="B185" s="39" t="s">
        <v>52</v>
      </c>
      <c r="C185" s="68"/>
    </row>
    <row r="186" spans="1:3" x14ac:dyDescent="0.25">
      <c r="A186" s="39" t="s">
        <v>518</v>
      </c>
      <c r="B186" s="39" t="s">
        <v>515</v>
      </c>
      <c r="C186" s="68"/>
    </row>
    <row r="187" spans="1:3" x14ac:dyDescent="0.25">
      <c r="A187" s="39" t="s">
        <v>53</v>
      </c>
      <c r="B187" s="39" t="s">
        <v>54</v>
      </c>
      <c r="C187" s="68"/>
    </row>
    <row r="188" spans="1:3" x14ac:dyDescent="0.25">
      <c r="A188" s="39" t="s">
        <v>519</v>
      </c>
      <c r="B188" s="39" t="s">
        <v>520</v>
      </c>
      <c r="C188" s="68"/>
    </row>
    <row r="189" spans="1:3" x14ac:dyDescent="0.25">
      <c r="A189" s="39" t="s">
        <v>55</v>
      </c>
      <c r="B189" s="39" t="s">
        <v>56</v>
      </c>
      <c r="C189" s="68"/>
    </row>
    <row r="190" spans="1:3" x14ac:dyDescent="0.25">
      <c r="A190" s="39" t="s">
        <v>57</v>
      </c>
      <c r="B190" s="39" t="s">
        <v>58</v>
      </c>
      <c r="C190" s="68"/>
    </row>
    <row r="191" spans="1:3" x14ac:dyDescent="0.25">
      <c r="A191" s="39" t="s">
        <v>59</v>
      </c>
      <c r="B191" s="39" t="s">
        <v>60</v>
      </c>
      <c r="C191" s="68"/>
    </row>
    <row r="192" spans="1:3" x14ac:dyDescent="0.25">
      <c r="A192" s="39" t="s">
        <v>512</v>
      </c>
      <c r="B192" s="39" t="s">
        <v>521</v>
      </c>
      <c r="C192" s="68"/>
    </row>
    <row r="193" spans="1:3" x14ac:dyDescent="0.25">
      <c r="A193" s="39" t="s">
        <v>61</v>
      </c>
      <c r="B193" s="39" t="s">
        <v>62</v>
      </c>
      <c r="C193" s="68"/>
    </row>
    <row r="194" spans="1:3" x14ac:dyDescent="0.25">
      <c r="A194" s="39" t="s">
        <v>63</v>
      </c>
      <c r="B194" s="39" t="s">
        <v>64</v>
      </c>
      <c r="C194" s="68"/>
    </row>
    <row r="195" spans="1:3" ht="30" x14ac:dyDescent="0.25">
      <c r="A195" s="39" t="s">
        <v>65</v>
      </c>
      <c r="B195" s="39" t="s">
        <v>66</v>
      </c>
      <c r="C195" s="68"/>
    </row>
    <row r="196" spans="1:3" x14ac:dyDescent="0.25">
      <c r="A196" s="39" t="s">
        <v>69</v>
      </c>
      <c r="B196" s="39" t="s">
        <v>70</v>
      </c>
      <c r="C196" s="68"/>
    </row>
    <row r="197" spans="1:3" x14ac:dyDescent="0.25">
      <c r="A197" s="39" t="s">
        <v>67</v>
      </c>
      <c r="B197" s="39" t="s">
        <v>68</v>
      </c>
      <c r="C197" s="68"/>
    </row>
    <row r="198" spans="1:3" x14ac:dyDescent="0.25">
      <c r="A198" s="39" t="s">
        <v>522</v>
      </c>
      <c r="B198" s="39" t="s">
        <v>523</v>
      </c>
      <c r="C198" s="68"/>
    </row>
    <row r="199" spans="1:3" x14ac:dyDescent="0.25">
      <c r="A199" s="39" t="s">
        <v>71</v>
      </c>
      <c r="B199" s="39" t="s">
        <v>72</v>
      </c>
      <c r="C199" s="68"/>
    </row>
    <row r="200" spans="1:3" x14ac:dyDescent="0.25">
      <c r="A200" s="39" t="s">
        <v>73</v>
      </c>
      <c r="B200" s="39" t="s">
        <v>74</v>
      </c>
      <c r="C200" s="68"/>
    </row>
    <row r="201" spans="1:3" x14ac:dyDescent="0.25">
      <c r="A201" s="39" t="s">
        <v>524</v>
      </c>
      <c r="B201" s="39" t="s">
        <v>525</v>
      </c>
      <c r="C201" s="68"/>
    </row>
    <row r="202" spans="1:3" x14ac:dyDescent="0.25">
      <c r="A202" s="39" t="s">
        <v>75</v>
      </c>
      <c r="B202" s="39" t="s">
        <v>76</v>
      </c>
      <c r="C202" s="68"/>
    </row>
    <row r="203" spans="1:3" x14ac:dyDescent="0.25">
      <c r="A203" s="39" t="s">
        <v>77</v>
      </c>
      <c r="B203" s="39" t="s">
        <v>78</v>
      </c>
      <c r="C203" s="68"/>
    </row>
    <row r="204" spans="1:3" x14ac:dyDescent="0.25">
      <c r="A204" s="39" t="s">
        <v>201</v>
      </c>
      <c r="B204" s="39" t="s">
        <v>202</v>
      </c>
      <c r="C204" s="68"/>
    </row>
    <row r="205" spans="1:3" x14ac:dyDescent="0.25">
      <c r="A205" s="39" t="s">
        <v>79</v>
      </c>
      <c r="B205" s="39" t="s">
        <v>80</v>
      </c>
      <c r="C205" s="68"/>
    </row>
    <row r="206" spans="1:3" x14ac:dyDescent="0.25">
      <c r="A206" s="39" t="s">
        <v>81</v>
      </c>
      <c r="B206" s="39" t="s">
        <v>2089</v>
      </c>
      <c r="C206" s="68"/>
    </row>
    <row r="207" spans="1:3" x14ac:dyDescent="0.25">
      <c r="A207" s="39" t="s">
        <v>511</v>
      </c>
      <c r="B207" s="39" t="s">
        <v>529</v>
      </c>
      <c r="C207" s="68"/>
    </row>
    <row r="208" spans="1:3" x14ac:dyDescent="0.25">
      <c r="A208" s="39" t="s">
        <v>528</v>
      </c>
      <c r="B208" s="39" t="s">
        <v>530</v>
      </c>
      <c r="C208" s="68"/>
    </row>
    <row r="209" spans="1:5" x14ac:dyDescent="0.25">
      <c r="A209" s="39" t="s">
        <v>83</v>
      </c>
      <c r="B209" s="39" t="s">
        <v>2088</v>
      </c>
      <c r="C209" s="68"/>
    </row>
    <row r="210" spans="1:5" x14ac:dyDescent="0.25">
      <c r="A210" s="39" t="s">
        <v>84</v>
      </c>
      <c r="B210" s="39" t="s">
        <v>85</v>
      </c>
      <c r="C210" s="68"/>
    </row>
    <row r="211" spans="1:5" x14ac:dyDescent="0.25">
      <c r="A211" s="39" t="s">
        <v>88</v>
      </c>
      <c r="B211" s="39" t="s">
        <v>89</v>
      </c>
      <c r="C211" s="68"/>
    </row>
    <row r="212" spans="1:5" x14ac:dyDescent="0.25">
      <c r="A212" s="39" t="s">
        <v>90</v>
      </c>
      <c r="B212" s="39" t="s">
        <v>91</v>
      </c>
      <c r="C212" s="68"/>
    </row>
    <row r="213" spans="1:5" x14ac:dyDescent="0.25">
      <c r="A213" s="39" t="s">
        <v>92</v>
      </c>
      <c r="B213" s="39" t="s">
        <v>93</v>
      </c>
      <c r="C213" s="68"/>
    </row>
    <row r="214" spans="1:5" x14ac:dyDescent="0.25">
      <c r="A214" s="39" t="s">
        <v>86</v>
      </c>
      <c r="B214" s="39" t="s">
        <v>87</v>
      </c>
      <c r="C214" s="68"/>
    </row>
    <row r="215" spans="1:5" x14ac:dyDescent="0.25">
      <c r="A215" s="39" t="s">
        <v>96</v>
      </c>
      <c r="B215" s="39" t="s">
        <v>97</v>
      </c>
      <c r="C215" s="68">
        <v>13812259</v>
      </c>
    </row>
    <row r="216" spans="1:5" x14ac:dyDescent="0.25">
      <c r="B216" s="39" t="s">
        <v>98</v>
      </c>
      <c r="C216" s="68">
        <f>'Origem dos recursos'!B11</f>
        <v>14683753</v>
      </c>
    </row>
    <row r="221" spans="1:5" x14ac:dyDescent="0.25">
      <c r="A221">
        <v>3</v>
      </c>
      <c r="B221" t="s">
        <v>181</v>
      </c>
    </row>
    <row r="222" spans="1:5" x14ac:dyDescent="0.25">
      <c r="A222">
        <v>4</v>
      </c>
      <c r="B222" t="s">
        <v>182</v>
      </c>
    </row>
    <row r="223" spans="1:5" x14ac:dyDescent="0.25">
      <c r="A223" s="50" t="s">
        <v>184</v>
      </c>
      <c r="B223" s="50"/>
      <c r="C223" s="50"/>
      <c r="D223" s="50"/>
      <c r="E223" s="50"/>
    </row>
    <row r="224" spans="1:5" x14ac:dyDescent="0.25">
      <c r="A224" s="52" t="s">
        <v>185</v>
      </c>
      <c r="B224" s="45" t="s">
        <v>173</v>
      </c>
      <c r="C224" s="46">
        <v>3190</v>
      </c>
      <c r="D224" s="47" t="s">
        <v>175</v>
      </c>
      <c r="E224" t="s">
        <v>183</v>
      </c>
    </row>
    <row r="225" spans="1:5" x14ac:dyDescent="0.25">
      <c r="A225" s="52" t="s">
        <v>142</v>
      </c>
      <c r="B225" s="45" t="s">
        <v>174</v>
      </c>
      <c r="C225" s="46">
        <v>3191</v>
      </c>
      <c r="D225" s="47" t="s">
        <v>176</v>
      </c>
      <c r="E225" t="s">
        <v>183</v>
      </c>
    </row>
    <row r="226" spans="1:5" x14ac:dyDescent="0.25">
      <c r="A226" s="52" t="s">
        <v>186</v>
      </c>
      <c r="B226" s="45" t="s">
        <v>174</v>
      </c>
      <c r="C226" s="46">
        <v>3190</v>
      </c>
      <c r="D226" s="47" t="s">
        <v>177</v>
      </c>
      <c r="E226" t="s">
        <v>183</v>
      </c>
    </row>
    <row r="227" spans="1:5" x14ac:dyDescent="0.25">
      <c r="A227" s="52" t="s">
        <v>187</v>
      </c>
      <c r="B227" s="45" t="s">
        <v>174</v>
      </c>
      <c r="C227" s="46">
        <v>3390</v>
      </c>
      <c r="D227" s="47" t="s">
        <v>178</v>
      </c>
      <c r="E227" t="s">
        <v>183</v>
      </c>
    </row>
    <row r="228" spans="1:5" x14ac:dyDescent="0.25">
      <c r="A228" s="52" t="s">
        <v>188</v>
      </c>
      <c r="B228" s="45" t="s">
        <v>174</v>
      </c>
      <c r="C228" s="46">
        <v>3390</v>
      </c>
      <c r="D228" s="47" t="s">
        <v>178</v>
      </c>
      <c r="E228" t="s">
        <v>183</v>
      </c>
    </row>
    <row r="229" spans="1:5" x14ac:dyDescent="0.25">
      <c r="A229" s="53" t="s">
        <v>189</v>
      </c>
      <c r="B229" s="48" t="s">
        <v>174</v>
      </c>
      <c r="C229" s="49">
        <v>3190</v>
      </c>
      <c r="D229" s="47" t="s">
        <v>179</v>
      </c>
      <c r="E229" t="s">
        <v>183</v>
      </c>
    </row>
    <row r="230" spans="1:5" x14ac:dyDescent="0.25">
      <c r="A230" s="53" t="s">
        <v>190</v>
      </c>
      <c r="B230" s="48" t="s">
        <v>174</v>
      </c>
      <c r="C230" s="49">
        <v>3390</v>
      </c>
      <c r="D230" s="47" t="s">
        <v>178</v>
      </c>
      <c r="E230" t="s">
        <v>183</v>
      </c>
    </row>
    <row r="231" spans="1:5" x14ac:dyDescent="0.25">
      <c r="A231" s="53" t="s">
        <v>191</v>
      </c>
      <c r="B231" s="48" t="s">
        <v>174</v>
      </c>
      <c r="C231" s="49">
        <v>3390</v>
      </c>
      <c r="D231" s="47" t="s">
        <v>180</v>
      </c>
      <c r="E231" t="s">
        <v>183</v>
      </c>
    </row>
    <row r="232" spans="1:5" x14ac:dyDescent="0.25">
      <c r="A232" s="53" t="s">
        <v>192</v>
      </c>
      <c r="B232" s="48" t="s">
        <v>174</v>
      </c>
      <c r="C232" s="49">
        <v>3390</v>
      </c>
      <c r="D232" s="47" t="s">
        <v>178</v>
      </c>
      <c r="E232" t="s">
        <v>183</v>
      </c>
    </row>
    <row r="233" spans="1:5" x14ac:dyDescent="0.25">
      <c r="A233" s="53" t="s">
        <v>186</v>
      </c>
      <c r="B233" s="48" t="s">
        <v>174</v>
      </c>
      <c r="C233" s="49">
        <v>3191</v>
      </c>
      <c r="D233" s="47" t="s">
        <v>177</v>
      </c>
      <c r="E233" t="s">
        <v>183</v>
      </c>
    </row>
    <row r="236" spans="1:5" x14ac:dyDescent="0.25">
      <c r="A236" s="54" t="s">
        <v>197</v>
      </c>
      <c r="B236" s="54" t="s">
        <v>216</v>
      </c>
      <c r="C236" s="54" t="s">
        <v>1910</v>
      </c>
    </row>
    <row r="237" spans="1:5" x14ac:dyDescent="0.25">
      <c r="A237" s="54" t="s">
        <v>196</v>
      </c>
      <c r="B237" s="54" t="s">
        <v>562</v>
      </c>
      <c r="C237" s="54" t="s">
        <v>1885</v>
      </c>
    </row>
  </sheetData>
  <sortState ref="A2:B59">
    <sortCondition ref="A2:A58"/>
  </sortState>
  <mergeCells count="2">
    <mergeCell ref="A64:C64"/>
    <mergeCell ref="A159:B159"/>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6"/>
  <sheetViews>
    <sheetView workbookViewId="0">
      <pane xSplit="2" ySplit="1" topLeftCell="C20" activePane="bottomRight" state="frozen"/>
      <selection pane="topRight" activeCell="C1" sqref="C1"/>
      <selection pane="bottomLeft" activeCell="A2" sqref="A2"/>
      <selection pane="bottomRight" activeCell="F23" sqref="F23"/>
    </sheetView>
  </sheetViews>
  <sheetFormatPr defaultRowHeight="15" x14ac:dyDescent="0.25"/>
  <cols>
    <col min="1" max="1" width="4" customWidth="1"/>
    <col min="2" max="2" width="37" customWidth="1"/>
    <col min="3" max="3" width="15" customWidth="1"/>
    <col min="4" max="6" width="15.28515625" customWidth="1"/>
    <col min="7" max="7" width="13.28515625" customWidth="1"/>
    <col min="8" max="9" width="14.42578125" customWidth="1"/>
    <col min="10" max="10" width="15.140625" customWidth="1"/>
    <col min="11" max="11" width="14.28515625" customWidth="1"/>
    <col min="12" max="12" width="11.5703125" bestFit="1" customWidth="1"/>
  </cols>
  <sheetData>
    <row r="1" spans="1:11" ht="62.25" customHeight="1" x14ac:dyDescent="0.25">
      <c r="A1" s="127" t="s">
        <v>7</v>
      </c>
      <c r="B1" s="127"/>
      <c r="C1" s="1" t="s">
        <v>8</v>
      </c>
      <c r="D1" s="1" t="s">
        <v>9</v>
      </c>
      <c r="E1" s="1" t="s">
        <v>10</v>
      </c>
      <c r="F1" s="2" t="s">
        <v>2338</v>
      </c>
      <c r="G1" s="1" t="s">
        <v>11</v>
      </c>
      <c r="H1" s="1" t="s">
        <v>12</v>
      </c>
      <c r="J1" s="1" t="s">
        <v>13</v>
      </c>
      <c r="K1" s="1" t="s">
        <v>14</v>
      </c>
    </row>
    <row r="2" spans="1:11" x14ac:dyDescent="0.25">
      <c r="A2" s="3" t="s">
        <v>15</v>
      </c>
      <c r="B2" s="3" t="s">
        <v>16</v>
      </c>
      <c r="C2" s="4">
        <v>1200000</v>
      </c>
      <c r="D2" s="5">
        <v>1144156.6499999999</v>
      </c>
      <c r="E2" s="6">
        <v>2240893.9</v>
      </c>
      <c r="F2" s="7">
        <v>1400000</v>
      </c>
      <c r="G2" s="8">
        <v>152200</v>
      </c>
      <c r="H2" s="9">
        <v>1552200</v>
      </c>
      <c r="J2" s="10">
        <v>1062496.576698334</v>
      </c>
      <c r="K2" s="11">
        <v>337503.42330166599</v>
      </c>
    </row>
    <row r="3" spans="1:11" ht="14.45" x14ac:dyDescent="0.3">
      <c r="A3" s="12" t="s">
        <v>17</v>
      </c>
      <c r="B3" s="12" t="s">
        <v>18</v>
      </c>
      <c r="C3" s="13">
        <v>60000</v>
      </c>
      <c r="D3" s="14">
        <v>60416.780000000028</v>
      </c>
      <c r="E3" s="15">
        <v>108920</v>
      </c>
      <c r="F3" s="16">
        <v>100000</v>
      </c>
      <c r="G3" s="17"/>
      <c r="H3" s="9">
        <v>100000</v>
      </c>
      <c r="J3" s="10">
        <v>75892.61262130957</v>
      </c>
      <c r="K3" s="11">
        <v>24107.387378690426</v>
      </c>
    </row>
    <row r="4" spans="1:11" ht="14.45" x14ac:dyDescent="0.3">
      <c r="A4" s="12" t="s">
        <v>19</v>
      </c>
      <c r="B4" s="12" t="s">
        <v>20</v>
      </c>
      <c r="C4" s="13">
        <v>3000</v>
      </c>
      <c r="D4" s="14">
        <v>1390.05</v>
      </c>
      <c r="E4" s="15">
        <v>7200</v>
      </c>
      <c r="F4" s="16">
        <v>3500</v>
      </c>
      <c r="G4" s="17"/>
      <c r="H4" s="9">
        <v>3500</v>
      </c>
      <c r="J4" s="10">
        <v>2656.2414417458349</v>
      </c>
      <c r="K4" s="11">
        <v>843.75855825416488</v>
      </c>
    </row>
    <row r="5" spans="1:11" x14ac:dyDescent="0.25">
      <c r="A5" s="12" t="s">
        <v>21</v>
      </c>
      <c r="B5" s="12" t="s">
        <v>22</v>
      </c>
      <c r="C5" s="13">
        <v>100000</v>
      </c>
      <c r="D5" s="14">
        <v>66000</v>
      </c>
      <c r="E5" s="15">
        <v>158000</v>
      </c>
      <c r="F5" s="16">
        <v>110000</v>
      </c>
      <c r="G5" s="17"/>
      <c r="H5" s="9">
        <v>110000</v>
      </c>
      <c r="J5" s="10">
        <v>83481.873883440538</v>
      </c>
      <c r="K5" s="11">
        <v>26518.12611655947</v>
      </c>
    </row>
    <row r="6" spans="1:11" ht="14.45" x14ac:dyDescent="0.3">
      <c r="A6" s="12" t="s">
        <v>23</v>
      </c>
      <c r="B6" s="12" t="s">
        <v>24</v>
      </c>
      <c r="C6" s="13">
        <v>2340</v>
      </c>
      <c r="D6" s="14">
        <v>0</v>
      </c>
      <c r="E6" s="15">
        <v>2340</v>
      </c>
      <c r="F6" s="16">
        <v>2340</v>
      </c>
      <c r="G6" s="17"/>
      <c r="H6" s="9">
        <v>2340</v>
      </c>
      <c r="J6" s="10">
        <v>1775.8871353386439</v>
      </c>
      <c r="K6" s="11">
        <v>564.11286466135596</v>
      </c>
    </row>
    <row r="7" spans="1:11" ht="14.45" x14ac:dyDescent="0.3">
      <c r="A7" s="12" t="s">
        <v>25</v>
      </c>
      <c r="B7" s="12" t="s">
        <v>26</v>
      </c>
      <c r="C7" s="13">
        <v>5000</v>
      </c>
      <c r="D7" s="14">
        <v>0</v>
      </c>
      <c r="E7" s="15">
        <v>14348.8</v>
      </c>
      <c r="F7" s="16">
        <v>8000</v>
      </c>
      <c r="G7" s="17"/>
      <c r="H7" s="9">
        <v>8000</v>
      </c>
      <c r="J7" s="10">
        <v>6071.4090097047656</v>
      </c>
      <c r="K7" s="11">
        <v>1928.590990295234</v>
      </c>
    </row>
    <row r="8" spans="1:11" x14ac:dyDescent="0.25">
      <c r="A8" s="12" t="s">
        <v>27</v>
      </c>
      <c r="B8" s="12" t="s">
        <v>28</v>
      </c>
      <c r="C8" s="13">
        <v>45000</v>
      </c>
      <c r="D8" s="14">
        <v>36516.36</v>
      </c>
      <c r="E8" s="15">
        <v>192007.4</v>
      </c>
      <c r="F8" s="16">
        <v>55000</v>
      </c>
      <c r="G8" s="17"/>
      <c r="H8" s="9">
        <v>55000</v>
      </c>
      <c r="J8" s="10">
        <v>41740.936941720269</v>
      </c>
      <c r="K8" s="11">
        <v>13259.063058279735</v>
      </c>
    </row>
    <row r="9" spans="1:11" ht="14.45" x14ac:dyDescent="0.3">
      <c r="A9" s="12" t="s">
        <v>29</v>
      </c>
      <c r="B9" s="12" t="s">
        <v>30</v>
      </c>
      <c r="C9" s="13">
        <v>0</v>
      </c>
      <c r="D9" s="14">
        <v>0</v>
      </c>
      <c r="E9" s="15">
        <v>160888.22</v>
      </c>
      <c r="F9" s="16">
        <v>50000</v>
      </c>
      <c r="G9" s="17"/>
      <c r="H9" s="9">
        <v>50000</v>
      </c>
      <c r="J9" s="10">
        <v>37946.306310654785</v>
      </c>
      <c r="K9" s="11">
        <v>12053.693689345213</v>
      </c>
    </row>
    <row r="10" spans="1:11" x14ac:dyDescent="0.25">
      <c r="A10" s="12" t="s">
        <v>31</v>
      </c>
      <c r="B10" s="12" t="s">
        <v>32</v>
      </c>
      <c r="C10" s="13">
        <v>40000</v>
      </c>
      <c r="D10" s="14">
        <v>1303.2</v>
      </c>
      <c r="E10" s="15">
        <v>93000</v>
      </c>
      <c r="F10" s="16">
        <v>40000</v>
      </c>
      <c r="G10" s="17"/>
      <c r="H10" s="9">
        <v>40000</v>
      </c>
      <c r="J10" s="10">
        <v>30357.045048523829</v>
      </c>
      <c r="K10" s="11">
        <v>9642.9549514761711</v>
      </c>
    </row>
    <row r="11" spans="1:11" x14ac:dyDescent="0.25">
      <c r="A11" s="12" t="s">
        <v>33</v>
      </c>
      <c r="B11" s="12" t="s">
        <v>34</v>
      </c>
      <c r="C11" s="13">
        <v>100000</v>
      </c>
      <c r="D11" s="14">
        <v>0</v>
      </c>
      <c r="E11" s="15">
        <v>226000</v>
      </c>
      <c r="F11" s="16">
        <v>100000</v>
      </c>
      <c r="G11" s="17"/>
      <c r="H11" s="9">
        <v>100000</v>
      </c>
      <c r="J11" s="10">
        <v>75892.61262130957</v>
      </c>
      <c r="K11" s="11">
        <v>24107.387378690426</v>
      </c>
    </row>
    <row r="12" spans="1:11" x14ac:dyDescent="0.25">
      <c r="A12" s="12" t="s">
        <v>35</v>
      </c>
      <c r="B12" s="12" t="s">
        <v>36</v>
      </c>
      <c r="C12" s="13">
        <v>17000000</v>
      </c>
      <c r="D12" s="14">
        <v>18994120.610000003</v>
      </c>
      <c r="E12" s="15">
        <v>40688864.331526004</v>
      </c>
      <c r="F12" s="16">
        <v>22000000</v>
      </c>
      <c r="G12" s="17">
        <v>3782045</v>
      </c>
      <c r="H12" s="9">
        <v>25782045</v>
      </c>
      <c r="J12" s="10">
        <v>16696374.776688106</v>
      </c>
      <c r="K12" s="11">
        <v>5303625.2233118936</v>
      </c>
    </row>
    <row r="13" spans="1:11" ht="14.45" x14ac:dyDescent="0.3">
      <c r="A13" s="12" t="s">
        <v>37</v>
      </c>
      <c r="B13" s="12" t="s">
        <v>38</v>
      </c>
      <c r="C13" s="13">
        <v>250000</v>
      </c>
      <c r="D13" s="14">
        <v>2934.05</v>
      </c>
      <c r="E13" s="15">
        <v>525547.72</v>
      </c>
      <c r="F13" s="16">
        <v>250000</v>
      </c>
      <c r="G13" s="17"/>
      <c r="H13" s="9">
        <v>250000</v>
      </c>
      <c r="J13" s="10">
        <v>189731.53155327393</v>
      </c>
      <c r="K13" s="11">
        <v>60268.468446726067</v>
      </c>
    </row>
    <row r="14" spans="1:11" x14ac:dyDescent="0.25">
      <c r="A14" s="12" t="s">
        <v>39</v>
      </c>
      <c r="B14" s="12" t="s">
        <v>40</v>
      </c>
      <c r="C14" s="13">
        <v>250000</v>
      </c>
      <c r="D14" s="14">
        <v>108891</v>
      </c>
      <c r="E14" s="15">
        <v>740837.89</v>
      </c>
      <c r="F14" s="16">
        <v>300000</v>
      </c>
      <c r="G14" s="17"/>
      <c r="H14" s="9">
        <v>300000</v>
      </c>
      <c r="J14" s="10">
        <v>227677.83786392873</v>
      </c>
      <c r="K14" s="11">
        <v>72322.162136071274</v>
      </c>
    </row>
    <row r="15" spans="1:11" x14ac:dyDescent="0.25">
      <c r="A15" s="12" t="s">
        <v>41</v>
      </c>
      <c r="B15" s="12" t="s">
        <v>42</v>
      </c>
      <c r="C15" s="13">
        <v>135000</v>
      </c>
      <c r="D15" s="14">
        <v>69216.070000000007</v>
      </c>
      <c r="E15" s="15">
        <v>147549.68</v>
      </c>
      <c r="F15" s="16">
        <v>150000</v>
      </c>
      <c r="G15" s="17"/>
      <c r="H15" s="9">
        <v>150000</v>
      </c>
      <c r="J15" s="10">
        <v>113838.91893196436</v>
      </c>
      <c r="K15" s="11">
        <v>36161.081068035637</v>
      </c>
    </row>
    <row r="16" spans="1:11" ht="14.45" x14ac:dyDescent="0.3">
      <c r="A16" s="12" t="s">
        <v>43</v>
      </c>
      <c r="B16" s="12" t="s">
        <v>44</v>
      </c>
      <c r="C16" s="13">
        <v>100000</v>
      </c>
      <c r="D16" s="14">
        <v>97837.7</v>
      </c>
      <c r="E16" s="15">
        <v>84500</v>
      </c>
      <c r="F16" s="16">
        <v>84500</v>
      </c>
      <c r="G16" s="17"/>
      <c r="H16" s="9">
        <v>84500</v>
      </c>
      <c r="J16" s="10">
        <v>64129.257665006589</v>
      </c>
      <c r="K16" s="11">
        <v>20370.742334993411</v>
      </c>
    </row>
    <row r="17" spans="1:11" x14ac:dyDescent="0.25">
      <c r="A17" s="12" t="s">
        <v>45</v>
      </c>
      <c r="B17" s="12" t="s">
        <v>46</v>
      </c>
      <c r="C17" s="13">
        <v>135000</v>
      </c>
      <c r="D17" s="14">
        <v>124170.98</v>
      </c>
      <c r="E17" s="15">
        <v>227065.57</v>
      </c>
      <c r="F17" s="16">
        <v>150000</v>
      </c>
      <c r="G17" s="17"/>
      <c r="H17" s="9">
        <v>150000</v>
      </c>
      <c r="J17" s="10">
        <v>113838.91893196436</v>
      </c>
      <c r="K17" s="11">
        <v>36161.081068035637</v>
      </c>
    </row>
    <row r="18" spans="1:11" ht="14.45" x14ac:dyDescent="0.3">
      <c r="A18" s="12" t="s">
        <v>47</v>
      </c>
      <c r="B18" s="12" t="s">
        <v>48</v>
      </c>
      <c r="C18" s="13">
        <v>240000</v>
      </c>
      <c r="D18" s="14">
        <v>93284.75</v>
      </c>
      <c r="E18" s="15">
        <v>101039.88999999998</v>
      </c>
      <c r="F18" s="16">
        <v>100000</v>
      </c>
      <c r="G18" s="17"/>
      <c r="H18" s="9">
        <v>100000</v>
      </c>
      <c r="J18" s="10">
        <v>75892.61262130957</v>
      </c>
      <c r="K18" s="11">
        <v>24107.387378690426</v>
      </c>
    </row>
    <row r="19" spans="1:11" x14ac:dyDescent="0.25">
      <c r="A19" s="12" t="s">
        <v>49</v>
      </c>
      <c r="B19" s="12" t="s">
        <v>50</v>
      </c>
      <c r="C19" s="13">
        <v>135000</v>
      </c>
      <c r="D19" s="14">
        <v>177955.55</v>
      </c>
      <c r="E19" s="15">
        <v>368954.67599999998</v>
      </c>
      <c r="F19" s="16">
        <v>150000</v>
      </c>
      <c r="G19" s="17"/>
      <c r="H19" s="9">
        <v>150000</v>
      </c>
      <c r="J19" s="10">
        <v>113838.91893196436</v>
      </c>
      <c r="K19" s="11">
        <v>36161.081068035637</v>
      </c>
    </row>
    <row r="20" spans="1:11" ht="14.45" x14ac:dyDescent="0.3">
      <c r="A20" s="12" t="s">
        <v>51</v>
      </c>
      <c r="B20" s="12" t="s">
        <v>52</v>
      </c>
      <c r="C20" s="13">
        <v>400000</v>
      </c>
      <c r="D20" s="14">
        <v>91208.50999999998</v>
      </c>
      <c r="E20" s="15">
        <v>786228.97200000007</v>
      </c>
      <c r="F20" s="16">
        <v>350000</v>
      </c>
      <c r="G20" s="17"/>
      <c r="H20" s="9">
        <v>350000</v>
      </c>
      <c r="J20" s="10">
        <v>265624.14417458349</v>
      </c>
      <c r="K20" s="11">
        <v>84375.855825416496</v>
      </c>
    </row>
    <row r="21" spans="1:11" x14ac:dyDescent="0.25">
      <c r="A21" s="12" t="s">
        <v>53</v>
      </c>
      <c r="B21" s="12" t="s">
        <v>54</v>
      </c>
      <c r="C21" s="13">
        <v>980000</v>
      </c>
      <c r="D21" s="14">
        <v>619234.7699999999</v>
      </c>
      <c r="E21" s="15">
        <v>1814255.86</v>
      </c>
      <c r="F21" s="16">
        <v>1150000</v>
      </c>
      <c r="G21" s="17"/>
      <c r="H21" s="9">
        <v>1150000</v>
      </c>
      <c r="J21" s="10">
        <v>872765.04514506005</v>
      </c>
      <c r="K21" s="11">
        <v>277234.95485493989</v>
      </c>
    </row>
    <row r="22" spans="1:11" x14ac:dyDescent="0.25">
      <c r="A22" s="12" t="s">
        <v>55</v>
      </c>
      <c r="B22" s="12" t="s">
        <v>56</v>
      </c>
      <c r="C22" s="13">
        <v>980000</v>
      </c>
      <c r="D22" s="14">
        <v>1202001.32</v>
      </c>
      <c r="E22" s="15">
        <v>1671530.5279999999</v>
      </c>
      <c r="F22" s="16">
        <v>1350000</v>
      </c>
      <c r="G22" s="17"/>
      <c r="H22" s="9">
        <v>1350000</v>
      </c>
      <c r="J22" s="10">
        <v>1024550.2703876792</v>
      </c>
      <c r="K22" s="11">
        <v>325449.72961232072</v>
      </c>
    </row>
    <row r="23" spans="1:11" ht="14.45" x14ac:dyDescent="0.3">
      <c r="A23" s="12" t="s">
        <v>57</v>
      </c>
      <c r="B23" s="12" t="s">
        <v>58</v>
      </c>
      <c r="C23" s="13">
        <v>120000</v>
      </c>
      <c r="D23" s="14">
        <v>74517</v>
      </c>
      <c r="E23" s="15">
        <v>419268.10000000003</v>
      </c>
      <c r="F23" s="16">
        <v>140000</v>
      </c>
      <c r="G23" s="17"/>
      <c r="H23" s="9">
        <v>140000</v>
      </c>
      <c r="J23" s="10">
        <v>106249.65766983341</v>
      </c>
      <c r="K23" s="11">
        <v>33750.342330166597</v>
      </c>
    </row>
    <row r="24" spans="1:11" x14ac:dyDescent="0.25">
      <c r="A24" s="12" t="s">
        <v>59</v>
      </c>
      <c r="B24" s="12" t="s">
        <v>60</v>
      </c>
      <c r="C24" s="13">
        <v>60000</v>
      </c>
      <c r="D24" s="14">
        <v>29715.759999999998</v>
      </c>
      <c r="E24" s="15">
        <v>1933674.57</v>
      </c>
      <c r="F24" s="16">
        <v>400000</v>
      </c>
      <c r="G24" s="17"/>
      <c r="H24" s="9">
        <v>400000</v>
      </c>
      <c r="J24" s="10">
        <v>303570.45048523828</v>
      </c>
      <c r="K24" s="11">
        <v>96429.549514761704</v>
      </c>
    </row>
    <row r="25" spans="1:11" x14ac:dyDescent="0.25">
      <c r="A25" s="12" t="s">
        <v>61</v>
      </c>
      <c r="B25" s="12" t="s">
        <v>62</v>
      </c>
      <c r="C25" s="13">
        <v>220000</v>
      </c>
      <c r="D25" s="14">
        <v>163176.34000000003</v>
      </c>
      <c r="E25" s="15">
        <v>392590</v>
      </c>
      <c r="F25" s="16">
        <v>250000</v>
      </c>
      <c r="G25" s="17"/>
      <c r="H25" s="9">
        <v>250000</v>
      </c>
      <c r="J25" s="10">
        <v>189731.53155327393</v>
      </c>
      <c r="K25" s="11">
        <v>60268.468446726067</v>
      </c>
    </row>
    <row r="26" spans="1:11" x14ac:dyDescent="0.25">
      <c r="A26" s="12" t="s">
        <v>63</v>
      </c>
      <c r="B26" s="12" t="s">
        <v>64</v>
      </c>
      <c r="C26" s="13">
        <v>350000</v>
      </c>
      <c r="D26" s="14">
        <v>236337.44</v>
      </c>
      <c r="E26" s="15">
        <v>729852.45</v>
      </c>
      <c r="F26" s="16">
        <v>450000</v>
      </c>
      <c r="G26" s="17"/>
      <c r="H26" s="9">
        <v>450000</v>
      </c>
      <c r="J26" s="10">
        <v>341516.75679589307</v>
      </c>
      <c r="K26" s="11">
        <v>108483.24320410691</v>
      </c>
    </row>
    <row r="27" spans="1:11" x14ac:dyDescent="0.25">
      <c r="A27" s="12" t="s">
        <v>65</v>
      </c>
      <c r="B27" s="12" t="s">
        <v>66</v>
      </c>
      <c r="C27" s="13">
        <v>5000</v>
      </c>
      <c r="D27" s="14">
        <v>1529.17</v>
      </c>
      <c r="E27" s="15">
        <v>22085.55</v>
      </c>
      <c r="F27" s="16">
        <v>10000</v>
      </c>
      <c r="G27" s="17"/>
      <c r="H27" s="9">
        <v>10000</v>
      </c>
      <c r="J27" s="10">
        <v>7589.2612621309572</v>
      </c>
      <c r="K27" s="11">
        <v>2410.7387378690428</v>
      </c>
    </row>
    <row r="28" spans="1:11" x14ac:dyDescent="0.25">
      <c r="A28" s="18" t="s">
        <v>67</v>
      </c>
      <c r="B28" s="12" t="s">
        <v>68</v>
      </c>
      <c r="C28" s="13">
        <v>5400000</v>
      </c>
      <c r="D28" s="14">
        <v>5091579.42</v>
      </c>
      <c r="E28" s="15">
        <v>7862779.3899999997</v>
      </c>
      <c r="F28" s="16">
        <v>5800000</v>
      </c>
      <c r="G28" s="17">
        <v>800000</v>
      </c>
      <c r="H28" s="9">
        <v>6600000</v>
      </c>
      <c r="J28" s="10">
        <v>4401771.5320359552</v>
      </c>
      <c r="K28" s="11">
        <v>1398228.4679640448</v>
      </c>
    </row>
    <row r="29" spans="1:11" x14ac:dyDescent="0.25">
      <c r="A29" s="18" t="s">
        <v>69</v>
      </c>
      <c r="B29" s="12" t="s">
        <v>70</v>
      </c>
      <c r="C29" s="13">
        <v>8190965</v>
      </c>
      <c r="D29" s="14">
        <v>6250415.9000000004</v>
      </c>
      <c r="E29" s="15">
        <v>16678299.543999996</v>
      </c>
      <c r="F29" s="16">
        <v>10000000</v>
      </c>
      <c r="G29" s="17">
        <v>1691432</v>
      </c>
      <c r="H29" s="9">
        <v>11691432</v>
      </c>
      <c r="J29" s="10">
        <v>7589261.2621309571</v>
      </c>
      <c r="K29" s="11">
        <v>2410738.7378690424</v>
      </c>
    </row>
    <row r="30" spans="1:11" x14ac:dyDescent="0.25">
      <c r="A30" s="12" t="s">
        <v>71</v>
      </c>
      <c r="B30" s="12" t="s">
        <v>72</v>
      </c>
      <c r="C30" s="13">
        <v>250000</v>
      </c>
      <c r="D30" s="14">
        <v>259839.68</v>
      </c>
      <c r="E30" s="15">
        <v>642190.38211111759</v>
      </c>
      <c r="F30" s="16">
        <v>500000</v>
      </c>
      <c r="G30" s="17"/>
      <c r="H30" s="9">
        <v>500000</v>
      </c>
      <c r="J30" s="10">
        <v>379463.06310654787</v>
      </c>
      <c r="K30" s="11">
        <v>120536.93689345213</v>
      </c>
    </row>
    <row r="31" spans="1:11" x14ac:dyDescent="0.25">
      <c r="A31" s="12" t="s">
        <v>73</v>
      </c>
      <c r="B31" s="12" t="s">
        <v>74</v>
      </c>
      <c r="C31" s="13">
        <v>3000000</v>
      </c>
      <c r="D31" s="14">
        <v>2968158.45</v>
      </c>
      <c r="E31" s="15">
        <v>6156958</v>
      </c>
      <c r="F31" s="16">
        <v>3800000</v>
      </c>
      <c r="G31" s="17">
        <v>1003485</v>
      </c>
      <c r="H31" s="9">
        <v>4803485</v>
      </c>
      <c r="J31" s="10">
        <v>2883919.279609764</v>
      </c>
      <c r="K31" s="11">
        <v>916080.72039023624</v>
      </c>
    </row>
    <row r="32" spans="1:11" x14ac:dyDescent="0.25">
      <c r="A32" s="12" t="s">
        <v>75</v>
      </c>
      <c r="B32" s="12" t="s">
        <v>76</v>
      </c>
      <c r="C32" s="13">
        <v>850000</v>
      </c>
      <c r="D32" s="14">
        <v>501040.55000000005</v>
      </c>
      <c r="E32" s="15">
        <v>2152575.81</v>
      </c>
      <c r="F32" s="16">
        <v>1195000</v>
      </c>
      <c r="G32" s="17">
        <v>442975</v>
      </c>
      <c r="H32" s="9">
        <v>1637975</v>
      </c>
      <c r="J32" s="10">
        <v>906916.72082464944</v>
      </c>
      <c r="K32" s="11">
        <v>288083.27917535062</v>
      </c>
    </row>
    <row r="33" spans="1:12" x14ac:dyDescent="0.25">
      <c r="A33" s="12" t="s">
        <v>77</v>
      </c>
      <c r="B33" s="12" t="s">
        <v>78</v>
      </c>
      <c r="C33" s="13">
        <v>1200000</v>
      </c>
      <c r="D33" s="14">
        <v>485178.98999999993</v>
      </c>
      <c r="E33" s="15">
        <v>6133083.8799999999</v>
      </c>
      <c r="F33" s="16">
        <v>1200000</v>
      </c>
      <c r="G33" s="17">
        <v>589680</v>
      </c>
      <c r="H33" s="9">
        <v>1789680</v>
      </c>
      <c r="J33" s="10">
        <v>910711.3514557149</v>
      </c>
      <c r="K33" s="11">
        <v>289288.6485442851</v>
      </c>
    </row>
    <row r="34" spans="1:12" x14ac:dyDescent="0.25">
      <c r="A34" s="12" t="s">
        <v>79</v>
      </c>
      <c r="B34" s="12" t="s">
        <v>80</v>
      </c>
      <c r="C34" s="13">
        <v>100000</v>
      </c>
      <c r="D34" s="14">
        <v>3820</v>
      </c>
      <c r="E34" s="15">
        <v>282146.40999999997</v>
      </c>
      <c r="F34" s="16">
        <v>105000</v>
      </c>
      <c r="G34" s="17"/>
      <c r="H34" s="9">
        <v>105000</v>
      </c>
      <c r="J34" s="10">
        <v>79687.243252375047</v>
      </c>
      <c r="K34" s="11">
        <v>25312.756747624946</v>
      </c>
    </row>
    <row r="35" spans="1:12" x14ac:dyDescent="0.25">
      <c r="A35" s="12" t="s">
        <v>81</v>
      </c>
      <c r="B35" s="12" t="s">
        <v>82</v>
      </c>
      <c r="C35" s="13">
        <v>1100000</v>
      </c>
      <c r="D35" s="14">
        <v>54409.17</v>
      </c>
      <c r="E35" s="15">
        <v>3859473.51</v>
      </c>
      <c r="F35" s="16">
        <v>1200000</v>
      </c>
      <c r="G35" s="17"/>
      <c r="H35" s="9">
        <v>1200000</v>
      </c>
      <c r="J35" s="10">
        <v>910711.3514557149</v>
      </c>
      <c r="K35" s="11">
        <v>289288.6485442851</v>
      </c>
    </row>
    <row r="36" spans="1:12" x14ac:dyDescent="0.25">
      <c r="A36" s="12" t="s">
        <v>83</v>
      </c>
      <c r="B36" s="12" t="s">
        <v>2088</v>
      </c>
      <c r="C36" s="13">
        <v>125000</v>
      </c>
      <c r="D36" s="14">
        <v>59940</v>
      </c>
      <c r="E36" s="15">
        <v>207826</v>
      </c>
      <c r="F36" s="16">
        <v>125000</v>
      </c>
      <c r="G36" s="17"/>
      <c r="H36" s="9">
        <v>125000</v>
      </c>
      <c r="J36" s="10">
        <v>94865.765776636967</v>
      </c>
      <c r="K36" s="11">
        <v>30134.234223363033</v>
      </c>
    </row>
    <row r="37" spans="1:12" x14ac:dyDescent="0.25">
      <c r="A37" s="12" t="s">
        <v>84</v>
      </c>
      <c r="B37" s="12" t="s">
        <v>85</v>
      </c>
      <c r="C37" s="13">
        <v>120000</v>
      </c>
      <c r="D37" s="14">
        <v>40052.22</v>
      </c>
      <c r="E37" s="15">
        <v>179600</v>
      </c>
      <c r="F37" s="16">
        <v>125000</v>
      </c>
      <c r="G37" s="17"/>
      <c r="H37" s="9">
        <v>125000</v>
      </c>
      <c r="J37" s="10">
        <v>94865.765776636967</v>
      </c>
      <c r="K37" s="11">
        <v>30134.234223363033</v>
      </c>
    </row>
    <row r="38" spans="1:12" x14ac:dyDescent="0.25">
      <c r="A38" s="12" t="s">
        <v>86</v>
      </c>
      <c r="B38" s="12" t="s">
        <v>87</v>
      </c>
      <c r="C38" s="13">
        <v>300000</v>
      </c>
      <c r="D38" s="14">
        <v>161124.01999999999</v>
      </c>
      <c r="E38" s="15">
        <v>663400</v>
      </c>
      <c r="F38" s="16">
        <v>300000</v>
      </c>
      <c r="G38" s="17"/>
      <c r="H38" s="9">
        <v>300000</v>
      </c>
      <c r="J38" s="10">
        <v>227677.83786392873</v>
      </c>
      <c r="K38" s="11">
        <v>72322.162136071274</v>
      </c>
    </row>
    <row r="39" spans="1:12" x14ac:dyDescent="0.25">
      <c r="A39" s="12" t="s">
        <v>88</v>
      </c>
      <c r="B39" s="12" t="s">
        <v>89</v>
      </c>
      <c r="C39" s="13">
        <v>414000</v>
      </c>
      <c r="D39" s="14">
        <v>112714.25</v>
      </c>
      <c r="E39" s="15">
        <v>2198097.42</v>
      </c>
      <c r="F39" s="16">
        <v>450000</v>
      </c>
      <c r="G39" s="17"/>
      <c r="H39" s="9">
        <v>450000</v>
      </c>
      <c r="J39" s="10">
        <v>341516.75679589307</v>
      </c>
      <c r="K39" s="11">
        <v>108483.24320410691</v>
      </c>
    </row>
    <row r="40" spans="1:12" x14ac:dyDescent="0.25">
      <c r="A40" s="12" t="s">
        <v>90</v>
      </c>
      <c r="B40" s="12" t="s">
        <v>91</v>
      </c>
      <c r="C40" s="13">
        <v>2296524.19</v>
      </c>
      <c r="D40" s="14">
        <v>2188816.9899999998</v>
      </c>
      <c r="E40" s="15">
        <v>2208348</v>
      </c>
      <c r="F40" s="16">
        <v>2208348</v>
      </c>
      <c r="G40" s="17"/>
      <c r="H40" s="9">
        <v>2208348</v>
      </c>
      <c r="J40" s="10">
        <v>1675972.9929704375</v>
      </c>
      <c r="K40" s="11">
        <v>532375.00702956249</v>
      </c>
    </row>
    <row r="41" spans="1:12" x14ac:dyDescent="0.25">
      <c r="A41" s="12" t="s">
        <v>92</v>
      </c>
      <c r="B41" s="12" t="s">
        <v>93</v>
      </c>
      <c r="C41" s="13">
        <v>380000</v>
      </c>
      <c r="D41" s="14">
        <v>495538.72999999992</v>
      </c>
      <c r="E41" s="15">
        <v>1039406.6399999999</v>
      </c>
      <c r="F41" s="16">
        <v>600000</v>
      </c>
      <c r="G41" s="17"/>
      <c r="H41" s="9">
        <v>600000</v>
      </c>
      <c r="J41" s="10">
        <v>455355.67572785745</v>
      </c>
      <c r="K41" s="11">
        <v>144644.32427214255</v>
      </c>
      <c r="L41" s="19"/>
    </row>
    <row r="42" spans="1:12" x14ac:dyDescent="0.25">
      <c r="A42" s="12" t="s">
        <v>94</v>
      </c>
      <c r="B42" s="12" t="s">
        <v>95</v>
      </c>
      <c r="C42" s="13">
        <v>302000</v>
      </c>
      <c r="D42" s="14">
        <v>475123.77</v>
      </c>
      <c r="E42" s="15">
        <v>340000</v>
      </c>
      <c r="F42" s="16">
        <v>340000</v>
      </c>
      <c r="G42" s="17"/>
      <c r="H42" s="9">
        <v>340000</v>
      </c>
      <c r="J42" s="10">
        <v>258034.88291245257</v>
      </c>
      <c r="K42" s="11">
        <v>81965.117087547449</v>
      </c>
    </row>
    <row r="43" spans="1:12" x14ac:dyDescent="0.25">
      <c r="A43" s="12" t="s">
        <v>96</v>
      </c>
      <c r="B43" s="12" t="s">
        <v>97</v>
      </c>
      <c r="C43" s="13">
        <v>1162021.81</v>
      </c>
      <c r="D43" s="14">
        <v>0</v>
      </c>
      <c r="E43" s="15">
        <v>5000000</v>
      </c>
      <c r="F43" s="16">
        <v>3808077.0000000298</v>
      </c>
      <c r="G43" s="17"/>
      <c r="H43" s="9">
        <v>3808077.0000000298</v>
      </c>
      <c r="J43" s="10">
        <v>2890049.1259312094</v>
      </c>
      <c r="K43" s="11">
        <v>918027.87406882015</v>
      </c>
    </row>
    <row r="44" spans="1:12" ht="15.75" x14ac:dyDescent="0.25">
      <c r="A44" s="128" t="s">
        <v>98</v>
      </c>
      <c r="B44" s="128"/>
      <c r="C44" s="20">
        <v>48105851</v>
      </c>
      <c r="D44" s="21">
        <v>42543666.200000018</v>
      </c>
      <c r="E44" s="22">
        <v>109461629.09363712</v>
      </c>
      <c r="F44" s="16">
        <v>60909765.00000003</v>
      </c>
      <c r="G44" s="23">
        <v>8461817</v>
      </c>
      <c r="H44" s="24">
        <v>69371582.00000003</v>
      </c>
      <c r="J44" s="25">
        <v>46226012.000000022</v>
      </c>
      <c r="K44" s="26">
        <v>14683753.000000009</v>
      </c>
    </row>
    <row r="45" spans="1:12" x14ac:dyDescent="0.25">
      <c r="J45" s="19"/>
      <c r="K45" s="19"/>
    </row>
    <row r="50" spans="10:10" x14ac:dyDescent="0.25">
      <c r="J50" s="27"/>
    </row>
    <row r="106" ht="17.45" customHeight="1" x14ac:dyDescent="0.25"/>
  </sheetData>
  <sheetProtection password="BD64" sheet="1" objects="1" scenarios="1" autoFilter="0"/>
  <autoFilter ref="A1:K43" xr:uid="{00000000-0009-0000-0000-000001000000}"/>
  <mergeCells count="2">
    <mergeCell ref="A1:B1"/>
    <mergeCell ref="A44:B44"/>
  </mergeCells>
  <pageMargins left="0" right="0" top="0.39370078740157483"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301"/>
  <sheetViews>
    <sheetView topLeftCell="B1" workbookViewId="0">
      <selection activeCell="D13" sqref="D13"/>
    </sheetView>
  </sheetViews>
  <sheetFormatPr defaultColWidth="0" defaultRowHeight="15" zeroHeight="1" x14ac:dyDescent="0.25"/>
  <cols>
    <col min="1" max="1" width="22.42578125" hidden="1" customWidth="1"/>
    <col min="2" max="2" width="17.140625" customWidth="1"/>
    <col min="3" max="5" width="30.7109375" customWidth="1"/>
    <col min="6" max="6" width="43.85546875" customWidth="1"/>
    <col min="7" max="7" width="17.140625" customWidth="1"/>
    <col min="8" max="16384" width="9.140625" hidden="1"/>
  </cols>
  <sheetData>
    <row r="1" spans="1:7" x14ac:dyDescent="0.25">
      <c r="A1" s="60" t="s">
        <v>2081</v>
      </c>
      <c r="B1" s="61" t="s">
        <v>2082</v>
      </c>
      <c r="C1" s="62" t="s">
        <v>2083</v>
      </c>
      <c r="D1" s="61" t="s">
        <v>2084</v>
      </c>
      <c r="E1" s="63" t="s">
        <v>2332</v>
      </c>
      <c r="F1" s="63" t="s">
        <v>2085</v>
      </c>
      <c r="G1" s="61" t="s">
        <v>2086</v>
      </c>
    </row>
    <row r="2" spans="1:7" x14ac:dyDescent="0.25">
      <c r="C2" s="72" t="s">
        <v>2344</v>
      </c>
      <c r="D2" s="72" t="s">
        <v>2343</v>
      </c>
      <c r="E2" s="72" t="s">
        <v>182</v>
      </c>
      <c r="G2" s="73">
        <v>6875.24</v>
      </c>
    </row>
    <row r="3" spans="1:7" x14ac:dyDescent="0.25">
      <c r="C3" s="72" t="s">
        <v>2344</v>
      </c>
      <c r="D3" s="72" t="s">
        <v>2357</v>
      </c>
      <c r="E3" s="72" t="s">
        <v>182</v>
      </c>
      <c r="G3" s="73">
        <v>1850</v>
      </c>
    </row>
    <row r="4" spans="1:7" x14ac:dyDescent="0.25">
      <c r="B4" s="71">
        <v>45035</v>
      </c>
      <c r="C4" s="72" t="s">
        <v>2375</v>
      </c>
      <c r="D4" s="72" t="s">
        <v>2343</v>
      </c>
      <c r="E4" s="72" t="s">
        <v>181</v>
      </c>
      <c r="G4" s="73">
        <v>2000</v>
      </c>
    </row>
    <row r="5" spans="1:7" x14ac:dyDescent="0.25">
      <c r="C5" s="72" t="s">
        <v>2344</v>
      </c>
      <c r="D5" s="72" t="s">
        <v>2345</v>
      </c>
      <c r="E5" s="72" t="s">
        <v>182</v>
      </c>
      <c r="G5" s="73">
        <v>194263.24</v>
      </c>
    </row>
    <row r="6" spans="1:7" x14ac:dyDescent="0.25">
      <c r="C6" s="72" t="s">
        <v>2344</v>
      </c>
      <c r="D6" s="72" t="s">
        <v>2373</v>
      </c>
      <c r="E6" s="72" t="s">
        <v>182</v>
      </c>
      <c r="G6" s="73">
        <v>179146.63</v>
      </c>
    </row>
    <row r="7" spans="1:7" x14ac:dyDescent="0.25">
      <c r="B7" s="71">
        <v>45040</v>
      </c>
      <c r="C7" s="72" t="s">
        <v>2344</v>
      </c>
      <c r="D7" s="72" t="s">
        <v>2345</v>
      </c>
      <c r="E7" s="72" t="s">
        <v>182</v>
      </c>
      <c r="F7" t="s">
        <v>2935</v>
      </c>
      <c r="G7" s="73">
        <v>14152.91</v>
      </c>
    </row>
    <row r="8" spans="1:7" x14ac:dyDescent="0.25">
      <c r="C8" s="72"/>
      <c r="D8" s="72"/>
      <c r="E8" s="72"/>
      <c r="G8" s="73"/>
    </row>
    <row r="9" spans="1:7" x14ac:dyDescent="0.25">
      <c r="C9" s="72"/>
      <c r="D9" s="72"/>
      <c r="E9" s="72"/>
      <c r="G9" s="73"/>
    </row>
    <row r="10" spans="1:7" x14ac:dyDescent="0.25">
      <c r="C10" s="72"/>
      <c r="D10" s="72"/>
      <c r="E10" s="72"/>
      <c r="G10" s="73"/>
    </row>
    <row r="11" spans="1:7" x14ac:dyDescent="0.25">
      <c r="C11" s="72"/>
      <c r="D11" s="72"/>
      <c r="E11" s="72"/>
      <c r="G11" s="73"/>
    </row>
    <row r="12" spans="1:7" x14ac:dyDescent="0.25">
      <c r="C12" s="72"/>
      <c r="D12" s="72"/>
      <c r="E12" s="72"/>
      <c r="G12" s="73"/>
    </row>
    <row r="13" spans="1:7" x14ac:dyDescent="0.25">
      <c r="C13" s="72"/>
      <c r="D13" s="72"/>
      <c r="E13" s="72"/>
      <c r="G13" s="73"/>
    </row>
    <row r="14" spans="1:7" x14ac:dyDescent="0.25">
      <c r="C14" s="72"/>
      <c r="D14" s="72"/>
      <c r="E14" s="72"/>
      <c r="G14" s="73"/>
    </row>
    <row r="15" spans="1:7" x14ac:dyDescent="0.25">
      <c r="C15" s="72"/>
      <c r="D15" s="72"/>
      <c r="E15" s="72"/>
      <c r="G15" s="73"/>
    </row>
    <row r="16" spans="1:7" x14ac:dyDescent="0.25">
      <c r="C16" s="72"/>
      <c r="D16" s="72"/>
      <c r="E16" s="72"/>
      <c r="G16" s="73"/>
    </row>
    <row r="17" spans="3:7" x14ac:dyDescent="0.25">
      <c r="C17" s="72"/>
      <c r="D17" s="72"/>
      <c r="E17" s="72"/>
      <c r="G17" s="73"/>
    </row>
    <row r="18" spans="3:7" x14ac:dyDescent="0.25">
      <c r="C18" s="72"/>
      <c r="D18" s="72"/>
      <c r="E18" s="72"/>
      <c r="G18" s="73"/>
    </row>
    <row r="19" spans="3:7" x14ac:dyDescent="0.25">
      <c r="C19" s="72"/>
      <c r="D19" s="72"/>
      <c r="E19" s="72"/>
      <c r="G19" s="73"/>
    </row>
    <row r="20" spans="3:7" x14ac:dyDescent="0.25">
      <c r="C20" s="72"/>
      <c r="D20" s="72"/>
      <c r="E20" s="72"/>
      <c r="G20" s="73"/>
    </row>
    <row r="21" spans="3:7" x14ac:dyDescent="0.25">
      <c r="C21" s="72"/>
      <c r="D21" s="72"/>
      <c r="E21" s="72"/>
      <c r="G21" s="73"/>
    </row>
    <row r="22" spans="3:7" x14ac:dyDescent="0.25">
      <c r="C22" s="72"/>
      <c r="D22" s="72"/>
      <c r="E22" s="72"/>
      <c r="G22" s="73"/>
    </row>
    <row r="23" spans="3:7" x14ac:dyDescent="0.25">
      <c r="C23" s="72"/>
      <c r="D23" s="72"/>
      <c r="E23" s="72"/>
      <c r="G23" s="73"/>
    </row>
    <row r="24" spans="3:7" x14ac:dyDescent="0.25">
      <c r="C24" s="72"/>
      <c r="D24" s="72"/>
      <c r="E24" s="72"/>
      <c r="G24" s="73"/>
    </row>
    <row r="25" spans="3:7" x14ac:dyDescent="0.25">
      <c r="C25" s="72"/>
      <c r="D25" s="72"/>
      <c r="E25" s="72"/>
      <c r="G25" s="73"/>
    </row>
    <row r="26" spans="3:7" x14ac:dyDescent="0.25">
      <c r="C26" s="72"/>
      <c r="D26" s="72"/>
      <c r="E26" s="72"/>
      <c r="G26" s="73"/>
    </row>
    <row r="27" spans="3:7" x14ac:dyDescent="0.25">
      <c r="C27" s="72"/>
      <c r="D27" s="72"/>
      <c r="E27" s="72"/>
      <c r="G27" s="73"/>
    </row>
    <row r="28" spans="3:7" x14ac:dyDescent="0.25">
      <c r="C28" s="72"/>
      <c r="D28" s="72"/>
      <c r="E28" s="72"/>
      <c r="G28" s="73"/>
    </row>
    <row r="29" spans="3:7" x14ac:dyDescent="0.25">
      <c r="C29" s="72"/>
      <c r="D29" s="72"/>
      <c r="E29" s="72"/>
      <c r="G29" s="73"/>
    </row>
    <row r="30" spans="3:7" x14ac:dyDescent="0.25">
      <c r="C30" s="72"/>
      <c r="D30" s="72"/>
      <c r="E30" s="72"/>
      <c r="G30" s="73"/>
    </row>
    <row r="31" spans="3:7" x14ac:dyDescent="0.25">
      <c r="C31" s="72"/>
      <c r="D31" s="72"/>
      <c r="E31" s="72"/>
      <c r="G31" s="73"/>
    </row>
    <row r="32" spans="3:7" x14ac:dyDescent="0.25">
      <c r="C32" s="72"/>
      <c r="D32" s="72"/>
      <c r="E32" s="72"/>
      <c r="G32" s="73"/>
    </row>
    <row r="33" spans="3:7" x14ac:dyDescent="0.25">
      <c r="C33" s="72"/>
      <c r="D33" s="72"/>
      <c r="E33" s="72"/>
      <c r="G33" s="73"/>
    </row>
    <row r="34" spans="3:7" x14ac:dyDescent="0.25">
      <c r="C34" s="72"/>
      <c r="D34" s="72"/>
      <c r="E34" s="72"/>
      <c r="G34" s="73"/>
    </row>
    <row r="35" spans="3:7" x14ac:dyDescent="0.25">
      <c r="C35" s="72"/>
      <c r="D35" s="72"/>
      <c r="E35" s="72"/>
      <c r="G35" s="73"/>
    </row>
    <row r="36" spans="3:7" x14ac:dyDescent="0.25">
      <c r="C36" s="72"/>
      <c r="D36" s="72"/>
      <c r="E36" s="72"/>
      <c r="G36" s="73"/>
    </row>
    <row r="37" spans="3:7" x14ac:dyDescent="0.25">
      <c r="C37" s="72"/>
      <c r="D37" s="72"/>
      <c r="E37" s="72"/>
      <c r="G37" s="73"/>
    </row>
    <row r="38" spans="3:7" x14ac:dyDescent="0.25">
      <c r="C38" s="72"/>
      <c r="D38" s="72"/>
      <c r="E38" s="72"/>
      <c r="G38" s="73"/>
    </row>
    <row r="39" spans="3:7" x14ac:dyDescent="0.25">
      <c r="C39" s="72"/>
      <c r="D39" s="72"/>
      <c r="E39" s="72"/>
      <c r="G39" s="73"/>
    </row>
    <row r="40" spans="3:7" x14ac:dyDescent="0.25">
      <c r="C40" s="72"/>
      <c r="D40" s="72"/>
      <c r="E40" s="72"/>
      <c r="G40" s="73"/>
    </row>
    <row r="41" spans="3:7" x14ac:dyDescent="0.25">
      <c r="C41" s="72"/>
      <c r="D41" s="72"/>
      <c r="E41" s="72"/>
      <c r="G41" s="73"/>
    </row>
    <row r="42" spans="3:7" x14ac:dyDescent="0.25">
      <c r="C42" s="72"/>
      <c r="D42" s="72"/>
      <c r="E42" s="72"/>
      <c r="G42" s="73"/>
    </row>
    <row r="43" spans="3:7" x14ac:dyDescent="0.25">
      <c r="C43" s="72"/>
      <c r="D43" s="72"/>
      <c r="E43" s="72"/>
      <c r="G43" s="73"/>
    </row>
    <row r="44" spans="3:7" x14ac:dyDescent="0.25">
      <c r="C44" s="72"/>
      <c r="D44" s="72"/>
      <c r="E44" s="72"/>
      <c r="G44" s="73"/>
    </row>
    <row r="45" spans="3:7" x14ac:dyDescent="0.25">
      <c r="C45" s="72"/>
      <c r="D45" s="72"/>
      <c r="E45" s="72"/>
      <c r="G45" s="73"/>
    </row>
    <row r="46" spans="3:7" x14ac:dyDescent="0.25">
      <c r="C46" s="72"/>
      <c r="D46" s="72"/>
      <c r="E46" s="72"/>
      <c r="G46" s="73"/>
    </row>
    <row r="47" spans="3:7" x14ac:dyDescent="0.25">
      <c r="C47" s="72"/>
      <c r="D47" s="72"/>
      <c r="E47" s="72"/>
      <c r="G47" s="73"/>
    </row>
    <row r="48" spans="3:7" x14ac:dyDescent="0.25">
      <c r="C48" s="72"/>
      <c r="D48" s="72"/>
      <c r="E48" s="72"/>
      <c r="G48" s="73"/>
    </row>
    <row r="49" spans="3:7" x14ac:dyDescent="0.25">
      <c r="C49" s="72"/>
      <c r="D49" s="72"/>
      <c r="E49" s="72"/>
      <c r="G49" s="73"/>
    </row>
    <row r="50" spans="3:7" x14ac:dyDescent="0.25">
      <c r="C50" s="72"/>
      <c r="D50" s="72"/>
      <c r="E50" s="72"/>
      <c r="G50" s="73"/>
    </row>
    <row r="51" spans="3:7" x14ac:dyDescent="0.25">
      <c r="C51" s="72"/>
      <c r="D51" s="72"/>
      <c r="E51" s="72"/>
      <c r="G51" s="73"/>
    </row>
    <row r="52" spans="3:7" x14ac:dyDescent="0.25">
      <c r="C52" s="72"/>
      <c r="D52" s="72"/>
      <c r="E52" s="72"/>
      <c r="G52" s="73"/>
    </row>
    <row r="53" spans="3:7" x14ac:dyDescent="0.25">
      <c r="C53" s="72"/>
      <c r="D53" s="72"/>
      <c r="E53" s="72"/>
      <c r="G53" s="73"/>
    </row>
    <row r="54" spans="3:7" x14ac:dyDescent="0.25">
      <c r="C54" s="72"/>
      <c r="D54" s="72"/>
      <c r="E54" s="72"/>
      <c r="G54" s="73"/>
    </row>
    <row r="55" spans="3:7" x14ac:dyDescent="0.25">
      <c r="C55" s="72"/>
      <c r="D55" s="72"/>
      <c r="E55" s="72"/>
      <c r="G55" s="73"/>
    </row>
    <row r="56" spans="3:7" x14ac:dyDescent="0.25">
      <c r="C56" s="72"/>
      <c r="D56" s="72"/>
      <c r="E56" s="72"/>
      <c r="G56" s="73"/>
    </row>
    <row r="57" spans="3:7" x14ac:dyDescent="0.25">
      <c r="C57" s="72"/>
      <c r="D57" s="72"/>
      <c r="E57" s="72"/>
      <c r="G57" s="73"/>
    </row>
    <row r="58" spans="3:7" x14ac:dyDescent="0.25">
      <c r="C58" s="72"/>
      <c r="D58" s="72"/>
      <c r="E58" s="72"/>
      <c r="G58" s="73"/>
    </row>
    <row r="59" spans="3:7" x14ac:dyDescent="0.25">
      <c r="C59" s="72"/>
      <c r="D59" s="72"/>
      <c r="E59" s="72"/>
      <c r="G59" s="73"/>
    </row>
    <row r="60" spans="3:7" x14ac:dyDescent="0.25">
      <c r="C60" s="72"/>
      <c r="D60" s="72"/>
      <c r="E60" s="72"/>
      <c r="G60" s="73"/>
    </row>
    <row r="61" spans="3:7" x14ac:dyDescent="0.25">
      <c r="C61" s="72"/>
      <c r="D61" s="72"/>
      <c r="E61" s="72"/>
      <c r="G61" s="73"/>
    </row>
    <row r="62" spans="3:7" x14ac:dyDescent="0.25">
      <c r="C62" s="72"/>
      <c r="D62" s="72"/>
      <c r="E62" s="72"/>
      <c r="G62" s="73"/>
    </row>
    <row r="63" spans="3:7" x14ac:dyDescent="0.25">
      <c r="C63" s="72"/>
      <c r="D63" s="72"/>
      <c r="E63" s="72"/>
      <c r="G63" s="73"/>
    </row>
    <row r="64" spans="3:7" x14ac:dyDescent="0.25">
      <c r="C64" s="72"/>
      <c r="D64" s="72"/>
      <c r="E64" s="72"/>
      <c r="G64" s="73"/>
    </row>
    <row r="65" spans="3:7" x14ac:dyDescent="0.25">
      <c r="C65" s="72"/>
      <c r="D65" s="72"/>
      <c r="E65" s="72"/>
      <c r="G65" s="73"/>
    </row>
    <row r="66" spans="3:7" x14ac:dyDescent="0.25">
      <c r="C66" s="72"/>
      <c r="D66" s="72"/>
      <c r="E66" s="72"/>
      <c r="G66" s="73"/>
    </row>
    <row r="67" spans="3:7" x14ac:dyDescent="0.25">
      <c r="C67" s="72"/>
      <c r="D67" s="72"/>
      <c r="E67" s="72"/>
      <c r="G67" s="73"/>
    </row>
    <row r="68" spans="3:7" x14ac:dyDescent="0.25">
      <c r="C68" s="72"/>
      <c r="D68" s="72"/>
      <c r="E68" s="72"/>
      <c r="G68" s="73"/>
    </row>
    <row r="69" spans="3:7" x14ac:dyDescent="0.25">
      <c r="C69" s="72"/>
      <c r="D69" s="72"/>
      <c r="E69" s="72"/>
      <c r="G69" s="73"/>
    </row>
    <row r="70" spans="3:7" x14ac:dyDescent="0.25">
      <c r="C70" s="72"/>
      <c r="D70" s="72"/>
      <c r="E70" s="72"/>
      <c r="G70" s="73"/>
    </row>
    <row r="71" spans="3:7" x14ac:dyDescent="0.25">
      <c r="C71" s="72"/>
      <c r="D71" s="72"/>
      <c r="E71" s="72"/>
      <c r="G71" s="73"/>
    </row>
    <row r="72" spans="3:7" x14ac:dyDescent="0.25">
      <c r="C72" s="72"/>
      <c r="D72" s="72"/>
      <c r="E72" s="72"/>
      <c r="G72" s="73"/>
    </row>
    <row r="73" spans="3:7" x14ac:dyDescent="0.25">
      <c r="C73" s="72"/>
      <c r="D73" s="72"/>
      <c r="E73" s="72"/>
      <c r="G73" s="73"/>
    </row>
    <row r="74" spans="3:7" x14ac:dyDescent="0.25">
      <c r="C74" s="72"/>
      <c r="D74" s="72"/>
      <c r="E74" s="72"/>
      <c r="G74" s="73"/>
    </row>
    <row r="75" spans="3:7" x14ac:dyDescent="0.25">
      <c r="C75" s="72"/>
      <c r="D75" s="72"/>
      <c r="E75" s="72"/>
      <c r="G75" s="73"/>
    </row>
    <row r="76" spans="3:7" x14ac:dyDescent="0.25">
      <c r="C76" s="72"/>
      <c r="D76" s="72"/>
      <c r="E76" s="72"/>
      <c r="G76" s="73"/>
    </row>
    <row r="77" spans="3:7" x14ac:dyDescent="0.25">
      <c r="C77" s="72"/>
      <c r="D77" s="72"/>
      <c r="E77" s="72"/>
      <c r="G77" s="73"/>
    </row>
    <row r="78" spans="3:7" x14ac:dyDescent="0.25">
      <c r="C78" s="72"/>
      <c r="D78" s="72"/>
      <c r="E78" s="72"/>
      <c r="G78" s="73"/>
    </row>
    <row r="79" spans="3:7" x14ac:dyDescent="0.25">
      <c r="C79" s="72"/>
      <c r="D79" s="72"/>
      <c r="E79" s="72"/>
      <c r="G79" s="73"/>
    </row>
    <row r="80" spans="3:7" x14ac:dyDescent="0.25">
      <c r="C80" s="72"/>
      <c r="D80" s="72"/>
      <c r="E80" s="72"/>
      <c r="G80" s="73"/>
    </row>
    <row r="81" spans="3:7" x14ac:dyDescent="0.25">
      <c r="C81" s="72"/>
      <c r="D81" s="72"/>
      <c r="E81" s="72"/>
      <c r="G81" s="73"/>
    </row>
    <row r="82" spans="3:7" x14ac:dyDescent="0.25">
      <c r="C82" s="72"/>
      <c r="D82" s="72"/>
      <c r="E82" s="72"/>
      <c r="G82" s="73"/>
    </row>
    <row r="83" spans="3:7" x14ac:dyDescent="0.25">
      <c r="C83" s="72"/>
      <c r="D83" s="72"/>
      <c r="E83" s="72"/>
      <c r="G83" s="73"/>
    </row>
    <row r="84" spans="3:7" x14ac:dyDescent="0.25">
      <c r="C84" s="72"/>
      <c r="D84" s="72"/>
      <c r="E84" s="72"/>
      <c r="G84" s="73"/>
    </row>
    <row r="85" spans="3:7" x14ac:dyDescent="0.25">
      <c r="C85" s="72"/>
      <c r="D85" s="72"/>
      <c r="E85" s="72"/>
      <c r="G85" s="73"/>
    </row>
    <row r="86" spans="3:7" x14ac:dyDescent="0.25">
      <c r="C86" s="72"/>
      <c r="D86" s="72"/>
      <c r="E86" s="72"/>
      <c r="G86" s="73"/>
    </row>
    <row r="87" spans="3:7" x14ac:dyDescent="0.25">
      <c r="C87" s="72"/>
      <c r="D87" s="72"/>
      <c r="E87" s="72"/>
      <c r="G87" s="73"/>
    </row>
    <row r="88" spans="3:7" x14ac:dyDescent="0.25">
      <c r="C88" s="72"/>
      <c r="D88" s="72"/>
      <c r="E88" s="72"/>
      <c r="G88" s="73"/>
    </row>
    <row r="89" spans="3:7" x14ac:dyDescent="0.25">
      <c r="C89" s="72"/>
      <c r="D89" s="72"/>
      <c r="E89" s="72"/>
      <c r="G89" s="73"/>
    </row>
    <row r="90" spans="3:7" x14ac:dyDescent="0.25">
      <c r="C90" s="72"/>
      <c r="D90" s="72"/>
      <c r="E90" s="72"/>
      <c r="G90" s="73"/>
    </row>
    <row r="91" spans="3:7" x14ac:dyDescent="0.25">
      <c r="C91" s="72"/>
      <c r="D91" s="72"/>
      <c r="E91" s="72"/>
      <c r="G91" s="73"/>
    </row>
    <row r="92" spans="3:7" x14ac:dyDescent="0.25">
      <c r="C92" s="72"/>
      <c r="D92" s="72"/>
      <c r="E92" s="72"/>
      <c r="G92" s="73"/>
    </row>
    <row r="93" spans="3:7" x14ac:dyDescent="0.25">
      <c r="C93" s="72"/>
      <c r="D93" s="72"/>
      <c r="E93" s="72"/>
      <c r="G93" s="73"/>
    </row>
    <row r="94" spans="3:7" x14ac:dyDescent="0.25">
      <c r="C94" s="72"/>
      <c r="D94" s="72"/>
      <c r="E94" s="72"/>
      <c r="G94" s="73"/>
    </row>
    <row r="95" spans="3:7" x14ac:dyDescent="0.25">
      <c r="C95" s="72"/>
      <c r="D95" s="72"/>
      <c r="E95" s="72"/>
      <c r="G95" s="73"/>
    </row>
    <row r="96" spans="3:7" x14ac:dyDescent="0.25">
      <c r="C96" s="72"/>
      <c r="D96" s="72"/>
      <c r="E96" s="72"/>
      <c r="G96" s="73"/>
    </row>
    <row r="97" spans="3:7" x14ac:dyDescent="0.25">
      <c r="C97" s="72"/>
      <c r="D97" s="72"/>
      <c r="E97" s="72"/>
      <c r="G97" s="73"/>
    </row>
    <row r="98" spans="3:7" x14ac:dyDescent="0.25">
      <c r="C98" s="72"/>
      <c r="D98" s="72"/>
      <c r="E98" s="72"/>
      <c r="G98" s="73"/>
    </row>
    <row r="99" spans="3:7" x14ac:dyDescent="0.25">
      <c r="C99" s="72"/>
      <c r="D99" s="72"/>
      <c r="E99" s="72"/>
      <c r="G99" s="73"/>
    </row>
    <row r="100" spans="3:7" x14ac:dyDescent="0.25">
      <c r="C100" s="72"/>
      <c r="D100" s="72"/>
      <c r="E100" s="72"/>
      <c r="G100" s="73"/>
    </row>
    <row r="101" spans="3:7" x14ac:dyDescent="0.25">
      <c r="C101" s="72"/>
      <c r="D101" s="72"/>
      <c r="E101" s="72"/>
      <c r="G101" s="73"/>
    </row>
    <row r="102" spans="3:7" x14ac:dyDescent="0.25">
      <c r="C102" s="72"/>
      <c r="D102" s="72"/>
      <c r="E102" s="72"/>
      <c r="G102" s="73"/>
    </row>
    <row r="103" spans="3:7" x14ac:dyDescent="0.25">
      <c r="C103" s="72"/>
      <c r="D103" s="72"/>
      <c r="E103" s="72"/>
      <c r="G103" s="73"/>
    </row>
    <row r="104" spans="3:7" x14ac:dyDescent="0.25">
      <c r="C104" s="72"/>
      <c r="D104" s="72"/>
      <c r="E104" s="72"/>
      <c r="G104" s="73"/>
    </row>
    <row r="105" spans="3:7" x14ac:dyDescent="0.25">
      <c r="C105" s="72"/>
      <c r="D105" s="72"/>
      <c r="E105" s="72"/>
      <c r="G105" s="73"/>
    </row>
    <row r="106" spans="3:7" x14ac:dyDescent="0.25">
      <c r="C106" s="72"/>
      <c r="D106" s="72"/>
      <c r="E106" s="72"/>
      <c r="G106" s="73"/>
    </row>
    <row r="107" spans="3:7" x14ac:dyDescent="0.25">
      <c r="C107" s="72"/>
      <c r="D107" s="72"/>
      <c r="E107" s="72"/>
      <c r="G107" s="73"/>
    </row>
    <row r="108" spans="3:7" x14ac:dyDescent="0.25">
      <c r="C108" s="72"/>
      <c r="D108" s="72"/>
      <c r="E108" s="72"/>
      <c r="G108" s="73"/>
    </row>
    <row r="109" spans="3:7" x14ac:dyDescent="0.25">
      <c r="C109" s="72"/>
      <c r="D109" s="72"/>
      <c r="E109" s="72"/>
      <c r="G109" s="73"/>
    </row>
    <row r="110" spans="3:7" x14ac:dyDescent="0.25">
      <c r="C110" s="72"/>
      <c r="D110" s="72"/>
      <c r="E110" s="72"/>
      <c r="G110" s="73"/>
    </row>
    <row r="111" spans="3:7" x14ac:dyDescent="0.25">
      <c r="C111" s="72"/>
      <c r="D111" s="72"/>
      <c r="E111" s="72"/>
      <c r="G111" s="73"/>
    </row>
    <row r="112" spans="3:7" x14ac:dyDescent="0.25">
      <c r="C112" s="72"/>
      <c r="D112" s="72"/>
      <c r="E112" s="72"/>
      <c r="G112" s="73"/>
    </row>
    <row r="113" spans="3:7" x14ac:dyDescent="0.25">
      <c r="C113" s="72"/>
      <c r="D113" s="72"/>
      <c r="E113" s="72"/>
      <c r="G113" s="73"/>
    </row>
    <row r="114" spans="3:7" x14ac:dyDescent="0.25">
      <c r="C114" s="72"/>
      <c r="D114" s="72"/>
      <c r="E114" s="72"/>
      <c r="G114" s="73"/>
    </row>
    <row r="115" spans="3:7" x14ac:dyDescent="0.25">
      <c r="C115" s="72"/>
      <c r="D115" s="72"/>
      <c r="E115" s="72"/>
      <c r="G115" s="73"/>
    </row>
    <row r="116" spans="3:7" x14ac:dyDescent="0.25">
      <c r="C116" s="72"/>
      <c r="D116" s="72"/>
      <c r="E116" s="72"/>
      <c r="G116" s="73"/>
    </row>
    <row r="117" spans="3:7" x14ac:dyDescent="0.25">
      <c r="C117" s="72"/>
      <c r="D117" s="72"/>
      <c r="E117" s="72"/>
      <c r="G117" s="73"/>
    </row>
    <row r="118" spans="3:7" x14ac:dyDescent="0.25">
      <c r="C118" s="72"/>
      <c r="D118" s="72"/>
      <c r="E118" s="72"/>
      <c r="G118" s="73"/>
    </row>
    <row r="119" spans="3:7" x14ac:dyDescent="0.25">
      <c r="C119" s="72"/>
      <c r="D119" s="72"/>
      <c r="E119" s="72"/>
      <c r="G119" s="73"/>
    </row>
    <row r="120" spans="3:7" x14ac:dyDescent="0.25">
      <c r="C120" s="72"/>
      <c r="D120" s="72"/>
      <c r="E120" s="72"/>
      <c r="G120" s="73"/>
    </row>
    <row r="121" spans="3:7" x14ac:dyDescent="0.25">
      <c r="C121" s="72"/>
      <c r="D121" s="72"/>
      <c r="E121" s="72"/>
      <c r="G121" s="73"/>
    </row>
    <row r="122" spans="3:7" x14ac:dyDescent="0.25">
      <c r="C122" s="72"/>
      <c r="D122" s="72"/>
      <c r="E122" s="72"/>
      <c r="G122" s="73"/>
    </row>
    <row r="123" spans="3:7" x14ac:dyDescent="0.25">
      <c r="C123" s="72"/>
      <c r="D123" s="72"/>
      <c r="E123" s="72"/>
      <c r="G123" s="73"/>
    </row>
    <row r="124" spans="3:7" x14ac:dyDescent="0.25">
      <c r="C124" s="72"/>
      <c r="D124" s="72"/>
      <c r="E124" s="72"/>
      <c r="G124" s="73"/>
    </row>
    <row r="125" spans="3:7" x14ac:dyDescent="0.25">
      <c r="C125" s="72"/>
      <c r="D125" s="72"/>
      <c r="E125" s="72"/>
      <c r="G125" s="73"/>
    </row>
    <row r="126" spans="3:7" x14ac:dyDescent="0.25">
      <c r="C126" s="72"/>
      <c r="D126" s="72"/>
      <c r="E126" s="72"/>
      <c r="G126" s="73"/>
    </row>
    <row r="127" spans="3:7" x14ac:dyDescent="0.25">
      <c r="C127" s="72"/>
      <c r="D127" s="72"/>
      <c r="E127" s="72"/>
      <c r="G127" s="73"/>
    </row>
    <row r="128" spans="3:7" x14ac:dyDescent="0.25">
      <c r="C128" s="72"/>
      <c r="D128" s="72"/>
      <c r="E128" s="72"/>
      <c r="G128" s="73"/>
    </row>
    <row r="129" spans="3:7" x14ac:dyDescent="0.25">
      <c r="C129" s="72"/>
      <c r="D129" s="72"/>
      <c r="E129" s="72"/>
      <c r="G129" s="73"/>
    </row>
    <row r="130" spans="3:7" x14ac:dyDescent="0.25">
      <c r="C130" s="72"/>
      <c r="D130" s="72"/>
      <c r="E130" s="72"/>
      <c r="G130" s="73"/>
    </row>
    <row r="131" spans="3:7" x14ac:dyDescent="0.25">
      <c r="C131" s="72"/>
      <c r="D131" s="72"/>
      <c r="E131" s="72"/>
      <c r="G131" s="73"/>
    </row>
    <row r="132" spans="3:7" x14ac:dyDescent="0.25">
      <c r="C132" s="72"/>
      <c r="D132" s="72"/>
      <c r="E132" s="72"/>
      <c r="G132" s="73"/>
    </row>
    <row r="133" spans="3:7" x14ac:dyDescent="0.25">
      <c r="C133" s="72"/>
      <c r="D133" s="72"/>
      <c r="E133" s="72"/>
      <c r="G133" s="73"/>
    </row>
    <row r="134" spans="3:7" x14ac:dyDescent="0.25">
      <c r="C134" s="72"/>
      <c r="D134" s="72"/>
      <c r="E134" s="72"/>
      <c r="G134" s="73"/>
    </row>
    <row r="135" spans="3:7" x14ac:dyDescent="0.25">
      <c r="C135" s="72"/>
      <c r="D135" s="72"/>
      <c r="E135" s="72"/>
      <c r="G135" s="73"/>
    </row>
    <row r="136" spans="3:7" x14ac:dyDescent="0.25">
      <c r="C136" s="72"/>
      <c r="D136" s="72"/>
      <c r="E136" s="72"/>
      <c r="G136" s="73"/>
    </row>
    <row r="137" spans="3:7" x14ac:dyDescent="0.25">
      <c r="C137" s="72"/>
      <c r="D137" s="72"/>
      <c r="E137" s="72"/>
      <c r="G137" s="73"/>
    </row>
    <row r="138" spans="3:7" x14ac:dyDescent="0.25">
      <c r="C138" s="72"/>
      <c r="D138" s="72"/>
      <c r="E138" s="72"/>
      <c r="G138" s="73"/>
    </row>
    <row r="139" spans="3:7" x14ac:dyDescent="0.25">
      <c r="C139" s="72"/>
      <c r="D139" s="72"/>
      <c r="E139" s="72"/>
      <c r="G139" s="73"/>
    </row>
    <row r="140" spans="3:7" x14ac:dyDescent="0.25">
      <c r="C140" s="72"/>
      <c r="D140" s="72"/>
      <c r="E140" s="72"/>
      <c r="G140" s="73"/>
    </row>
    <row r="141" spans="3:7" x14ac:dyDescent="0.25">
      <c r="C141" s="72"/>
      <c r="D141" s="72"/>
      <c r="E141" s="72"/>
      <c r="G141" s="73"/>
    </row>
    <row r="142" spans="3:7" x14ac:dyDescent="0.25">
      <c r="C142" s="72"/>
      <c r="D142" s="72"/>
      <c r="E142" s="72"/>
      <c r="G142" s="73"/>
    </row>
    <row r="143" spans="3:7" x14ac:dyDescent="0.25">
      <c r="C143" s="72"/>
      <c r="D143" s="72"/>
      <c r="E143" s="72"/>
      <c r="G143" s="73"/>
    </row>
    <row r="144" spans="3:7" x14ac:dyDescent="0.25">
      <c r="C144" s="72"/>
      <c r="D144" s="72"/>
      <c r="E144" s="72"/>
      <c r="G144" s="73"/>
    </row>
    <row r="145" spans="3:7" x14ac:dyDescent="0.25">
      <c r="C145" s="72"/>
      <c r="D145" s="72"/>
      <c r="E145" s="72"/>
      <c r="G145" s="73"/>
    </row>
    <row r="146" spans="3:7" x14ac:dyDescent="0.25">
      <c r="C146" s="72"/>
      <c r="D146" s="72"/>
      <c r="E146" s="72"/>
      <c r="G146" s="73"/>
    </row>
    <row r="147" spans="3:7" x14ac:dyDescent="0.25">
      <c r="C147" s="72"/>
      <c r="D147" s="72"/>
      <c r="E147" s="72"/>
      <c r="G147" s="73"/>
    </row>
    <row r="148" spans="3:7" x14ac:dyDescent="0.25">
      <c r="C148" s="72"/>
      <c r="D148" s="72"/>
      <c r="E148" s="72"/>
      <c r="G148" s="73"/>
    </row>
    <row r="149" spans="3:7" x14ac:dyDescent="0.25">
      <c r="C149" s="72"/>
      <c r="D149" s="72"/>
      <c r="E149" s="72"/>
      <c r="G149" s="73"/>
    </row>
    <row r="150" spans="3:7" x14ac:dyDescent="0.25">
      <c r="C150" s="72"/>
      <c r="D150" s="72"/>
      <c r="E150" s="72"/>
      <c r="G150" s="73"/>
    </row>
    <row r="151" spans="3:7" x14ac:dyDescent="0.25">
      <c r="C151" s="72"/>
      <c r="D151" s="72"/>
      <c r="E151" s="72"/>
      <c r="G151" s="73"/>
    </row>
    <row r="152" spans="3:7" x14ac:dyDescent="0.25">
      <c r="C152" s="72"/>
      <c r="D152" s="72"/>
      <c r="E152" s="72"/>
      <c r="G152" s="73"/>
    </row>
    <row r="153" spans="3:7" x14ac:dyDescent="0.25">
      <c r="C153" s="72"/>
      <c r="D153" s="72"/>
      <c r="E153" s="72"/>
      <c r="G153" s="73"/>
    </row>
    <row r="154" spans="3:7" x14ac:dyDescent="0.25">
      <c r="C154" s="72"/>
      <c r="D154" s="72"/>
      <c r="E154" s="72"/>
      <c r="G154" s="73"/>
    </row>
    <row r="155" spans="3:7" x14ac:dyDescent="0.25">
      <c r="C155" s="72"/>
      <c r="D155" s="72"/>
      <c r="E155" s="72"/>
      <c r="G155" s="73"/>
    </row>
    <row r="156" spans="3:7" x14ac:dyDescent="0.25">
      <c r="C156" s="72"/>
      <c r="D156" s="72"/>
      <c r="E156" s="72"/>
      <c r="G156" s="73"/>
    </row>
    <row r="157" spans="3:7" x14ac:dyDescent="0.25">
      <c r="C157" s="72"/>
      <c r="D157" s="72"/>
      <c r="E157" s="72"/>
      <c r="G157" s="73"/>
    </row>
    <row r="158" spans="3:7" x14ac:dyDescent="0.25">
      <c r="C158" s="72"/>
      <c r="D158" s="72"/>
      <c r="E158" s="72"/>
      <c r="G158" s="73"/>
    </row>
    <row r="159" spans="3:7" x14ac:dyDescent="0.25">
      <c r="C159" s="72"/>
      <c r="D159" s="72"/>
      <c r="E159" s="72"/>
      <c r="G159" s="73"/>
    </row>
    <row r="160" spans="3:7" x14ac:dyDescent="0.25">
      <c r="C160" s="72"/>
      <c r="D160" s="72"/>
      <c r="E160" s="72"/>
      <c r="G160" s="73"/>
    </row>
    <row r="161" spans="3:7" x14ac:dyDescent="0.25">
      <c r="C161" s="72"/>
      <c r="D161" s="72"/>
      <c r="E161" s="72"/>
      <c r="G161" s="73"/>
    </row>
    <row r="162" spans="3:7" x14ac:dyDescent="0.25">
      <c r="C162" s="72"/>
      <c r="D162" s="72"/>
      <c r="E162" s="72"/>
      <c r="G162" s="73"/>
    </row>
    <row r="163" spans="3:7" x14ac:dyDescent="0.25">
      <c r="C163" s="72"/>
      <c r="D163" s="72"/>
      <c r="E163" s="72"/>
      <c r="G163" s="73"/>
    </row>
    <row r="164" spans="3:7" x14ac:dyDescent="0.25">
      <c r="C164" s="72"/>
      <c r="D164" s="72"/>
      <c r="E164" s="72"/>
      <c r="G164" s="73"/>
    </row>
    <row r="165" spans="3:7" x14ac:dyDescent="0.25">
      <c r="C165" s="72"/>
      <c r="D165" s="72"/>
      <c r="E165" s="72"/>
      <c r="G165" s="73"/>
    </row>
    <row r="166" spans="3:7" x14ac:dyDescent="0.25">
      <c r="C166" s="72"/>
      <c r="D166" s="72"/>
      <c r="E166" s="72"/>
      <c r="G166" s="73"/>
    </row>
    <row r="167" spans="3:7" x14ac:dyDescent="0.25">
      <c r="C167" s="72"/>
      <c r="D167" s="72"/>
      <c r="E167" s="72"/>
      <c r="G167" s="73"/>
    </row>
    <row r="168" spans="3:7" x14ac:dyDescent="0.25">
      <c r="C168" s="72"/>
      <c r="D168" s="72"/>
      <c r="E168" s="72"/>
      <c r="G168" s="73"/>
    </row>
    <row r="169" spans="3:7" x14ac:dyDescent="0.25">
      <c r="C169" s="72"/>
      <c r="D169" s="72"/>
      <c r="E169" s="72"/>
      <c r="G169" s="73"/>
    </row>
    <row r="170" spans="3:7" x14ac:dyDescent="0.25">
      <c r="C170" s="72"/>
      <c r="D170" s="72"/>
      <c r="E170" s="72"/>
      <c r="G170" s="73"/>
    </row>
    <row r="171" spans="3:7" x14ac:dyDescent="0.25">
      <c r="C171" s="72"/>
      <c r="D171" s="72"/>
      <c r="E171" s="72"/>
      <c r="G171" s="73"/>
    </row>
    <row r="172" spans="3:7" x14ac:dyDescent="0.25">
      <c r="C172" s="72"/>
      <c r="D172" s="72"/>
      <c r="E172" s="72"/>
      <c r="G172" s="73"/>
    </row>
    <row r="173" spans="3:7" x14ac:dyDescent="0.25">
      <c r="C173" s="72"/>
      <c r="D173" s="72"/>
      <c r="E173" s="72"/>
      <c r="G173" s="73"/>
    </row>
    <row r="174" spans="3:7" x14ac:dyDescent="0.25">
      <c r="C174" s="72"/>
      <c r="D174" s="72"/>
      <c r="E174" s="72"/>
      <c r="G174" s="73"/>
    </row>
    <row r="175" spans="3:7" x14ac:dyDescent="0.25">
      <c r="C175" s="72"/>
      <c r="D175" s="72"/>
      <c r="E175" s="72"/>
      <c r="G175" s="73"/>
    </row>
    <row r="176" spans="3:7" x14ac:dyDescent="0.25">
      <c r="C176" s="72"/>
      <c r="D176" s="72"/>
      <c r="E176" s="72"/>
      <c r="G176" s="73"/>
    </row>
    <row r="177" spans="3:7" x14ac:dyDescent="0.25">
      <c r="C177" s="72"/>
      <c r="D177" s="72"/>
      <c r="E177" s="72"/>
      <c r="G177" s="73"/>
    </row>
    <row r="178" spans="3:7" x14ac:dyDescent="0.25">
      <c r="C178" s="72"/>
      <c r="D178" s="72"/>
      <c r="E178" s="72"/>
      <c r="G178" s="73"/>
    </row>
    <row r="179" spans="3:7" x14ac:dyDescent="0.25">
      <c r="C179" s="72"/>
      <c r="D179" s="72"/>
      <c r="E179" s="72"/>
      <c r="G179" s="73"/>
    </row>
    <row r="180" spans="3:7" x14ac:dyDescent="0.25">
      <c r="C180" s="72"/>
      <c r="D180" s="72"/>
      <c r="E180" s="72"/>
      <c r="G180" s="73"/>
    </row>
    <row r="181" spans="3:7" x14ac:dyDescent="0.25">
      <c r="C181" s="72"/>
      <c r="D181" s="72"/>
      <c r="E181" s="72"/>
      <c r="G181" s="73"/>
    </row>
    <row r="182" spans="3:7" x14ac:dyDescent="0.25">
      <c r="C182" s="72"/>
      <c r="D182" s="72"/>
      <c r="E182" s="72"/>
      <c r="G182" s="73"/>
    </row>
    <row r="183" spans="3:7" x14ac:dyDescent="0.25">
      <c r="C183" s="72"/>
      <c r="D183" s="72"/>
      <c r="E183" s="72"/>
      <c r="G183" s="73"/>
    </row>
    <row r="184" spans="3:7" x14ac:dyDescent="0.25">
      <c r="C184" s="72"/>
      <c r="D184" s="72"/>
      <c r="E184" s="72"/>
      <c r="G184" s="73"/>
    </row>
    <row r="185" spans="3:7" x14ac:dyDescent="0.25">
      <c r="C185" s="72"/>
      <c r="D185" s="72"/>
      <c r="E185" s="72"/>
      <c r="G185" s="73"/>
    </row>
    <row r="186" spans="3:7" x14ac:dyDescent="0.25">
      <c r="C186" s="72"/>
      <c r="D186" s="72"/>
      <c r="E186" s="72"/>
      <c r="G186" s="73"/>
    </row>
    <row r="187" spans="3:7" x14ac:dyDescent="0.25">
      <c r="C187" s="72"/>
      <c r="D187" s="72"/>
      <c r="E187" s="72"/>
      <c r="G187" s="73"/>
    </row>
    <row r="188" spans="3:7" x14ac:dyDescent="0.25">
      <c r="C188" s="72"/>
      <c r="D188" s="72"/>
      <c r="E188" s="72"/>
      <c r="G188" s="73"/>
    </row>
    <row r="189" spans="3:7" x14ac:dyDescent="0.25">
      <c r="C189" s="72"/>
      <c r="D189" s="72"/>
      <c r="E189" s="72"/>
      <c r="G189" s="73"/>
    </row>
    <row r="190" spans="3:7" x14ac:dyDescent="0.25">
      <c r="C190" s="72"/>
      <c r="D190" s="72"/>
      <c r="E190" s="72"/>
      <c r="G190" s="73"/>
    </row>
    <row r="191" spans="3:7" x14ac:dyDescent="0.25">
      <c r="C191" s="72"/>
      <c r="D191" s="72"/>
      <c r="E191" s="72"/>
      <c r="G191" s="73"/>
    </row>
    <row r="192" spans="3:7" x14ac:dyDescent="0.25">
      <c r="C192" s="72"/>
      <c r="D192" s="72"/>
      <c r="E192" s="72"/>
      <c r="G192" s="73"/>
    </row>
    <row r="193" spans="3:7" x14ac:dyDescent="0.25">
      <c r="C193" s="72"/>
      <c r="D193" s="72"/>
      <c r="E193" s="72"/>
      <c r="G193" s="73"/>
    </row>
    <row r="194" spans="3:7" x14ac:dyDescent="0.25">
      <c r="C194" s="72"/>
      <c r="D194" s="72"/>
      <c r="E194" s="72"/>
      <c r="G194" s="73"/>
    </row>
    <row r="195" spans="3:7" x14ac:dyDescent="0.25">
      <c r="C195" s="72"/>
      <c r="D195" s="72"/>
      <c r="E195" s="72"/>
      <c r="G195" s="73"/>
    </row>
    <row r="196" spans="3:7" x14ac:dyDescent="0.25">
      <c r="C196" s="72"/>
      <c r="D196" s="72"/>
      <c r="E196" s="72"/>
      <c r="G196" s="73"/>
    </row>
    <row r="197" spans="3:7" x14ac:dyDescent="0.25">
      <c r="C197" s="72"/>
      <c r="D197" s="72"/>
      <c r="E197" s="72"/>
      <c r="G197" s="73"/>
    </row>
    <row r="198" spans="3:7" x14ac:dyDescent="0.25">
      <c r="C198" s="72"/>
      <c r="D198" s="72"/>
      <c r="E198" s="72"/>
      <c r="G198" s="73"/>
    </row>
    <row r="199" spans="3:7" x14ac:dyDescent="0.25">
      <c r="C199" s="72"/>
      <c r="D199" s="72"/>
      <c r="E199" s="72"/>
      <c r="G199" s="73"/>
    </row>
    <row r="200" spans="3:7" x14ac:dyDescent="0.25">
      <c r="C200" s="72"/>
      <c r="D200" s="72"/>
      <c r="E200" s="72"/>
      <c r="G200" s="73"/>
    </row>
    <row r="201" spans="3:7" x14ac:dyDescent="0.25">
      <c r="C201" s="72"/>
      <c r="D201" s="72"/>
      <c r="E201" s="72"/>
      <c r="G201" s="73"/>
    </row>
    <row r="202" spans="3:7" x14ac:dyDescent="0.25">
      <c r="C202" s="72"/>
      <c r="D202" s="72"/>
      <c r="E202" s="72"/>
      <c r="G202" s="73"/>
    </row>
    <row r="203" spans="3:7" x14ac:dyDescent="0.25">
      <c r="C203" s="72"/>
      <c r="D203" s="72"/>
      <c r="E203" s="72"/>
      <c r="G203" s="73"/>
    </row>
    <row r="204" spans="3:7" x14ac:dyDescent="0.25">
      <c r="C204" s="72"/>
      <c r="D204" s="72"/>
      <c r="E204" s="72"/>
      <c r="G204" s="73"/>
    </row>
    <row r="205" spans="3:7" x14ac:dyDescent="0.25">
      <c r="C205" s="72"/>
      <c r="D205" s="72"/>
      <c r="E205" s="72"/>
      <c r="G205" s="73"/>
    </row>
    <row r="206" spans="3:7" x14ac:dyDescent="0.25">
      <c r="C206" s="72"/>
      <c r="D206" s="72"/>
      <c r="E206" s="72"/>
      <c r="G206" s="73"/>
    </row>
    <row r="207" spans="3:7" x14ac:dyDescent="0.25">
      <c r="C207" s="72"/>
      <c r="D207" s="72"/>
      <c r="E207" s="72"/>
      <c r="G207" s="73"/>
    </row>
    <row r="208" spans="3:7" x14ac:dyDescent="0.25">
      <c r="C208" s="72"/>
      <c r="D208" s="72"/>
      <c r="E208" s="72"/>
      <c r="G208" s="73"/>
    </row>
    <row r="209" spans="3:7" x14ac:dyDescent="0.25">
      <c r="C209" s="72"/>
      <c r="D209" s="72"/>
      <c r="E209" s="72"/>
      <c r="G209" s="73"/>
    </row>
    <row r="210" spans="3:7" x14ac:dyDescent="0.25">
      <c r="C210" s="72"/>
      <c r="D210" s="72"/>
      <c r="E210" s="72"/>
      <c r="G210" s="73"/>
    </row>
    <row r="211" spans="3:7" x14ac:dyDescent="0.25">
      <c r="C211" s="72"/>
      <c r="D211" s="72"/>
      <c r="E211" s="72"/>
      <c r="G211" s="73"/>
    </row>
    <row r="212" spans="3:7" x14ac:dyDescent="0.25">
      <c r="C212" s="72"/>
      <c r="D212" s="72"/>
      <c r="E212" s="72"/>
      <c r="G212" s="73"/>
    </row>
    <row r="213" spans="3:7" x14ac:dyDescent="0.25">
      <c r="C213" s="72"/>
      <c r="D213" s="72"/>
      <c r="E213" s="72"/>
      <c r="G213" s="73"/>
    </row>
    <row r="214" spans="3:7" x14ac:dyDescent="0.25">
      <c r="C214" s="72"/>
      <c r="D214" s="72"/>
      <c r="E214" s="72"/>
      <c r="G214" s="73"/>
    </row>
    <row r="215" spans="3:7" x14ac:dyDescent="0.25">
      <c r="C215" s="72"/>
      <c r="D215" s="72"/>
      <c r="E215" s="72"/>
      <c r="G215" s="73"/>
    </row>
    <row r="216" spans="3:7" x14ac:dyDescent="0.25">
      <c r="C216" s="72"/>
      <c r="D216" s="72"/>
      <c r="E216" s="72"/>
      <c r="G216" s="73"/>
    </row>
    <row r="217" spans="3:7" x14ac:dyDescent="0.25">
      <c r="C217" s="72"/>
      <c r="D217" s="72"/>
      <c r="E217" s="72"/>
      <c r="G217" s="73"/>
    </row>
    <row r="218" spans="3:7" x14ac:dyDescent="0.25">
      <c r="C218" s="72"/>
      <c r="D218" s="72"/>
      <c r="E218" s="72"/>
      <c r="G218" s="73"/>
    </row>
    <row r="219" spans="3:7" x14ac:dyDescent="0.25">
      <c r="C219" s="72"/>
      <c r="D219" s="72"/>
      <c r="E219" s="72"/>
      <c r="G219" s="73"/>
    </row>
    <row r="220" spans="3:7" x14ac:dyDescent="0.25">
      <c r="C220" s="72"/>
      <c r="D220" s="72"/>
      <c r="E220" s="72"/>
      <c r="G220" s="73"/>
    </row>
    <row r="221" spans="3:7" x14ac:dyDescent="0.25">
      <c r="C221" s="72"/>
      <c r="D221" s="72"/>
      <c r="E221" s="72"/>
      <c r="G221" s="73"/>
    </row>
    <row r="222" spans="3:7" x14ac:dyDescent="0.25">
      <c r="C222" s="72"/>
      <c r="D222" s="72"/>
      <c r="E222" s="72"/>
      <c r="G222" s="73"/>
    </row>
    <row r="223" spans="3:7" x14ac:dyDescent="0.25">
      <c r="C223" s="72"/>
      <c r="D223" s="72"/>
      <c r="E223" s="72"/>
      <c r="G223" s="73"/>
    </row>
    <row r="224" spans="3:7" x14ac:dyDescent="0.25">
      <c r="C224" s="72"/>
      <c r="D224" s="72"/>
      <c r="E224" s="72"/>
      <c r="G224" s="73"/>
    </row>
    <row r="225" spans="3:7" x14ac:dyDescent="0.25">
      <c r="C225" s="72"/>
      <c r="D225" s="72"/>
      <c r="E225" s="72"/>
      <c r="G225" s="73"/>
    </row>
    <row r="226" spans="3:7" x14ac:dyDescent="0.25">
      <c r="C226" s="72"/>
      <c r="D226" s="72"/>
      <c r="E226" s="72"/>
      <c r="G226" s="73"/>
    </row>
    <row r="227" spans="3:7" x14ac:dyDescent="0.25">
      <c r="C227" s="72"/>
      <c r="D227" s="72"/>
      <c r="E227" s="72"/>
      <c r="G227" s="73"/>
    </row>
    <row r="228" spans="3:7" x14ac:dyDescent="0.25">
      <c r="C228" s="72"/>
      <c r="D228" s="72"/>
      <c r="E228" s="72"/>
      <c r="G228" s="73"/>
    </row>
    <row r="229" spans="3:7" x14ac:dyDescent="0.25">
      <c r="C229" s="72"/>
      <c r="D229" s="72"/>
      <c r="E229" s="72"/>
      <c r="G229" s="73"/>
    </row>
    <row r="230" spans="3:7" x14ac:dyDescent="0.25">
      <c r="C230" s="72"/>
      <c r="D230" s="72"/>
      <c r="E230" s="72"/>
      <c r="G230" s="73"/>
    </row>
    <row r="231" spans="3:7" x14ac:dyDescent="0.25">
      <c r="C231" s="72"/>
      <c r="D231" s="72"/>
      <c r="E231" s="72"/>
      <c r="G231" s="73"/>
    </row>
    <row r="232" spans="3:7" x14ac:dyDescent="0.25">
      <c r="C232" s="72"/>
      <c r="D232" s="72"/>
      <c r="E232" s="72"/>
      <c r="G232" s="73"/>
    </row>
    <row r="233" spans="3:7" x14ac:dyDescent="0.25">
      <c r="C233" s="72"/>
      <c r="D233" s="72"/>
      <c r="E233" s="72"/>
      <c r="G233" s="73"/>
    </row>
    <row r="234" spans="3:7" x14ac:dyDescent="0.25">
      <c r="C234" s="72"/>
      <c r="D234" s="72"/>
      <c r="E234" s="72"/>
      <c r="G234" s="73"/>
    </row>
    <row r="235" spans="3:7" x14ac:dyDescent="0.25">
      <c r="C235" s="72"/>
      <c r="D235" s="72"/>
      <c r="E235" s="72"/>
      <c r="G235" s="73"/>
    </row>
    <row r="236" spans="3:7" x14ac:dyDescent="0.25">
      <c r="C236" s="72"/>
      <c r="D236" s="72"/>
      <c r="E236" s="72"/>
      <c r="G236" s="73"/>
    </row>
    <row r="237" spans="3:7" x14ac:dyDescent="0.25">
      <c r="C237" s="72"/>
      <c r="D237" s="72"/>
      <c r="E237" s="72"/>
      <c r="G237" s="73"/>
    </row>
    <row r="238" spans="3:7" x14ac:dyDescent="0.25">
      <c r="C238" s="72"/>
      <c r="D238" s="72"/>
      <c r="E238" s="72"/>
      <c r="G238" s="73"/>
    </row>
    <row r="239" spans="3:7" x14ac:dyDescent="0.25">
      <c r="C239" s="72"/>
      <c r="D239" s="72"/>
      <c r="E239" s="72"/>
      <c r="G239" s="73"/>
    </row>
    <row r="240" spans="3:7" x14ac:dyDescent="0.25">
      <c r="C240" s="72"/>
      <c r="D240" s="72"/>
      <c r="E240" s="72"/>
      <c r="G240" s="73"/>
    </row>
    <row r="241" spans="3:7" x14ac:dyDescent="0.25">
      <c r="C241" s="72"/>
      <c r="D241" s="72"/>
      <c r="E241" s="72"/>
      <c r="G241" s="73"/>
    </row>
    <row r="242" spans="3:7" x14ac:dyDescent="0.25">
      <c r="C242" s="72"/>
      <c r="D242" s="72"/>
      <c r="E242" s="72"/>
      <c r="G242" s="73"/>
    </row>
    <row r="243" spans="3:7" x14ac:dyDescent="0.25">
      <c r="C243" s="72"/>
      <c r="D243" s="72"/>
      <c r="E243" s="72"/>
      <c r="G243" s="73"/>
    </row>
    <row r="244" spans="3:7" x14ac:dyDescent="0.25">
      <c r="C244" s="72"/>
      <c r="D244" s="72"/>
      <c r="E244" s="72"/>
      <c r="G244" s="73"/>
    </row>
    <row r="245" spans="3:7" x14ac:dyDescent="0.25">
      <c r="C245" s="72"/>
      <c r="D245" s="72"/>
      <c r="E245" s="72"/>
      <c r="G245" s="73"/>
    </row>
    <row r="246" spans="3:7" x14ac:dyDescent="0.25">
      <c r="C246" s="72"/>
      <c r="D246" s="72"/>
      <c r="E246" s="72"/>
      <c r="G246" s="73"/>
    </row>
    <row r="247" spans="3:7" x14ac:dyDescent="0.25">
      <c r="C247" s="72"/>
      <c r="D247" s="72"/>
      <c r="E247" s="72"/>
      <c r="G247" s="73"/>
    </row>
    <row r="248" spans="3:7" x14ac:dyDescent="0.25">
      <c r="C248" s="72"/>
      <c r="D248" s="72"/>
      <c r="E248" s="72"/>
      <c r="G248" s="73"/>
    </row>
    <row r="249" spans="3:7" x14ac:dyDescent="0.25">
      <c r="C249" s="72"/>
      <c r="D249" s="72"/>
      <c r="E249" s="72"/>
      <c r="G249" s="73"/>
    </row>
    <row r="250" spans="3:7" x14ac:dyDescent="0.25">
      <c r="C250" s="72"/>
      <c r="D250" s="72"/>
      <c r="E250" s="72"/>
      <c r="G250" s="73"/>
    </row>
    <row r="251" spans="3:7" x14ac:dyDescent="0.25">
      <c r="C251" s="72"/>
      <c r="D251" s="72"/>
      <c r="E251" s="72"/>
      <c r="G251" s="73"/>
    </row>
    <row r="252" spans="3:7" x14ac:dyDescent="0.25">
      <c r="C252" s="72"/>
      <c r="D252" s="72"/>
      <c r="E252" s="72"/>
      <c r="G252" s="73"/>
    </row>
    <row r="253" spans="3:7" x14ac:dyDescent="0.25">
      <c r="C253" s="72"/>
      <c r="D253" s="72"/>
      <c r="E253" s="72"/>
      <c r="G253" s="73"/>
    </row>
    <row r="254" spans="3:7" x14ac:dyDescent="0.25">
      <c r="C254" s="72"/>
      <c r="D254" s="72"/>
      <c r="E254" s="72"/>
      <c r="G254" s="73"/>
    </row>
    <row r="255" spans="3:7" x14ac:dyDescent="0.25">
      <c r="C255" s="72"/>
      <c r="D255" s="72"/>
      <c r="E255" s="72"/>
      <c r="G255" s="73"/>
    </row>
    <row r="256" spans="3:7" x14ac:dyDescent="0.25">
      <c r="C256" s="72"/>
      <c r="D256" s="72"/>
      <c r="E256" s="72"/>
      <c r="G256" s="73"/>
    </row>
    <row r="257" spans="3:7" x14ac:dyDescent="0.25">
      <c r="C257" s="72"/>
      <c r="D257" s="72"/>
      <c r="E257" s="72"/>
      <c r="G257" s="73"/>
    </row>
    <row r="258" spans="3:7" x14ac:dyDescent="0.25">
      <c r="C258" s="72"/>
      <c r="D258" s="72"/>
      <c r="E258" s="72"/>
      <c r="G258" s="73"/>
    </row>
    <row r="259" spans="3:7" x14ac:dyDescent="0.25">
      <c r="C259" s="72"/>
      <c r="D259" s="72"/>
      <c r="E259" s="72"/>
      <c r="G259" s="73"/>
    </row>
    <row r="260" spans="3:7" x14ac:dyDescent="0.25">
      <c r="C260" s="72"/>
      <c r="D260" s="72"/>
      <c r="E260" s="72"/>
      <c r="G260" s="73"/>
    </row>
    <row r="261" spans="3:7" x14ac:dyDescent="0.25">
      <c r="C261" s="72"/>
      <c r="D261" s="72"/>
      <c r="E261" s="72"/>
      <c r="G261" s="73"/>
    </row>
    <row r="262" spans="3:7" x14ac:dyDescent="0.25">
      <c r="C262" s="72"/>
      <c r="D262" s="72"/>
      <c r="E262" s="72"/>
      <c r="G262" s="73"/>
    </row>
    <row r="263" spans="3:7" x14ac:dyDescent="0.25">
      <c r="C263" s="72"/>
      <c r="D263" s="72"/>
      <c r="E263" s="72"/>
      <c r="G263" s="73"/>
    </row>
    <row r="264" spans="3:7" x14ac:dyDescent="0.25">
      <c r="C264" s="72"/>
      <c r="D264" s="72"/>
      <c r="E264" s="72"/>
      <c r="G264" s="73"/>
    </row>
    <row r="265" spans="3:7" x14ac:dyDescent="0.25">
      <c r="C265" s="72"/>
      <c r="D265" s="72"/>
      <c r="E265" s="72"/>
      <c r="G265" s="73"/>
    </row>
    <row r="266" spans="3:7" x14ac:dyDescent="0.25">
      <c r="C266" s="72"/>
      <c r="D266" s="72"/>
      <c r="E266" s="72"/>
      <c r="G266" s="73"/>
    </row>
    <row r="267" spans="3:7" x14ac:dyDescent="0.25">
      <c r="C267" s="72"/>
      <c r="D267" s="72"/>
      <c r="E267" s="72"/>
      <c r="G267" s="73"/>
    </row>
    <row r="268" spans="3:7" x14ac:dyDescent="0.25">
      <c r="C268" s="72"/>
      <c r="D268" s="72"/>
      <c r="E268" s="72"/>
      <c r="G268" s="73"/>
    </row>
    <row r="269" spans="3:7" x14ac:dyDescent="0.25">
      <c r="C269" s="72"/>
      <c r="D269" s="72"/>
      <c r="E269" s="72"/>
      <c r="G269" s="73"/>
    </row>
    <row r="270" spans="3:7" x14ac:dyDescent="0.25">
      <c r="C270" s="72"/>
      <c r="D270" s="72"/>
      <c r="E270" s="72"/>
      <c r="G270" s="73"/>
    </row>
    <row r="271" spans="3:7" x14ac:dyDescent="0.25">
      <c r="C271" s="72"/>
      <c r="D271" s="72"/>
      <c r="E271" s="72"/>
      <c r="G271" s="73"/>
    </row>
    <row r="272" spans="3:7" x14ac:dyDescent="0.25">
      <c r="C272" s="72"/>
      <c r="D272" s="72"/>
      <c r="E272" s="72"/>
      <c r="G272" s="73"/>
    </row>
    <row r="273" spans="3:7" x14ac:dyDescent="0.25">
      <c r="C273" s="72"/>
      <c r="D273" s="72"/>
      <c r="E273" s="72"/>
      <c r="G273" s="73"/>
    </row>
    <row r="274" spans="3:7" x14ac:dyDescent="0.25">
      <c r="C274" s="72"/>
      <c r="D274" s="72"/>
      <c r="E274" s="72"/>
      <c r="G274" s="73"/>
    </row>
    <row r="275" spans="3:7" x14ac:dyDescent="0.25">
      <c r="C275" s="72"/>
      <c r="D275" s="72"/>
      <c r="E275" s="72"/>
      <c r="G275" s="73"/>
    </row>
    <row r="276" spans="3:7" x14ac:dyDescent="0.25">
      <c r="C276" s="72"/>
      <c r="D276" s="72"/>
      <c r="E276" s="72"/>
      <c r="G276" s="73"/>
    </row>
    <row r="277" spans="3:7" x14ac:dyDescent="0.25">
      <c r="C277" s="72"/>
      <c r="D277" s="72"/>
      <c r="E277" s="72"/>
      <c r="G277" s="73"/>
    </row>
    <row r="278" spans="3:7" x14ac:dyDescent="0.25">
      <c r="C278" s="72"/>
      <c r="D278" s="72"/>
      <c r="E278" s="72"/>
      <c r="G278" s="73"/>
    </row>
    <row r="279" spans="3:7" x14ac:dyDescent="0.25">
      <c r="C279" s="72"/>
      <c r="D279" s="72"/>
      <c r="E279" s="72"/>
      <c r="G279" s="73"/>
    </row>
    <row r="280" spans="3:7" x14ac:dyDescent="0.25">
      <c r="C280" s="72"/>
      <c r="D280" s="72"/>
      <c r="E280" s="72"/>
      <c r="G280" s="73"/>
    </row>
    <row r="281" spans="3:7" x14ac:dyDescent="0.25">
      <c r="C281" s="72"/>
      <c r="D281" s="72"/>
      <c r="E281" s="72"/>
      <c r="G281" s="73"/>
    </row>
    <row r="282" spans="3:7" x14ac:dyDescent="0.25">
      <c r="C282" s="72"/>
      <c r="D282" s="72"/>
      <c r="E282" s="72"/>
      <c r="G282" s="73"/>
    </row>
    <row r="283" spans="3:7" x14ac:dyDescent="0.25">
      <c r="C283" s="72"/>
      <c r="D283" s="72"/>
      <c r="E283" s="72"/>
      <c r="G283" s="73"/>
    </row>
    <row r="284" spans="3:7" x14ac:dyDescent="0.25">
      <c r="C284" s="72"/>
      <c r="D284" s="72"/>
      <c r="E284" s="72"/>
      <c r="G284" s="73"/>
    </row>
    <row r="285" spans="3:7" x14ac:dyDescent="0.25">
      <c r="C285" s="72"/>
      <c r="D285" s="72"/>
      <c r="E285" s="72"/>
      <c r="G285" s="73"/>
    </row>
    <row r="286" spans="3:7" x14ac:dyDescent="0.25">
      <c r="C286" s="72"/>
      <c r="D286" s="72"/>
      <c r="E286" s="72"/>
      <c r="G286" s="73"/>
    </row>
    <row r="287" spans="3:7" x14ac:dyDescent="0.25">
      <c r="C287" s="72"/>
      <c r="D287" s="72"/>
      <c r="E287" s="72"/>
      <c r="G287" s="73"/>
    </row>
    <row r="288" spans="3:7" x14ac:dyDescent="0.25">
      <c r="C288" s="72"/>
      <c r="D288" s="72"/>
      <c r="E288" s="72"/>
      <c r="G288" s="73"/>
    </row>
    <row r="289" spans="3:7" x14ac:dyDescent="0.25">
      <c r="C289" s="72"/>
      <c r="D289" s="72"/>
      <c r="E289" s="72"/>
      <c r="G289" s="73"/>
    </row>
    <row r="290" spans="3:7" x14ac:dyDescent="0.25">
      <c r="C290" s="72"/>
      <c r="D290" s="72"/>
      <c r="E290" s="72"/>
      <c r="G290" s="73"/>
    </row>
    <row r="291" spans="3:7" x14ac:dyDescent="0.25">
      <c r="C291" s="72"/>
      <c r="D291" s="72"/>
      <c r="E291" s="72"/>
      <c r="G291" s="73"/>
    </row>
    <row r="292" spans="3:7" x14ac:dyDescent="0.25">
      <c r="C292" s="72"/>
      <c r="D292" s="72"/>
      <c r="E292" s="72"/>
      <c r="G292" s="73"/>
    </row>
    <row r="293" spans="3:7" x14ac:dyDescent="0.25">
      <c r="C293" s="72"/>
      <c r="D293" s="72"/>
      <c r="E293" s="72"/>
      <c r="G293" s="73"/>
    </row>
    <row r="294" spans="3:7" x14ac:dyDescent="0.25">
      <c r="C294" s="72"/>
      <c r="D294" s="72"/>
      <c r="E294" s="72"/>
      <c r="G294" s="73"/>
    </row>
    <row r="295" spans="3:7" x14ac:dyDescent="0.25">
      <c r="C295" s="72"/>
      <c r="D295" s="72"/>
      <c r="E295" s="72"/>
      <c r="G295" s="73"/>
    </row>
    <row r="296" spans="3:7" x14ac:dyDescent="0.25">
      <c r="C296" s="72"/>
      <c r="D296" s="72"/>
      <c r="E296" s="72"/>
      <c r="G296" s="73"/>
    </row>
    <row r="297" spans="3:7" x14ac:dyDescent="0.25">
      <c r="C297" s="72"/>
      <c r="D297" s="72"/>
      <c r="E297" s="72"/>
      <c r="G297" s="73"/>
    </row>
    <row r="298" spans="3:7" x14ac:dyDescent="0.25">
      <c r="C298" s="72"/>
      <c r="D298" s="72"/>
      <c r="E298" s="72"/>
      <c r="G298" s="73"/>
    </row>
    <row r="299" spans="3:7" x14ac:dyDescent="0.25">
      <c r="C299" s="72"/>
      <c r="D299" s="72"/>
      <c r="E299" s="72"/>
      <c r="G299" s="73"/>
    </row>
    <row r="300" spans="3:7" x14ac:dyDescent="0.25">
      <c r="C300" s="72"/>
      <c r="D300" s="72"/>
      <c r="E300" s="72"/>
      <c r="G300" s="73"/>
    </row>
    <row r="301" spans="3:7" x14ac:dyDescent="0.25">
      <c r="C301" s="72"/>
      <c r="D301" s="72"/>
      <c r="E301" s="72"/>
      <c r="G301" s="73"/>
    </row>
  </sheetData>
  <sheetProtection password="BD64" sheet="1" objects="1" scenarios="1" autoFilter="0"/>
  <pageMargins left="0.511811024" right="0.511811024" top="0.78740157499999996" bottom="0.78740157499999996" header="0.31496062000000002" footer="0.31496062000000002"/>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'Tabelas auxiliares'!$C$3:$C$61</xm:f>
          </x14:formula1>
          <xm:sqref>C2:D301</xm:sqref>
        </x14:dataValidation>
        <x14:dataValidation type="list" allowBlank="1" showInputMessage="1" showErrorMessage="1" xr:uid="{00000000-0002-0000-0200-000001000000}">
          <x14:formula1>
            <xm:f>'Tabelas auxiliares'!$B$221:$B$222</xm:f>
          </x14:formula1>
          <xm:sqref>E2:E301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O208"/>
  <sheetViews>
    <sheetView showGridLines="0" zoomScaleNormal="100" workbookViewId="0">
      <pane ySplit="1" topLeftCell="A2" activePane="bottomLeft" state="frozen"/>
      <selection pane="bottomLeft" activeCell="L21" sqref="L21"/>
    </sheetView>
  </sheetViews>
  <sheetFormatPr defaultRowHeight="15" x14ac:dyDescent="0.25"/>
  <cols>
    <col min="1" max="1" width="12.5703125" customWidth="1"/>
    <col min="2" max="2" width="21.85546875" customWidth="1"/>
    <col min="3" max="3" width="18.42578125" customWidth="1"/>
    <col min="4" max="4" width="23" bestFit="1" customWidth="1"/>
    <col min="5" max="6" width="7.5703125" customWidth="1"/>
    <col min="7" max="7" width="9.5703125" bestFit="1" customWidth="1"/>
    <col min="8" max="8" width="15.42578125" style="89" customWidth="1"/>
    <col min="12" max="12" width="27" customWidth="1"/>
    <col min="13" max="13" width="28.42578125" customWidth="1"/>
    <col min="14" max="14" width="16" customWidth="1"/>
  </cols>
  <sheetData>
    <row r="1" spans="1:15" s="46" customFormat="1" ht="69.400000000000006" customHeight="1" x14ac:dyDescent="0.25">
      <c r="A1" s="117" t="s">
        <v>2737</v>
      </c>
      <c r="B1" s="116" t="s">
        <v>0</v>
      </c>
      <c r="C1" s="116" t="s">
        <v>2736</v>
      </c>
      <c r="D1" s="116" t="s">
        <v>2735</v>
      </c>
      <c r="E1" s="153" t="s">
        <v>3</v>
      </c>
      <c r="F1" s="153"/>
      <c r="G1" s="153"/>
      <c r="H1" s="115" t="s">
        <v>5</v>
      </c>
      <c r="K1" s="114" t="s">
        <v>3</v>
      </c>
      <c r="L1" s="113" t="s">
        <v>2734</v>
      </c>
      <c r="M1" s="113" t="s">
        <v>2733</v>
      </c>
      <c r="N1" s="113" t="s">
        <v>2732</v>
      </c>
    </row>
    <row r="2" spans="1:15" ht="15" customHeight="1" x14ac:dyDescent="0.25">
      <c r="A2" s="144">
        <v>44680</v>
      </c>
      <c r="B2" s="141" t="s">
        <v>2715</v>
      </c>
      <c r="C2" s="154" t="s">
        <v>2731</v>
      </c>
      <c r="D2" s="96" t="s">
        <v>2728</v>
      </c>
      <c r="E2" s="97" t="s">
        <v>2728</v>
      </c>
      <c r="F2" s="97" t="s">
        <v>2728</v>
      </c>
      <c r="G2" s="96" t="s">
        <v>2728</v>
      </c>
      <c r="H2" s="98" t="s">
        <v>2728</v>
      </c>
      <c r="J2" s="97" t="s">
        <v>518</v>
      </c>
      <c r="K2" s="96" t="s">
        <v>2711</v>
      </c>
      <c r="L2" s="95">
        <f t="shared" ref="L2:L10" si="0">SUMIFS($H$2:$H$212,$D$2:$D$212,"TRI",$G$2:$G$212,K2)</f>
        <v>4744</v>
      </c>
      <c r="M2" s="95">
        <f t="shared" ref="M2:M10" si="1">SUMIFS($H$2:$H$212,$D$2:$D$212,"SALDO",$G$2:$G$212,K2)</f>
        <v>0</v>
      </c>
      <c r="N2" s="95">
        <f t="shared" ref="N2:N10" si="2">SUM(L2:M2)</f>
        <v>4744</v>
      </c>
    </row>
    <row r="3" spans="1:15" x14ac:dyDescent="0.25">
      <c r="A3" s="145"/>
      <c r="B3" s="142"/>
      <c r="C3" s="154"/>
      <c r="D3" s="96" t="s">
        <v>2694</v>
      </c>
      <c r="E3" s="97">
        <v>0.5</v>
      </c>
      <c r="F3" s="97" t="s">
        <v>516</v>
      </c>
      <c r="G3" s="96" t="s">
        <v>2705</v>
      </c>
      <c r="H3" s="95">
        <v>2700</v>
      </c>
      <c r="J3" s="97" t="s">
        <v>516</v>
      </c>
      <c r="K3" s="96" t="s">
        <v>2705</v>
      </c>
      <c r="L3" s="95">
        <f t="shared" si="0"/>
        <v>2700</v>
      </c>
      <c r="M3" s="95">
        <f t="shared" si="1"/>
        <v>0</v>
      </c>
      <c r="N3" s="95">
        <f t="shared" si="2"/>
        <v>2700</v>
      </c>
    </row>
    <row r="4" spans="1:15" x14ac:dyDescent="0.25">
      <c r="A4" s="145"/>
      <c r="B4" s="142"/>
      <c r="C4" s="154"/>
      <c r="D4" s="96" t="s">
        <v>2694</v>
      </c>
      <c r="E4" s="97">
        <v>0.1</v>
      </c>
      <c r="F4" s="97" t="s">
        <v>2699</v>
      </c>
      <c r="G4" s="96" t="s">
        <v>2698</v>
      </c>
      <c r="H4" s="95">
        <v>540</v>
      </c>
      <c r="J4" s="97" t="s">
        <v>517</v>
      </c>
      <c r="K4" s="96" t="s">
        <v>2700</v>
      </c>
      <c r="L4" s="95">
        <f t="shared" si="0"/>
        <v>0</v>
      </c>
      <c r="M4" s="95">
        <f t="shared" si="1"/>
        <v>0</v>
      </c>
      <c r="N4" s="95">
        <f t="shared" si="2"/>
        <v>0</v>
      </c>
    </row>
    <row r="5" spans="1:15" x14ac:dyDescent="0.25">
      <c r="A5" s="145"/>
      <c r="B5" s="142"/>
      <c r="C5" s="154"/>
      <c r="D5" s="96" t="s">
        <v>2694</v>
      </c>
      <c r="E5" s="97">
        <v>0.1</v>
      </c>
      <c r="F5" s="97" t="s">
        <v>510</v>
      </c>
      <c r="G5" s="96" t="s">
        <v>2697</v>
      </c>
      <c r="H5" s="95">
        <v>540</v>
      </c>
      <c r="J5" s="97" t="s">
        <v>2699</v>
      </c>
      <c r="K5" s="96" t="s">
        <v>2698</v>
      </c>
      <c r="L5" s="95">
        <f t="shared" si="0"/>
        <v>1488.8</v>
      </c>
      <c r="M5" s="95">
        <f t="shared" si="1"/>
        <v>0</v>
      </c>
      <c r="N5" s="95">
        <f t="shared" si="2"/>
        <v>1488.8</v>
      </c>
      <c r="O5" s="112"/>
    </row>
    <row r="6" spans="1:15" x14ac:dyDescent="0.25">
      <c r="A6" s="145"/>
      <c r="B6" s="142"/>
      <c r="C6" s="154"/>
      <c r="D6" s="96" t="s">
        <v>2694</v>
      </c>
      <c r="E6" s="97">
        <v>0.1</v>
      </c>
      <c r="F6" s="97" t="s">
        <v>519</v>
      </c>
      <c r="G6" s="96" t="s">
        <v>2696</v>
      </c>
      <c r="H6" s="95">
        <v>540</v>
      </c>
      <c r="J6" s="97" t="s">
        <v>510</v>
      </c>
      <c r="K6" s="96" t="s">
        <v>2697</v>
      </c>
      <c r="L6" s="95">
        <f t="shared" si="0"/>
        <v>1488.8</v>
      </c>
      <c r="M6" s="95">
        <f t="shared" si="1"/>
        <v>0</v>
      </c>
      <c r="N6" s="95">
        <f t="shared" si="2"/>
        <v>1488.8</v>
      </c>
    </row>
    <row r="7" spans="1:15" x14ac:dyDescent="0.25">
      <c r="A7" s="145"/>
      <c r="B7" s="142"/>
      <c r="C7" s="154"/>
      <c r="D7" s="96" t="s">
        <v>2694</v>
      </c>
      <c r="E7" s="97">
        <v>0.1</v>
      </c>
      <c r="F7" s="97" t="s">
        <v>512</v>
      </c>
      <c r="G7" s="96" t="s">
        <v>2695</v>
      </c>
      <c r="H7" s="95">
        <v>540</v>
      </c>
      <c r="J7" s="97" t="s">
        <v>519</v>
      </c>
      <c r="K7" s="96" t="s">
        <v>2696</v>
      </c>
      <c r="L7" s="95">
        <f t="shared" si="0"/>
        <v>1488.8</v>
      </c>
      <c r="M7" s="95">
        <f t="shared" si="1"/>
        <v>0</v>
      </c>
      <c r="N7" s="95">
        <f t="shared" si="2"/>
        <v>1488.8</v>
      </c>
    </row>
    <row r="8" spans="1:15" x14ac:dyDescent="0.25">
      <c r="A8" s="146"/>
      <c r="B8" s="143"/>
      <c r="C8" s="155"/>
      <c r="D8" s="96" t="s">
        <v>2694</v>
      </c>
      <c r="E8" s="97">
        <v>0.1</v>
      </c>
      <c r="F8" s="97" t="s">
        <v>524</v>
      </c>
      <c r="G8" s="96" t="s">
        <v>2693</v>
      </c>
      <c r="H8" s="95">
        <v>540</v>
      </c>
      <c r="J8" s="97" t="s">
        <v>512</v>
      </c>
      <c r="K8" s="111" t="s">
        <v>2695</v>
      </c>
      <c r="L8" s="95">
        <f t="shared" si="0"/>
        <v>1488.8</v>
      </c>
      <c r="M8" s="95">
        <f t="shared" si="1"/>
        <v>0</v>
      </c>
      <c r="N8" s="95">
        <f t="shared" si="2"/>
        <v>1488.8</v>
      </c>
    </row>
    <row r="9" spans="1:15" ht="15" customHeight="1" x14ac:dyDescent="0.25">
      <c r="A9" s="101"/>
      <c r="B9" s="101"/>
      <c r="C9" s="101"/>
      <c r="D9" s="101"/>
      <c r="J9" s="97" t="s">
        <v>524</v>
      </c>
      <c r="K9" s="111" t="s">
        <v>2693</v>
      </c>
      <c r="L9" s="95">
        <f t="shared" si="0"/>
        <v>1488.8</v>
      </c>
      <c r="M9" s="95">
        <f t="shared" si="1"/>
        <v>0</v>
      </c>
      <c r="N9" s="95">
        <f t="shared" si="2"/>
        <v>1488.8</v>
      </c>
    </row>
    <row r="10" spans="1:15" ht="15.75" customHeight="1" thickBot="1" x14ac:dyDescent="0.3">
      <c r="A10" s="144">
        <v>44680</v>
      </c>
      <c r="B10" s="141" t="s">
        <v>2730</v>
      </c>
      <c r="C10" s="132" t="s">
        <v>2729</v>
      </c>
      <c r="D10" s="96" t="s">
        <v>2728</v>
      </c>
      <c r="E10" s="97" t="s">
        <v>2728</v>
      </c>
      <c r="F10" s="97" t="s">
        <v>2728</v>
      </c>
      <c r="G10" s="96" t="s">
        <v>2728</v>
      </c>
      <c r="H10" s="98" t="s">
        <v>2728</v>
      </c>
      <c r="J10" s="110" t="s">
        <v>522</v>
      </c>
      <c r="K10" s="109" t="s">
        <v>2702</v>
      </c>
      <c r="L10" s="108">
        <f t="shared" si="0"/>
        <v>0</v>
      </c>
      <c r="M10" s="95">
        <f t="shared" si="1"/>
        <v>0</v>
      </c>
      <c r="N10" s="95">
        <f t="shared" si="2"/>
        <v>0</v>
      </c>
    </row>
    <row r="11" spans="1:15" ht="15" customHeight="1" thickBot="1" x14ac:dyDescent="0.3">
      <c r="A11" s="145"/>
      <c r="B11" s="142"/>
      <c r="C11" s="133"/>
      <c r="D11" s="96" t="s">
        <v>2694</v>
      </c>
      <c r="E11" s="97">
        <v>0.5</v>
      </c>
      <c r="F11" s="97" t="s">
        <v>518</v>
      </c>
      <c r="G11" s="96" t="s">
        <v>2711</v>
      </c>
      <c r="H11" s="95">
        <v>4744</v>
      </c>
      <c r="K11" s="107" t="s">
        <v>98</v>
      </c>
      <c r="L11" s="106">
        <f>SUM(L2:L10)</f>
        <v>14887.999999999996</v>
      </c>
      <c r="M11" s="106">
        <f>SUM(M2:M10)</f>
        <v>0</v>
      </c>
      <c r="N11" s="106">
        <f>SUM(N2:N10)</f>
        <v>14887.999999999996</v>
      </c>
    </row>
    <row r="12" spans="1:15" x14ac:dyDescent="0.25">
      <c r="A12" s="145"/>
      <c r="B12" s="142"/>
      <c r="C12" s="133"/>
      <c r="D12" s="96" t="s">
        <v>2694</v>
      </c>
      <c r="E12" s="97">
        <v>0.1</v>
      </c>
      <c r="F12" s="97" t="s">
        <v>2699</v>
      </c>
      <c r="G12" s="96" t="s">
        <v>2698</v>
      </c>
      <c r="H12" s="95">
        <v>948.8</v>
      </c>
      <c r="K12" s="105"/>
      <c r="L12" s="104"/>
      <c r="M12" s="104"/>
    </row>
    <row r="13" spans="1:15" x14ac:dyDescent="0.25">
      <c r="A13" s="145"/>
      <c r="B13" s="142"/>
      <c r="C13" s="133"/>
      <c r="D13" s="96" t="s">
        <v>2694</v>
      </c>
      <c r="E13" s="97">
        <v>0.1</v>
      </c>
      <c r="F13" s="97" t="s">
        <v>510</v>
      </c>
      <c r="G13" s="96" t="s">
        <v>2697</v>
      </c>
      <c r="H13" s="95">
        <v>948.8</v>
      </c>
      <c r="K13" s="103" t="s">
        <v>2727</v>
      </c>
    </row>
    <row r="14" spans="1:15" ht="15" customHeight="1" x14ac:dyDescent="0.25">
      <c r="A14" s="145"/>
      <c r="B14" s="142"/>
      <c r="C14" s="133"/>
      <c r="D14" s="96" t="s">
        <v>2694</v>
      </c>
      <c r="E14" s="97">
        <v>0.1</v>
      </c>
      <c r="F14" s="97" t="s">
        <v>519</v>
      </c>
      <c r="G14" s="96" t="s">
        <v>2696</v>
      </c>
      <c r="H14" s="95">
        <v>948.8</v>
      </c>
      <c r="K14" s="103" t="s">
        <v>2726</v>
      </c>
    </row>
    <row r="15" spans="1:15" x14ac:dyDescent="0.25">
      <c r="A15" s="145"/>
      <c r="B15" s="142"/>
      <c r="C15" s="133"/>
      <c r="D15" s="96" t="s">
        <v>2694</v>
      </c>
      <c r="E15" s="97">
        <v>0.1</v>
      </c>
      <c r="F15" s="97" t="s">
        <v>512</v>
      </c>
      <c r="G15" s="96" t="s">
        <v>2695</v>
      </c>
      <c r="H15" s="95">
        <v>948.8</v>
      </c>
      <c r="K15" t="s">
        <v>2725</v>
      </c>
    </row>
    <row r="16" spans="1:15" x14ac:dyDescent="0.25">
      <c r="A16" s="146"/>
      <c r="B16" s="143"/>
      <c r="C16" s="134"/>
      <c r="D16" s="96" t="s">
        <v>2694</v>
      </c>
      <c r="E16" s="97">
        <v>0.1</v>
      </c>
      <c r="F16" s="97" t="s">
        <v>524</v>
      </c>
      <c r="G16" s="96" t="s">
        <v>2693</v>
      </c>
      <c r="H16" s="95">
        <v>948.8</v>
      </c>
    </row>
    <row r="17" spans="1:12" ht="15" customHeight="1" x14ac:dyDescent="0.25">
      <c r="A17" s="101"/>
      <c r="B17" s="101"/>
      <c r="C17" s="101"/>
      <c r="D17" s="101"/>
    </row>
    <row r="18" spans="1:12" ht="15" customHeight="1" x14ac:dyDescent="0.25">
      <c r="A18" s="144">
        <v>44720</v>
      </c>
      <c r="B18" s="141" t="s">
        <v>2724</v>
      </c>
      <c r="C18" s="132"/>
      <c r="D18" s="96"/>
      <c r="E18" s="97"/>
      <c r="F18" s="97"/>
      <c r="G18" s="96"/>
      <c r="H18" s="95"/>
      <c r="L18" s="101"/>
    </row>
    <row r="19" spans="1:12" ht="15" customHeight="1" x14ac:dyDescent="0.25">
      <c r="A19" s="145"/>
      <c r="B19" s="142"/>
      <c r="C19" s="133"/>
      <c r="D19" s="96" t="s">
        <v>2694</v>
      </c>
      <c r="E19" s="97">
        <v>0.5</v>
      </c>
      <c r="F19" s="97" t="s">
        <v>516</v>
      </c>
      <c r="G19" s="96" t="s">
        <v>2705</v>
      </c>
      <c r="H19" s="95"/>
      <c r="L19" s="102"/>
    </row>
    <row r="20" spans="1:12" x14ac:dyDescent="0.25">
      <c r="A20" s="145"/>
      <c r="B20" s="142"/>
      <c r="C20" s="133"/>
      <c r="D20" s="96" t="s">
        <v>2694</v>
      </c>
      <c r="E20" s="97">
        <v>0.1</v>
      </c>
      <c r="F20" s="97" t="s">
        <v>2699</v>
      </c>
      <c r="G20" s="96" t="s">
        <v>2698</v>
      </c>
      <c r="H20" s="95"/>
      <c r="L20" s="102"/>
    </row>
    <row r="21" spans="1:12" x14ac:dyDescent="0.25">
      <c r="A21" s="145"/>
      <c r="B21" s="142"/>
      <c r="C21" s="133"/>
      <c r="D21" s="96" t="s">
        <v>2694</v>
      </c>
      <c r="E21" s="97">
        <v>0.1</v>
      </c>
      <c r="F21" s="97" t="s">
        <v>510</v>
      </c>
      <c r="G21" s="96" t="s">
        <v>2697</v>
      </c>
      <c r="H21" s="95"/>
      <c r="L21" s="102"/>
    </row>
    <row r="22" spans="1:12" x14ac:dyDescent="0.25">
      <c r="A22" s="145"/>
      <c r="B22" s="142"/>
      <c r="C22" s="133"/>
      <c r="D22" s="96" t="s">
        <v>2694</v>
      </c>
      <c r="E22" s="97">
        <v>0.1</v>
      </c>
      <c r="F22" s="97" t="s">
        <v>519</v>
      </c>
      <c r="G22" s="96" t="s">
        <v>2696</v>
      </c>
      <c r="H22" s="95"/>
      <c r="L22" s="102"/>
    </row>
    <row r="23" spans="1:12" x14ac:dyDescent="0.25">
      <c r="A23" s="145"/>
      <c r="B23" s="142"/>
      <c r="C23" s="133"/>
      <c r="D23" s="96" t="s">
        <v>2694</v>
      </c>
      <c r="E23" s="97">
        <v>0.1</v>
      </c>
      <c r="F23" s="97" t="s">
        <v>512</v>
      </c>
      <c r="G23" s="96" t="s">
        <v>2695</v>
      </c>
      <c r="H23" s="95"/>
      <c r="L23" s="102"/>
    </row>
    <row r="24" spans="1:12" ht="15" customHeight="1" x14ac:dyDescent="0.25">
      <c r="A24" s="146"/>
      <c r="B24" s="143"/>
      <c r="C24" s="134"/>
      <c r="D24" s="96" t="s">
        <v>2694</v>
      </c>
      <c r="E24" s="97">
        <v>0.1</v>
      </c>
      <c r="F24" s="97" t="s">
        <v>524</v>
      </c>
      <c r="G24" s="96" t="s">
        <v>2693</v>
      </c>
      <c r="H24" s="95"/>
      <c r="L24" s="102"/>
    </row>
    <row r="25" spans="1:12" x14ac:dyDescent="0.25">
      <c r="A25" s="101"/>
      <c r="B25" s="101"/>
      <c r="C25" s="101"/>
      <c r="D25" s="101"/>
      <c r="L25" s="101"/>
    </row>
    <row r="26" spans="1:12" ht="15" customHeight="1" x14ac:dyDescent="0.25">
      <c r="A26" s="144">
        <v>44720</v>
      </c>
      <c r="B26" s="141" t="s">
        <v>2717</v>
      </c>
      <c r="C26" s="132"/>
      <c r="D26" s="96"/>
      <c r="E26" s="97"/>
      <c r="F26" s="97"/>
      <c r="G26" s="96"/>
      <c r="H26" s="95"/>
      <c r="L26" s="101"/>
    </row>
    <row r="27" spans="1:12" x14ac:dyDescent="0.25">
      <c r="A27" s="145"/>
      <c r="B27" s="142"/>
      <c r="C27" s="133"/>
      <c r="D27" s="96" t="s">
        <v>2694</v>
      </c>
      <c r="E27" s="97">
        <v>0.5</v>
      </c>
      <c r="F27" s="97" t="s">
        <v>516</v>
      </c>
      <c r="G27" s="96" t="s">
        <v>2705</v>
      </c>
      <c r="H27" s="95"/>
    </row>
    <row r="28" spans="1:12" x14ac:dyDescent="0.25">
      <c r="A28" s="145"/>
      <c r="B28" s="142"/>
      <c r="C28" s="133"/>
      <c r="D28" s="96" t="s">
        <v>2694</v>
      </c>
      <c r="E28" s="97">
        <v>0.1</v>
      </c>
      <c r="F28" s="97" t="s">
        <v>2699</v>
      </c>
      <c r="G28" s="96" t="s">
        <v>2698</v>
      </c>
      <c r="H28" s="95"/>
    </row>
    <row r="29" spans="1:12" x14ac:dyDescent="0.25">
      <c r="A29" s="145"/>
      <c r="B29" s="142"/>
      <c r="C29" s="133"/>
      <c r="D29" s="96" t="s">
        <v>2694</v>
      </c>
      <c r="E29" s="97">
        <v>0.1</v>
      </c>
      <c r="F29" s="97" t="s">
        <v>510</v>
      </c>
      <c r="G29" s="96" t="s">
        <v>2697</v>
      </c>
      <c r="H29" s="95"/>
    </row>
    <row r="30" spans="1:12" x14ac:dyDescent="0.25">
      <c r="A30" s="145"/>
      <c r="B30" s="142"/>
      <c r="C30" s="133"/>
      <c r="D30" s="96" t="s">
        <v>2694</v>
      </c>
      <c r="E30" s="97">
        <v>0.1</v>
      </c>
      <c r="F30" s="97" t="s">
        <v>519</v>
      </c>
      <c r="G30" s="96" t="s">
        <v>2696</v>
      </c>
      <c r="H30" s="95"/>
    </row>
    <row r="31" spans="1:12" ht="15" customHeight="1" x14ac:dyDescent="0.25">
      <c r="A31" s="145"/>
      <c r="B31" s="142"/>
      <c r="C31" s="133"/>
      <c r="D31" s="96" t="s">
        <v>2694</v>
      </c>
      <c r="E31" s="97">
        <v>0.1</v>
      </c>
      <c r="F31" s="97" t="s">
        <v>512</v>
      </c>
      <c r="G31" s="96" t="s">
        <v>2695</v>
      </c>
      <c r="H31" s="95"/>
    </row>
    <row r="32" spans="1:12" x14ac:dyDescent="0.25">
      <c r="A32" s="146"/>
      <c r="B32" s="143"/>
      <c r="C32" s="134"/>
      <c r="D32" s="96" t="s">
        <v>2694</v>
      </c>
      <c r="E32" s="97">
        <v>0.1</v>
      </c>
      <c r="F32" s="97" t="s">
        <v>524</v>
      </c>
      <c r="G32" s="96" t="s">
        <v>2693</v>
      </c>
      <c r="H32" s="95"/>
    </row>
    <row r="33" spans="1:8" x14ac:dyDescent="0.25">
      <c r="A33" s="101"/>
      <c r="B33" s="101"/>
      <c r="C33" s="101"/>
      <c r="D33" s="101"/>
    </row>
    <row r="34" spans="1:8" x14ac:dyDescent="0.25">
      <c r="A34" s="144">
        <v>44735</v>
      </c>
      <c r="B34" s="141" t="s">
        <v>2707</v>
      </c>
      <c r="C34" s="132"/>
      <c r="D34" s="96" t="s">
        <v>2723</v>
      </c>
      <c r="E34" s="97"/>
      <c r="F34" s="97"/>
      <c r="G34" s="96"/>
      <c r="H34" s="98"/>
    </row>
    <row r="35" spans="1:8" ht="15" customHeight="1" x14ac:dyDescent="0.25">
      <c r="A35" s="145"/>
      <c r="B35" s="142"/>
      <c r="C35" s="133"/>
      <c r="D35" s="96" t="s">
        <v>2701</v>
      </c>
      <c r="E35" s="97">
        <v>0.5</v>
      </c>
      <c r="F35" s="97" t="s">
        <v>516</v>
      </c>
      <c r="G35" s="96" t="s">
        <v>2705</v>
      </c>
      <c r="H35" s="95"/>
    </row>
    <row r="36" spans="1:8" x14ac:dyDescent="0.25">
      <c r="A36" s="145"/>
      <c r="B36" s="142"/>
      <c r="C36" s="133"/>
      <c r="D36" s="96" t="s">
        <v>2701</v>
      </c>
      <c r="E36" s="97">
        <v>0.1</v>
      </c>
      <c r="F36" s="97" t="s">
        <v>522</v>
      </c>
      <c r="G36" s="96" t="s">
        <v>2702</v>
      </c>
      <c r="H36" s="95"/>
    </row>
    <row r="37" spans="1:8" x14ac:dyDescent="0.25">
      <c r="A37" s="145"/>
      <c r="B37" s="142"/>
      <c r="C37" s="133"/>
      <c r="D37" s="96" t="s">
        <v>2701</v>
      </c>
      <c r="E37" s="97">
        <v>0.1</v>
      </c>
      <c r="F37" s="97" t="s">
        <v>510</v>
      </c>
      <c r="G37" s="96" t="s">
        <v>2697</v>
      </c>
      <c r="H37" s="95"/>
    </row>
    <row r="38" spans="1:8" ht="15" customHeight="1" x14ac:dyDescent="0.25">
      <c r="A38" s="145"/>
      <c r="B38" s="142"/>
      <c r="C38" s="133"/>
      <c r="D38" s="96" t="s">
        <v>2701</v>
      </c>
      <c r="E38" s="97">
        <v>0.1</v>
      </c>
      <c r="F38" s="97" t="s">
        <v>519</v>
      </c>
      <c r="G38" s="96" t="s">
        <v>2696</v>
      </c>
      <c r="H38" s="95"/>
    </row>
    <row r="39" spans="1:8" x14ac:dyDescent="0.25">
      <c r="A39" s="145"/>
      <c r="B39" s="142"/>
      <c r="C39" s="133"/>
      <c r="D39" s="96" t="s">
        <v>2701</v>
      </c>
      <c r="E39" s="97">
        <v>0.1</v>
      </c>
      <c r="F39" s="97" t="s">
        <v>512</v>
      </c>
      <c r="G39" s="96" t="s">
        <v>2695</v>
      </c>
      <c r="H39" s="95"/>
    </row>
    <row r="40" spans="1:8" x14ac:dyDescent="0.25">
      <c r="A40" s="146"/>
      <c r="B40" s="143"/>
      <c r="C40" s="134"/>
      <c r="D40" s="96" t="s">
        <v>2701</v>
      </c>
      <c r="E40" s="97">
        <v>0.1</v>
      </c>
      <c r="F40" s="97" t="s">
        <v>524</v>
      </c>
      <c r="G40" s="96" t="s">
        <v>2693</v>
      </c>
      <c r="H40" s="95"/>
    </row>
    <row r="41" spans="1:8" x14ac:dyDescent="0.25">
      <c r="A41" s="101"/>
      <c r="B41" s="101"/>
      <c r="C41" s="101"/>
      <c r="D41" s="101"/>
    </row>
    <row r="42" spans="1:8" x14ac:dyDescent="0.25">
      <c r="A42" s="144">
        <v>44746</v>
      </c>
      <c r="B42" s="141" t="s">
        <v>2722</v>
      </c>
      <c r="C42" s="132"/>
      <c r="D42" s="96"/>
      <c r="E42" s="97"/>
      <c r="F42" s="97"/>
      <c r="G42" s="96"/>
      <c r="H42" s="98"/>
    </row>
    <row r="43" spans="1:8" ht="15" customHeight="1" x14ac:dyDescent="0.25">
      <c r="A43" s="145"/>
      <c r="B43" s="142"/>
      <c r="C43" s="133"/>
      <c r="D43" s="96" t="s">
        <v>2694</v>
      </c>
      <c r="E43" s="97">
        <v>0.5</v>
      </c>
      <c r="F43" s="97" t="s">
        <v>517</v>
      </c>
      <c r="G43" s="96" t="s">
        <v>2700</v>
      </c>
      <c r="H43" s="95"/>
    </row>
    <row r="44" spans="1:8" x14ac:dyDescent="0.25">
      <c r="A44" s="145"/>
      <c r="B44" s="142"/>
      <c r="C44" s="133"/>
      <c r="D44" s="96" t="s">
        <v>2694</v>
      </c>
      <c r="E44" s="97">
        <v>0.1</v>
      </c>
      <c r="F44" s="97" t="s">
        <v>2699</v>
      </c>
      <c r="G44" s="96" t="s">
        <v>2698</v>
      </c>
      <c r="H44" s="95"/>
    </row>
    <row r="45" spans="1:8" x14ac:dyDescent="0.25">
      <c r="A45" s="145"/>
      <c r="B45" s="142"/>
      <c r="C45" s="133"/>
      <c r="D45" s="96" t="s">
        <v>2694</v>
      </c>
      <c r="E45" s="97">
        <v>0.1</v>
      </c>
      <c r="F45" s="97" t="s">
        <v>510</v>
      </c>
      <c r="G45" s="96" t="s">
        <v>2697</v>
      </c>
      <c r="H45" s="95"/>
    </row>
    <row r="46" spans="1:8" ht="15" customHeight="1" x14ac:dyDescent="0.25">
      <c r="A46" s="145"/>
      <c r="B46" s="142"/>
      <c r="C46" s="133"/>
      <c r="D46" s="96" t="s">
        <v>2694</v>
      </c>
      <c r="E46" s="97">
        <v>0.1</v>
      </c>
      <c r="F46" s="97" t="s">
        <v>519</v>
      </c>
      <c r="G46" s="96" t="s">
        <v>2696</v>
      </c>
      <c r="H46" s="95"/>
    </row>
    <row r="47" spans="1:8" x14ac:dyDescent="0.25">
      <c r="A47" s="145"/>
      <c r="B47" s="142"/>
      <c r="C47" s="133"/>
      <c r="D47" s="96" t="s">
        <v>2694</v>
      </c>
      <c r="E47" s="97">
        <v>0.1</v>
      </c>
      <c r="F47" s="97" t="s">
        <v>512</v>
      </c>
      <c r="G47" s="96" t="s">
        <v>2695</v>
      </c>
      <c r="H47" s="95"/>
    </row>
    <row r="48" spans="1:8" x14ac:dyDescent="0.25">
      <c r="A48" s="146"/>
      <c r="B48" s="143"/>
      <c r="C48" s="134"/>
      <c r="D48" s="96" t="s">
        <v>2694</v>
      </c>
      <c r="E48" s="97">
        <v>0.1</v>
      </c>
      <c r="F48" s="97" t="s">
        <v>524</v>
      </c>
      <c r="G48" s="96" t="s">
        <v>2693</v>
      </c>
      <c r="H48" s="95"/>
    </row>
    <row r="49" spans="1:8" x14ac:dyDescent="0.25">
      <c r="A49" s="101"/>
      <c r="B49" s="101"/>
      <c r="C49" s="101"/>
      <c r="D49" s="101"/>
    </row>
    <row r="50" spans="1:8" x14ac:dyDescent="0.25">
      <c r="A50" s="144">
        <v>44746</v>
      </c>
      <c r="B50" s="141" t="s">
        <v>2721</v>
      </c>
      <c r="C50" s="132"/>
      <c r="D50" s="96"/>
      <c r="E50" s="97"/>
      <c r="F50" s="97"/>
      <c r="G50" s="96"/>
      <c r="H50" s="98"/>
    </row>
    <row r="51" spans="1:8" ht="15" customHeight="1" x14ac:dyDescent="0.25">
      <c r="A51" s="145"/>
      <c r="B51" s="142"/>
      <c r="C51" s="133"/>
      <c r="D51" s="96" t="s">
        <v>2694</v>
      </c>
      <c r="E51" s="97">
        <v>0.5</v>
      </c>
      <c r="F51" s="97" t="s">
        <v>517</v>
      </c>
      <c r="G51" s="96" t="s">
        <v>2700</v>
      </c>
      <c r="H51" s="95"/>
    </row>
    <row r="52" spans="1:8" x14ac:dyDescent="0.25">
      <c r="A52" s="145"/>
      <c r="B52" s="142"/>
      <c r="C52" s="133"/>
      <c r="D52" s="96" t="s">
        <v>2694</v>
      </c>
      <c r="E52" s="97">
        <v>0.1</v>
      </c>
      <c r="F52" s="97" t="s">
        <v>2699</v>
      </c>
      <c r="G52" s="96" t="s">
        <v>2698</v>
      </c>
      <c r="H52" s="95"/>
    </row>
    <row r="53" spans="1:8" ht="15" customHeight="1" x14ac:dyDescent="0.25">
      <c r="A53" s="145"/>
      <c r="B53" s="142"/>
      <c r="C53" s="133"/>
      <c r="D53" s="96" t="s">
        <v>2694</v>
      </c>
      <c r="E53" s="97">
        <v>0.1</v>
      </c>
      <c r="F53" s="97" t="s">
        <v>510</v>
      </c>
      <c r="G53" s="96" t="s">
        <v>2697</v>
      </c>
      <c r="H53" s="95"/>
    </row>
    <row r="54" spans="1:8" x14ac:dyDescent="0.25">
      <c r="A54" s="145"/>
      <c r="B54" s="142"/>
      <c r="C54" s="133"/>
      <c r="D54" s="96" t="s">
        <v>2694</v>
      </c>
      <c r="E54" s="97">
        <v>0.1</v>
      </c>
      <c r="F54" s="97" t="s">
        <v>519</v>
      </c>
      <c r="G54" s="96" t="s">
        <v>2696</v>
      </c>
      <c r="H54" s="95"/>
    </row>
    <row r="55" spans="1:8" x14ac:dyDescent="0.25">
      <c r="A55" s="145"/>
      <c r="B55" s="142"/>
      <c r="C55" s="133"/>
      <c r="D55" s="96" t="s">
        <v>2694</v>
      </c>
      <c r="E55" s="97">
        <v>0.1</v>
      </c>
      <c r="F55" s="97" t="s">
        <v>512</v>
      </c>
      <c r="G55" s="96" t="s">
        <v>2695</v>
      </c>
      <c r="H55" s="95"/>
    </row>
    <row r="56" spans="1:8" x14ac:dyDescent="0.25">
      <c r="A56" s="146"/>
      <c r="B56" s="143"/>
      <c r="C56" s="134"/>
      <c r="D56" s="96" t="s">
        <v>2694</v>
      </c>
      <c r="E56" s="97">
        <v>0.1</v>
      </c>
      <c r="F56" s="97" t="s">
        <v>524</v>
      </c>
      <c r="G56" s="96" t="s">
        <v>2693</v>
      </c>
      <c r="H56" s="95"/>
    </row>
    <row r="57" spans="1:8" x14ac:dyDescent="0.25">
      <c r="A57" s="101"/>
      <c r="B57" s="101"/>
      <c r="C57" s="101"/>
      <c r="D57" s="101"/>
    </row>
    <row r="58" spans="1:8" ht="15" customHeight="1" x14ac:dyDescent="0.25">
      <c r="A58" s="144">
        <v>44746</v>
      </c>
      <c r="B58" s="141" t="s">
        <v>2720</v>
      </c>
      <c r="C58" s="132"/>
      <c r="D58" s="96"/>
      <c r="E58" s="97"/>
      <c r="F58" s="97"/>
      <c r="G58" s="96"/>
      <c r="H58" s="98"/>
    </row>
    <row r="59" spans="1:8" x14ac:dyDescent="0.25">
      <c r="A59" s="145"/>
      <c r="B59" s="142"/>
      <c r="C59" s="133"/>
      <c r="D59" s="96" t="s">
        <v>2694</v>
      </c>
      <c r="E59" s="97">
        <v>0.5</v>
      </c>
      <c r="F59" s="97" t="s">
        <v>516</v>
      </c>
      <c r="G59" s="96" t="s">
        <v>2705</v>
      </c>
      <c r="H59" s="95"/>
    </row>
    <row r="60" spans="1:8" ht="15" customHeight="1" x14ac:dyDescent="0.25">
      <c r="A60" s="145"/>
      <c r="B60" s="142"/>
      <c r="C60" s="133"/>
      <c r="D60" s="96" t="s">
        <v>2694</v>
      </c>
      <c r="E60" s="97">
        <v>0.1</v>
      </c>
      <c r="F60" s="97" t="s">
        <v>2699</v>
      </c>
      <c r="G60" s="96" t="s">
        <v>2698</v>
      </c>
      <c r="H60" s="95"/>
    </row>
    <row r="61" spans="1:8" x14ac:dyDescent="0.25">
      <c r="A61" s="145"/>
      <c r="B61" s="142"/>
      <c r="C61" s="133"/>
      <c r="D61" s="96" t="s">
        <v>2694</v>
      </c>
      <c r="E61" s="97">
        <v>0.1</v>
      </c>
      <c r="F61" s="97" t="s">
        <v>510</v>
      </c>
      <c r="G61" s="96" t="s">
        <v>2697</v>
      </c>
      <c r="H61" s="95"/>
    </row>
    <row r="62" spans="1:8" x14ac:dyDescent="0.25">
      <c r="A62" s="145"/>
      <c r="B62" s="142"/>
      <c r="C62" s="133"/>
      <c r="D62" s="96" t="s">
        <v>2694</v>
      </c>
      <c r="E62" s="97">
        <v>0.1</v>
      </c>
      <c r="F62" s="97" t="s">
        <v>519</v>
      </c>
      <c r="G62" s="96" t="s">
        <v>2696</v>
      </c>
      <c r="H62" s="95"/>
    </row>
    <row r="63" spans="1:8" x14ac:dyDescent="0.25">
      <c r="A63" s="145"/>
      <c r="B63" s="142"/>
      <c r="C63" s="133"/>
      <c r="D63" s="96" t="s">
        <v>2694</v>
      </c>
      <c r="E63" s="97">
        <v>0.1</v>
      </c>
      <c r="F63" s="97" t="s">
        <v>512</v>
      </c>
      <c r="G63" s="96" t="s">
        <v>2695</v>
      </c>
      <c r="H63" s="95"/>
    </row>
    <row r="64" spans="1:8" x14ac:dyDescent="0.25">
      <c r="A64" s="146"/>
      <c r="B64" s="143"/>
      <c r="C64" s="134"/>
      <c r="D64" s="96" t="s">
        <v>2694</v>
      </c>
      <c r="E64" s="97">
        <v>0.1</v>
      </c>
      <c r="F64" s="97" t="s">
        <v>524</v>
      </c>
      <c r="G64" s="96" t="s">
        <v>2693</v>
      </c>
      <c r="H64" s="95"/>
    </row>
    <row r="65" spans="1:8" ht="15" customHeight="1" x14ac:dyDescent="0.25">
      <c r="A65" s="101"/>
      <c r="B65" s="101"/>
      <c r="C65" s="101"/>
      <c r="D65" s="101"/>
    </row>
    <row r="66" spans="1:8" ht="15" customHeight="1" x14ac:dyDescent="0.25">
      <c r="A66" s="144">
        <v>44746</v>
      </c>
      <c r="B66" s="156" t="s">
        <v>2719</v>
      </c>
      <c r="C66" s="132"/>
      <c r="D66" s="96"/>
      <c r="E66" s="97"/>
      <c r="F66" s="97"/>
      <c r="G66" s="96"/>
      <c r="H66" s="98"/>
    </row>
    <row r="67" spans="1:8" ht="15" customHeight="1" x14ac:dyDescent="0.25">
      <c r="A67" s="145"/>
      <c r="B67" s="142"/>
      <c r="C67" s="133"/>
      <c r="D67" s="96" t="s">
        <v>2694</v>
      </c>
      <c r="E67" s="97">
        <v>0.5</v>
      </c>
      <c r="F67" s="97" t="s">
        <v>516</v>
      </c>
      <c r="G67" s="96" t="s">
        <v>2705</v>
      </c>
      <c r="H67" s="95"/>
    </row>
    <row r="68" spans="1:8" x14ac:dyDescent="0.25">
      <c r="A68" s="145"/>
      <c r="B68" s="142"/>
      <c r="C68" s="133"/>
      <c r="D68" s="96" t="s">
        <v>2694</v>
      </c>
      <c r="E68" s="97">
        <v>0.1</v>
      </c>
      <c r="F68" s="97" t="s">
        <v>2699</v>
      </c>
      <c r="G68" s="96" t="s">
        <v>2698</v>
      </c>
      <c r="H68" s="95"/>
    </row>
    <row r="69" spans="1:8" x14ac:dyDescent="0.25">
      <c r="A69" s="145"/>
      <c r="B69" s="142"/>
      <c r="C69" s="133"/>
      <c r="D69" s="96" t="s">
        <v>2694</v>
      </c>
      <c r="E69" s="97">
        <v>0.1</v>
      </c>
      <c r="F69" s="97" t="s">
        <v>510</v>
      </c>
      <c r="G69" s="96" t="s">
        <v>2697</v>
      </c>
      <c r="H69" s="95"/>
    </row>
    <row r="70" spans="1:8" x14ac:dyDescent="0.25">
      <c r="A70" s="145"/>
      <c r="B70" s="142"/>
      <c r="C70" s="133"/>
      <c r="D70" s="96" t="s">
        <v>2694</v>
      </c>
      <c r="E70" s="97">
        <v>0.1</v>
      </c>
      <c r="F70" s="97" t="s">
        <v>519</v>
      </c>
      <c r="G70" s="96" t="s">
        <v>2696</v>
      </c>
      <c r="H70" s="95"/>
    </row>
    <row r="71" spans="1:8" x14ac:dyDescent="0.25">
      <c r="A71" s="145"/>
      <c r="B71" s="142"/>
      <c r="C71" s="133"/>
      <c r="D71" s="96" t="s">
        <v>2694</v>
      </c>
      <c r="E71" s="97">
        <v>0.1</v>
      </c>
      <c r="F71" s="97" t="s">
        <v>512</v>
      </c>
      <c r="G71" s="96" t="s">
        <v>2695</v>
      </c>
      <c r="H71" s="95"/>
    </row>
    <row r="72" spans="1:8" ht="15" customHeight="1" x14ac:dyDescent="0.25">
      <c r="A72" s="146"/>
      <c r="B72" s="143"/>
      <c r="C72" s="134"/>
      <c r="D72" s="96" t="s">
        <v>2694</v>
      </c>
      <c r="E72" s="97">
        <v>0.1</v>
      </c>
      <c r="F72" s="97" t="s">
        <v>524</v>
      </c>
      <c r="G72" s="96" t="s">
        <v>2693</v>
      </c>
      <c r="H72" s="95"/>
    </row>
    <row r="73" spans="1:8" x14ac:dyDescent="0.25">
      <c r="A73" s="101"/>
      <c r="B73" s="101"/>
      <c r="C73" s="101"/>
      <c r="D73" s="101"/>
    </row>
    <row r="74" spans="1:8" ht="15" customHeight="1" x14ac:dyDescent="0.25">
      <c r="A74" s="144">
        <v>44746</v>
      </c>
      <c r="B74" s="141" t="s">
        <v>2718</v>
      </c>
      <c r="C74" s="132"/>
      <c r="D74" s="96"/>
      <c r="E74" s="97"/>
      <c r="F74" s="97"/>
      <c r="G74" s="96"/>
      <c r="H74" s="98"/>
    </row>
    <row r="75" spans="1:8" x14ac:dyDescent="0.25">
      <c r="A75" s="145"/>
      <c r="B75" s="142"/>
      <c r="C75" s="133"/>
      <c r="D75" s="96" t="s">
        <v>2694</v>
      </c>
      <c r="E75" s="97">
        <v>0.5</v>
      </c>
      <c r="F75" s="97" t="s">
        <v>516</v>
      </c>
      <c r="G75" s="96" t="s">
        <v>2705</v>
      </c>
      <c r="H75" s="95"/>
    </row>
    <row r="76" spans="1:8" x14ac:dyDescent="0.25">
      <c r="A76" s="145"/>
      <c r="B76" s="142"/>
      <c r="C76" s="133"/>
      <c r="D76" s="96" t="s">
        <v>2694</v>
      </c>
      <c r="E76" s="97">
        <v>0.1</v>
      </c>
      <c r="F76" s="97" t="s">
        <v>2699</v>
      </c>
      <c r="G76" s="96" t="s">
        <v>2698</v>
      </c>
      <c r="H76" s="95"/>
    </row>
    <row r="77" spans="1:8" x14ac:dyDescent="0.25">
      <c r="A77" s="145"/>
      <c r="B77" s="142"/>
      <c r="C77" s="133"/>
      <c r="D77" s="96" t="s">
        <v>2694</v>
      </c>
      <c r="E77" s="97">
        <v>0.1</v>
      </c>
      <c r="F77" s="97" t="s">
        <v>510</v>
      </c>
      <c r="G77" s="96" t="s">
        <v>2697</v>
      </c>
      <c r="H77" s="95"/>
    </row>
    <row r="78" spans="1:8" x14ac:dyDescent="0.25">
      <c r="A78" s="145"/>
      <c r="B78" s="142"/>
      <c r="C78" s="133"/>
      <c r="D78" s="96" t="s">
        <v>2694</v>
      </c>
      <c r="E78" s="97">
        <v>0.1</v>
      </c>
      <c r="F78" s="97" t="s">
        <v>519</v>
      </c>
      <c r="G78" s="96" t="s">
        <v>2696</v>
      </c>
      <c r="H78" s="95"/>
    </row>
    <row r="79" spans="1:8" ht="15" customHeight="1" x14ac:dyDescent="0.25">
      <c r="A79" s="145"/>
      <c r="B79" s="142"/>
      <c r="C79" s="133"/>
      <c r="D79" s="96" t="s">
        <v>2694</v>
      </c>
      <c r="E79" s="97">
        <v>0.1</v>
      </c>
      <c r="F79" s="97" t="s">
        <v>512</v>
      </c>
      <c r="G79" s="96" t="s">
        <v>2695</v>
      </c>
      <c r="H79" s="95"/>
    </row>
    <row r="80" spans="1:8" x14ac:dyDescent="0.25">
      <c r="A80" s="146"/>
      <c r="B80" s="143"/>
      <c r="C80" s="134"/>
      <c r="D80" s="96" t="s">
        <v>2694</v>
      </c>
      <c r="E80" s="97">
        <v>0.1</v>
      </c>
      <c r="F80" s="97" t="s">
        <v>524</v>
      </c>
      <c r="G80" s="96" t="s">
        <v>2693</v>
      </c>
      <c r="H80" s="95"/>
    </row>
    <row r="81" spans="1:8" x14ac:dyDescent="0.25">
      <c r="A81" s="101"/>
      <c r="B81" s="101"/>
      <c r="C81" s="101"/>
      <c r="D81" s="101"/>
    </row>
    <row r="82" spans="1:8" ht="15" customHeight="1" x14ac:dyDescent="0.25">
      <c r="A82" s="144">
        <v>44746</v>
      </c>
      <c r="B82" s="141" t="s">
        <v>2704</v>
      </c>
      <c r="C82" s="132"/>
      <c r="D82" s="96"/>
      <c r="E82" s="97"/>
      <c r="F82" s="97"/>
      <c r="G82" s="96"/>
      <c r="H82" s="98"/>
    </row>
    <row r="83" spans="1:8" x14ac:dyDescent="0.25">
      <c r="A83" s="145"/>
      <c r="B83" s="142"/>
      <c r="C83" s="133"/>
      <c r="D83" s="96" t="s">
        <v>2694</v>
      </c>
      <c r="E83" s="97">
        <v>0.5</v>
      </c>
      <c r="F83" s="97" t="s">
        <v>517</v>
      </c>
      <c r="G83" s="96" t="s">
        <v>2700</v>
      </c>
      <c r="H83" s="95"/>
    </row>
    <row r="84" spans="1:8" x14ac:dyDescent="0.25">
      <c r="A84" s="145"/>
      <c r="B84" s="142"/>
      <c r="C84" s="133"/>
      <c r="D84" s="96" t="s">
        <v>2694</v>
      </c>
      <c r="E84" s="97">
        <v>0.1</v>
      </c>
      <c r="F84" s="97" t="s">
        <v>2699</v>
      </c>
      <c r="G84" s="96" t="s">
        <v>2698</v>
      </c>
      <c r="H84" s="95"/>
    </row>
    <row r="85" spans="1:8" x14ac:dyDescent="0.25">
      <c r="A85" s="145"/>
      <c r="B85" s="142"/>
      <c r="C85" s="133"/>
      <c r="D85" s="96" t="s">
        <v>2694</v>
      </c>
      <c r="E85" s="97">
        <v>0.1</v>
      </c>
      <c r="F85" s="97" t="s">
        <v>510</v>
      </c>
      <c r="G85" s="96" t="s">
        <v>2697</v>
      </c>
      <c r="H85" s="95"/>
    </row>
    <row r="86" spans="1:8" x14ac:dyDescent="0.25">
      <c r="A86" s="145"/>
      <c r="B86" s="142"/>
      <c r="C86" s="133"/>
      <c r="D86" s="96" t="s">
        <v>2694</v>
      </c>
      <c r="E86" s="97">
        <v>0.1</v>
      </c>
      <c r="F86" s="97" t="s">
        <v>519</v>
      </c>
      <c r="G86" s="96" t="s">
        <v>2696</v>
      </c>
      <c r="H86" s="95"/>
    </row>
    <row r="87" spans="1:8" ht="15" customHeight="1" x14ac:dyDescent="0.25">
      <c r="A87" s="145"/>
      <c r="B87" s="142"/>
      <c r="C87" s="133"/>
      <c r="D87" s="96" t="s">
        <v>2694</v>
      </c>
      <c r="E87" s="97">
        <v>0.1</v>
      </c>
      <c r="F87" s="97" t="s">
        <v>512</v>
      </c>
      <c r="G87" s="96" t="s">
        <v>2695</v>
      </c>
      <c r="H87" s="95"/>
    </row>
    <row r="88" spans="1:8" x14ac:dyDescent="0.25">
      <c r="A88" s="146"/>
      <c r="B88" s="143"/>
      <c r="C88" s="134"/>
      <c r="D88" s="96" t="s">
        <v>2694</v>
      </c>
      <c r="E88" s="97">
        <v>0.1</v>
      </c>
      <c r="F88" s="97" t="s">
        <v>524</v>
      </c>
      <c r="G88" s="96" t="s">
        <v>2693</v>
      </c>
      <c r="H88" s="95"/>
    </row>
    <row r="89" spans="1:8" ht="15" customHeight="1" x14ac:dyDescent="0.25">
      <c r="A89" s="101"/>
      <c r="B89" s="101"/>
      <c r="C89" s="101"/>
      <c r="D89" s="101"/>
    </row>
    <row r="90" spans="1:8" ht="15" customHeight="1" x14ac:dyDescent="0.25">
      <c r="A90" s="144">
        <v>44747</v>
      </c>
      <c r="B90" s="141" t="s">
        <v>2717</v>
      </c>
      <c r="C90" s="132"/>
      <c r="D90" s="96"/>
      <c r="E90" s="97"/>
      <c r="F90" s="97"/>
      <c r="G90" s="96"/>
      <c r="H90" s="98"/>
    </row>
    <row r="91" spans="1:8" x14ac:dyDescent="0.25">
      <c r="A91" s="145"/>
      <c r="B91" s="142"/>
      <c r="C91" s="133"/>
      <c r="D91" s="96" t="s">
        <v>2701</v>
      </c>
      <c r="E91" s="97">
        <v>0.5</v>
      </c>
      <c r="F91" s="97" t="s">
        <v>516</v>
      </c>
      <c r="G91" s="96" t="s">
        <v>2705</v>
      </c>
      <c r="H91" s="95"/>
    </row>
    <row r="92" spans="1:8" x14ac:dyDescent="0.25">
      <c r="A92" s="145"/>
      <c r="B92" s="142"/>
      <c r="C92" s="133"/>
      <c r="D92" s="96" t="s">
        <v>2701</v>
      </c>
      <c r="E92" s="97">
        <v>0.1</v>
      </c>
      <c r="F92" s="97" t="s">
        <v>522</v>
      </c>
      <c r="G92" s="96" t="s">
        <v>2702</v>
      </c>
      <c r="H92" s="95"/>
    </row>
    <row r="93" spans="1:8" x14ac:dyDescent="0.25">
      <c r="A93" s="145"/>
      <c r="B93" s="142"/>
      <c r="C93" s="133"/>
      <c r="D93" s="96" t="s">
        <v>2701</v>
      </c>
      <c r="E93" s="97">
        <v>0.1</v>
      </c>
      <c r="F93" s="97" t="s">
        <v>510</v>
      </c>
      <c r="G93" s="96" t="s">
        <v>2697</v>
      </c>
      <c r="H93" s="95"/>
    </row>
    <row r="94" spans="1:8" ht="15" customHeight="1" x14ac:dyDescent="0.25">
      <c r="A94" s="145"/>
      <c r="B94" s="142"/>
      <c r="C94" s="133"/>
      <c r="D94" s="96" t="s">
        <v>2701</v>
      </c>
      <c r="E94" s="97">
        <v>0.1</v>
      </c>
      <c r="F94" s="97" t="s">
        <v>519</v>
      </c>
      <c r="G94" s="96" t="s">
        <v>2696</v>
      </c>
      <c r="H94" s="95"/>
    </row>
    <row r="95" spans="1:8" x14ac:dyDescent="0.25">
      <c r="A95" s="145"/>
      <c r="B95" s="142"/>
      <c r="C95" s="133"/>
      <c r="D95" s="96" t="s">
        <v>2701</v>
      </c>
      <c r="E95" s="97">
        <v>0.1</v>
      </c>
      <c r="F95" s="97" t="s">
        <v>512</v>
      </c>
      <c r="G95" s="96" t="s">
        <v>2695</v>
      </c>
      <c r="H95" s="95"/>
    </row>
    <row r="96" spans="1:8" x14ac:dyDescent="0.25">
      <c r="A96" s="146"/>
      <c r="B96" s="143"/>
      <c r="C96" s="134"/>
      <c r="D96" s="96" t="s">
        <v>2701</v>
      </c>
      <c r="E96" s="97">
        <v>0.1</v>
      </c>
      <c r="F96" s="97" t="s">
        <v>524</v>
      </c>
      <c r="G96" s="96" t="s">
        <v>2693</v>
      </c>
      <c r="H96" s="95"/>
    </row>
    <row r="97" spans="1:8" ht="15" customHeight="1" x14ac:dyDescent="0.25">
      <c r="A97" s="101"/>
      <c r="B97" s="101"/>
      <c r="C97" s="101"/>
      <c r="D97" s="101"/>
    </row>
    <row r="98" spans="1:8" ht="15" customHeight="1" x14ac:dyDescent="0.25">
      <c r="A98" s="144">
        <v>44747</v>
      </c>
      <c r="B98" s="156" t="s">
        <v>2716</v>
      </c>
      <c r="C98" s="132"/>
      <c r="D98" s="96"/>
      <c r="E98" s="97"/>
      <c r="F98" s="97"/>
      <c r="G98" s="96"/>
      <c r="H98" s="98"/>
    </row>
    <row r="99" spans="1:8" x14ac:dyDescent="0.25">
      <c r="A99" s="145"/>
      <c r="B99" s="142"/>
      <c r="C99" s="133"/>
      <c r="D99" s="96" t="s">
        <v>2701</v>
      </c>
      <c r="E99" s="97">
        <v>0.5</v>
      </c>
      <c r="F99" s="97" t="s">
        <v>517</v>
      </c>
      <c r="G99" s="96" t="s">
        <v>2700</v>
      </c>
      <c r="H99" s="95"/>
    </row>
    <row r="100" spans="1:8" x14ac:dyDescent="0.25">
      <c r="A100" s="145"/>
      <c r="B100" s="142"/>
      <c r="C100" s="133"/>
      <c r="D100" s="96" t="s">
        <v>2701</v>
      </c>
      <c r="E100" s="97">
        <v>0.1</v>
      </c>
      <c r="F100" s="97" t="s">
        <v>522</v>
      </c>
      <c r="G100" s="96" t="s">
        <v>2702</v>
      </c>
      <c r="H100" s="95"/>
    </row>
    <row r="101" spans="1:8" ht="15" customHeight="1" x14ac:dyDescent="0.25">
      <c r="A101" s="145"/>
      <c r="B101" s="142"/>
      <c r="C101" s="133"/>
      <c r="D101" s="96" t="s">
        <v>2701</v>
      </c>
      <c r="E101" s="97">
        <v>0.1</v>
      </c>
      <c r="F101" s="97" t="s">
        <v>510</v>
      </c>
      <c r="G101" s="96" t="s">
        <v>2697</v>
      </c>
      <c r="H101" s="95"/>
    </row>
    <row r="102" spans="1:8" x14ac:dyDescent="0.25">
      <c r="A102" s="145"/>
      <c r="B102" s="142"/>
      <c r="C102" s="133"/>
      <c r="D102" s="96" t="s">
        <v>2701</v>
      </c>
      <c r="E102" s="97">
        <v>0.1</v>
      </c>
      <c r="F102" s="97" t="s">
        <v>519</v>
      </c>
      <c r="G102" s="96" t="s">
        <v>2696</v>
      </c>
      <c r="H102" s="95"/>
    </row>
    <row r="103" spans="1:8" x14ac:dyDescent="0.25">
      <c r="A103" s="145"/>
      <c r="B103" s="142"/>
      <c r="C103" s="133"/>
      <c r="D103" s="96" t="s">
        <v>2701</v>
      </c>
      <c r="E103" s="97">
        <v>0.1</v>
      </c>
      <c r="F103" s="97" t="s">
        <v>512</v>
      </c>
      <c r="G103" s="96" t="s">
        <v>2695</v>
      </c>
      <c r="H103" s="95"/>
    </row>
    <row r="104" spans="1:8" x14ac:dyDescent="0.25">
      <c r="A104" s="146"/>
      <c r="B104" s="143"/>
      <c r="C104" s="134"/>
      <c r="D104" s="96" t="s">
        <v>2701</v>
      </c>
      <c r="E104" s="97">
        <v>0.1</v>
      </c>
      <c r="F104" s="97" t="s">
        <v>524</v>
      </c>
      <c r="G104" s="96" t="s">
        <v>2693</v>
      </c>
      <c r="H104" s="95"/>
    </row>
    <row r="105" spans="1:8" x14ac:dyDescent="0.25">
      <c r="A105" s="101"/>
      <c r="B105" s="101"/>
      <c r="C105" s="101"/>
      <c r="D105" s="101"/>
    </row>
    <row r="106" spans="1:8" ht="15" customHeight="1" x14ac:dyDescent="0.25">
      <c r="A106" s="144">
        <v>44747</v>
      </c>
      <c r="B106" s="156" t="s">
        <v>2715</v>
      </c>
      <c r="C106" s="132"/>
      <c r="D106" s="96"/>
      <c r="E106" s="97"/>
      <c r="F106" s="97"/>
      <c r="G106" s="96"/>
      <c r="H106" s="98"/>
    </row>
    <row r="107" spans="1:8" x14ac:dyDescent="0.25">
      <c r="A107" s="145"/>
      <c r="B107" s="142"/>
      <c r="C107" s="133"/>
      <c r="D107" s="96" t="s">
        <v>2701</v>
      </c>
      <c r="E107" s="97">
        <v>0.5</v>
      </c>
      <c r="F107" s="97" t="s">
        <v>516</v>
      </c>
      <c r="G107" s="96" t="s">
        <v>2705</v>
      </c>
      <c r="H107" s="95"/>
    </row>
    <row r="108" spans="1:8" x14ac:dyDescent="0.25">
      <c r="A108" s="145"/>
      <c r="B108" s="142"/>
      <c r="C108" s="133"/>
      <c r="D108" s="96" t="s">
        <v>2701</v>
      </c>
      <c r="E108" s="97">
        <v>0.1</v>
      </c>
      <c r="F108" s="97" t="s">
        <v>522</v>
      </c>
      <c r="G108" s="96" t="s">
        <v>2702</v>
      </c>
      <c r="H108" s="95"/>
    </row>
    <row r="109" spans="1:8" ht="15" customHeight="1" x14ac:dyDescent="0.25">
      <c r="A109" s="145"/>
      <c r="B109" s="142"/>
      <c r="C109" s="133"/>
      <c r="D109" s="96" t="s">
        <v>2701</v>
      </c>
      <c r="E109" s="97">
        <v>0.1</v>
      </c>
      <c r="F109" s="97" t="s">
        <v>510</v>
      </c>
      <c r="G109" s="96" t="s">
        <v>2697</v>
      </c>
      <c r="H109" s="95"/>
    </row>
    <row r="110" spans="1:8" x14ac:dyDescent="0.25">
      <c r="A110" s="145"/>
      <c r="B110" s="142"/>
      <c r="C110" s="133"/>
      <c r="D110" s="96" t="s">
        <v>2701</v>
      </c>
      <c r="E110" s="97">
        <v>0.1</v>
      </c>
      <c r="F110" s="97" t="s">
        <v>519</v>
      </c>
      <c r="G110" s="96" t="s">
        <v>2696</v>
      </c>
      <c r="H110" s="95"/>
    </row>
    <row r="111" spans="1:8" x14ac:dyDescent="0.25">
      <c r="A111" s="145"/>
      <c r="B111" s="142"/>
      <c r="C111" s="133"/>
      <c r="D111" s="96" t="s">
        <v>2701</v>
      </c>
      <c r="E111" s="97">
        <v>0.1</v>
      </c>
      <c r="F111" s="97" t="s">
        <v>512</v>
      </c>
      <c r="G111" s="96" t="s">
        <v>2695</v>
      </c>
      <c r="H111" s="95"/>
    </row>
    <row r="112" spans="1:8" x14ac:dyDescent="0.25">
      <c r="A112" s="146"/>
      <c r="B112" s="143"/>
      <c r="C112" s="134"/>
      <c r="D112" s="96" t="s">
        <v>2701</v>
      </c>
      <c r="E112" s="97">
        <v>0.1</v>
      </c>
      <c r="F112" s="97" t="s">
        <v>524</v>
      </c>
      <c r="G112" s="96" t="s">
        <v>2693</v>
      </c>
      <c r="H112" s="95"/>
    </row>
    <row r="113" spans="1:8" x14ac:dyDescent="0.25">
      <c r="A113" s="101"/>
      <c r="B113" s="101"/>
      <c r="C113" s="101"/>
      <c r="D113" s="101"/>
    </row>
    <row r="114" spans="1:8" x14ac:dyDescent="0.25">
      <c r="A114" s="144">
        <v>44747</v>
      </c>
      <c r="B114" s="156" t="s">
        <v>2714</v>
      </c>
      <c r="C114" s="132"/>
      <c r="D114" s="96"/>
      <c r="E114" s="97"/>
      <c r="F114" s="97"/>
      <c r="G114" s="96"/>
      <c r="H114" s="98"/>
    </row>
    <row r="115" spans="1:8" x14ac:dyDescent="0.25">
      <c r="A115" s="145"/>
      <c r="B115" s="142"/>
      <c r="C115" s="133"/>
      <c r="D115" s="96" t="s">
        <v>2701</v>
      </c>
      <c r="E115" s="97">
        <v>0.5</v>
      </c>
      <c r="F115" s="97" t="s">
        <v>518</v>
      </c>
      <c r="G115" s="96" t="s">
        <v>2711</v>
      </c>
      <c r="H115" s="95"/>
    </row>
    <row r="116" spans="1:8" x14ac:dyDescent="0.25">
      <c r="A116" s="145"/>
      <c r="B116" s="142"/>
      <c r="C116" s="133"/>
      <c r="D116" s="96" t="s">
        <v>2701</v>
      </c>
      <c r="E116" s="97">
        <v>0.1</v>
      </c>
      <c r="F116" s="97" t="s">
        <v>522</v>
      </c>
      <c r="G116" s="96" t="s">
        <v>2702</v>
      </c>
      <c r="H116" s="95"/>
    </row>
    <row r="117" spans="1:8" x14ac:dyDescent="0.25">
      <c r="A117" s="145"/>
      <c r="B117" s="142"/>
      <c r="C117" s="133"/>
      <c r="D117" s="96" t="s">
        <v>2701</v>
      </c>
      <c r="E117" s="97">
        <v>0.1</v>
      </c>
      <c r="F117" s="97" t="s">
        <v>510</v>
      </c>
      <c r="G117" s="96" t="s">
        <v>2697</v>
      </c>
      <c r="H117" s="95"/>
    </row>
    <row r="118" spans="1:8" x14ac:dyDescent="0.25">
      <c r="A118" s="145"/>
      <c r="B118" s="142"/>
      <c r="C118" s="133"/>
      <c r="D118" s="96" t="s">
        <v>2701</v>
      </c>
      <c r="E118" s="97">
        <v>0.1</v>
      </c>
      <c r="F118" s="97" t="s">
        <v>519</v>
      </c>
      <c r="G118" s="96" t="s">
        <v>2696</v>
      </c>
      <c r="H118" s="95"/>
    </row>
    <row r="119" spans="1:8" x14ac:dyDescent="0.25">
      <c r="A119" s="145"/>
      <c r="B119" s="142"/>
      <c r="C119" s="133"/>
      <c r="D119" s="96" t="s">
        <v>2701</v>
      </c>
      <c r="E119" s="97">
        <v>0.1</v>
      </c>
      <c r="F119" s="97" t="s">
        <v>512</v>
      </c>
      <c r="G119" s="96" t="s">
        <v>2695</v>
      </c>
      <c r="H119" s="95"/>
    </row>
    <row r="120" spans="1:8" x14ac:dyDescent="0.25">
      <c r="A120" s="146"/>
      <c r="B120" s="143"/>
      <c r="C120" s="134"/>
      <c r="D120" s="96" t="s">
        <v>2701</v>
      </c>
      <c r="E120" s="97">
        <v>0.1</v>
      </c>
      <c r="F120" s="97" t="s">
        <v>524</v>
      </c>
      <c r="G120" s="96" t="s">
        <v>2693</v>
      </c>
      <c r="H120" s="95"/>
    </row>
    <row r="121" spans="1:8" x14ac:dyDescent="0.25">
      <c r="A121" s="101"/>
      <c r="B121" s="101"/>
      <c r="C121" s="101"/>
      <c r="D121" s="101"/>
    </row>
    <row r="122" spans="1:8" x14ac:dyDescent="0.25">
      <c r="A122" s="144">
        <v>44753</v>
      </c>
      <c r="B122" s="141" t="s">
        <v>2713</v>
      </c>
      <c r="C122" s="132"/>
      <c r="D122" s="96"/>
      <c r="E122" s="97"/>
      <c r="F122" s="97"/>
      <c r="G122" s="96"/>
      <c r="H122" s="98"/>
    </row>
    <row r="123" spans="1:8" x14ac:dyDescent="0.25">
      <c r="A123" s="145"/>
      <c r="B123" s="142"/>
      <c r="C123" s="133"/>
      <c r="D123" s="100" t="s">
        <v>2694</v>
      </c>
      <c r="E123" s="97">
        <v>0.5</v>
      </c>
      <c r="F123" s="97" t="s">
        <v>518</v>
      </c>
      <c r="G123" s="96" t="s">
        <v>2711</v>
      </c>
      <c r="H123" s="95"/>
    </row>
    <row r="124" spans="1:8" x14ac:dyDescent="0.25">
      <c r="A124" s="145"/>
      <c r="B124" s="142"/>
      <c r="C124" s="133"/>
      <c r="D124" s="100" t="s">
        <v>2694</v>
      </c>
      <c r="E124" s="97">
        <v>0.1</v>
      </c>
      <c r="F124" s="97" t="s">
        <v>2699</v>
      </c>
      <c r="G124" s="96" t="s">
        <v>2698</v>
      </c>
      <c r="H124" s="95"/>
    </row>
    <row r="125" spans="1:8" x14ac:dyDescent="0.25">
      <c r="A125" s="145"/>
      <c r="B125" s="142"/>
      <c r="C125" s="133"/>
      <c r="D125" s="100" t="s">
        <v>2694</v>
      </c>
      <c r="E125" s="97">
        <v>0.1</v>
      </c>
      <c r="F125" s="97" t="s">
        <v>510</v>
      </c>
      <c r="G125" s="96" t="s">
        <v>2697</v>
      </c>
      <c r="H125" s="95"/>
    </row>
    <row r="126" spans="1:8" x14ac:dyDescent="0.25">
      <c r="A126" s="145"/>
      <c r="B126" s="142"/>
      <c r="C126" s="133"/>
      <c r="D126" s="100" t="s">
        <v>2694</v>
      </c>
      <c r="E126" s="97">
        <v>0.1</v>
      </c>
      <c r="F126" s="97" t="s">
        <v>519</v>
      </c>
      <c r="G126" s="96" t="s">
        <v>2696</v>
      </c>
      <c r="H126" s="95"/>
    </row>
    <row r="127" spans="1:8" x14ac:dyDescent="0.25">
      <c r="A127" s="145"/>
      <c r="B127" s="142"/>
      <c r="C127" s="133"/>
      <c r="D127" s="100" t="s">
        <v>2694</v>
      </c>
      <c r="E127" s="97">
        <v>0.1</v>
      </c>
      <c r="F127" s="97" t="s">
        <v>512</v>
      </c>
      <c r="G127" s="96" t="s">
        <v>2695</v>
      </c>
      <c r="H127" s="95"/>
    </row>
    <row r="128" spans="1:8" x14ac:dyDescent="0.25">
      <c r="A128" s="146"/>
      <c r="B128" s="143"/>
      <c r="C128" s="134"/>
      <c r="D128" s="100" t="s">
        <v>2694</v>
      </c>
      <c r="E128" s="97">
        <v>0.1</v>
      </c>
      <c r="F128" s="97" t="s">
        <v>524</v>
      </c>
      <c r="G128" s="96" t="s">
        <v>2693</v>
      </c>
      <c r="H128" s="95"/>
    </row>
    <row r="130" spans="1:8" x14ac:dyDescent="0.25">
      <c r="A130" s="144">
        <v>44753</v>
      </c>
      <c r="B130" s="141" t="s">
        <v>2712</v>
      </c>
      <c r="C130" s="132"/>
      <c r="D130" s="96"/>
      <c r="E130" s="97"/>
      <c r="F130" s="97"/>
      <c r="G130" s="96"/>
      <c r="H130" s="98"/>
    </row>
    <row r="131" spans="1:8" x14ac:dyDescent="0.25">
      <c r="A131" s="145"/>
      <c r="B131" s="142"/>
      <c r="C131" s="133"/>
      <c r="D131" s="100" t="s">
        <v>2694</v>
      </c>
      <c r="E131" s="97">
        <v>0.5</v>
      </c>
      <c r="F131" s="97" t="s">
        <v>518</v>
      </c>
      <c r="G131" s="96" t="s">
        <v>2711</v>
      </c>
      <c r="H131" s="95"/>
    </row>
    <row r="132" spans="1:8" x14ac:dyDescent="0.25">
      <c r="A132" s="145"/>
      <c r="B132" s="142"/>
      <c r="C132" s="133"/>
      <c r="D132" s="100" t="s">
        <v>2694</v>
      </c>
      <c r="E132" s="97">
        <v>0.1</v>
      </c>
      <c r="F132" s="97" t="s">
        <v>2699</v>
      </c>
      <c r="G132" s="96" t="s">
        <v>2698</v>
      </c>
      <c r="H132" s="95"/>
    </row>
    <row r="133" spans="1:8" x14ac:dyDescent="0.25">
      <c r="A133" s="145"/>
      <c r="B133" s="142"/>
      <c r="C133" s="133"/>
      <c r="D133" s="100" t="s">
        <v>2694</v>
      </c>
      <c r="E133" s="97">
        <v>0.1</v>
      </c>
      <c r="F133" s="97" t="s">
        <v>510</v>
      </c>
      <c r="G133" s="96" t="s">
        <v>2697</v>
      </c>
      <c r="H133" s="95"/>
    </row>
    <row r="134" spans="1:8" x14ac:dyDescent="0.25">
      <c r="A134" s="145"/>
      <c r="B134" s="142"/>
      <c r="C134" s="133"/>
      <c r="D134" s="100" t="s">
        <v>2694</v>
      </c>
      <c r="E134" s="97">
        <v>0.1</v>
      </c>
      <c r="F134" s="97" t="s">
        <v>519</v>
      </c>
      <c r="G134" s="96" t="s">
        <v>2696</v>
      </c>
      <c r="H134" s="95"/>
    </row>
    <row r="135" spans="1:8" x14ac:dyDescent="0.25">
      <c r="A135" s="145"/>
      <c r="B135" s="142"/>
      <c r="C135" s="133"/>
      <c r="D135" s="100" t="s">
        <v>2694</v>
      </c>
      <c r="E135" s="97">
        <v>0.1</v>
      </c>
      <c r="F135" s="97" t="s">
        <v>512</v>
      </c>
      <c r="G135" s="96" t="s">
        <v>2695</v>
      </c>
      <c r="H135" s="95"/>
    </row>
    <row r="136" spans="1:8" x14ac:dyDescent="0.25">
      <c r="A136" s="146"/>
      <c r="B136" s="143"/>
      <c r="C136" s="134"/>
      <c r="D136" s="100" t="s">
        <v>2694</v>
      </c>
      <c r="E136" s="97">
        <v>0.1</v>
      </c>
      <c r="F136" s="97" t="s">
        <v>524</v>
      </c>
      <c r="G136" s="96" t="s">
        <v>2693</v>
      </c>
      <c r="H136" s="95"/>
    </row>
    <row r="138" spans="1:8" x14ac:dyDescent="0.25">
      <c r="A138" s="144">
        <v>44753</v>
      </c>
      <c r="B138" s="141" t="s">
        <v>2710</v>
      </c>
      <c r="C138" s="132"/>
      <c r="D138" s="96"/>
      <c r="E138" s="97"/>
      <c r="F138" s="97"/>
      <c r="G138" s="96"/>
      <c r="H138" s="98"/>
    </row>
    <row r="139" spans="1:8" x14ac:dyDescent="0.25">
      <c r="A139" s="142"/>
      <c r="B139" s="142"/>
      <c r="C139" s="133"/>
      <c r="D139" s="100" t="s">
        <v>2694</v>
      </c>
      <c r="E139" s="97">
        <v>0.5</v>
      </c>
      <c r="F139" s="97" t="s">
        <v>516</v>
      </c>
      <c r="G139" s="96" t="s">
        <v>2705</v>
      </c>
      <c r="H139" s="95"/>
    </row>
    <row r="140" spans="1:8" x14ac:dyDescent="0.25">
      <c r="A140" s="142"/>
      <c r="B140" s="142"/>
      <c r="C140" s="133"/>
      <c r="D140" s="100" t="s">
        <v>2694</v>
      </c>
      <c r="E140" s="97">
        <v>0.1</v>
      </c>
      <c r="F140" s="97" t="s">
        <v>2699</v>
      </c>
      <c r="G140" s="96" t="s">
        <v>2698</v>
      </c>
      <c r="H140" s="95"/>
    </row>
    <row r="141" spans="1:8" x14ac:dyDescent="0.25">
      <c r="A141" s="142"/>
      <c r="B141" s="142"/>
      <c r="C141" s="133"/>
      <c r="D141" s="100" t="s">
        <v>2694</v>
      </c>
      <c r="E141" s="97">
        <v>0.1</v>
      </c>
      <c r="F141" s="97" t="s">
        <v>510</v>
      </c>
      <c r="G141" s="96" t="s">
        <v>2697</v>
      </c>
      <c r="H141" s="95"/>
    </row>
    <row r="142" spans="1:8" x14ac:dyDescent="0.25">
      <c r="A142" s="142"/>
      <c r="B142" s="142"/>
      <c r="C142" s="133"/>
      <c r="D142" s="100" t="s">
        <v>2694</v>
      </c>
      <c r="E142" s="97">
        <v>0.1</v>
      </c>
      <c r="F142" s="97" t="s">
        <v>519</v>
      </c>
      <c r="G142" s="96" t="s">
        <v>2696</v>
      </c>
      <c r="H142" s="95"/>
    </row>
    <row r="143" spans="1:8" x14ac:dyDescent="0.25">
      <c r="A143" s="142"/>
      <c r="B143" s="142"/>
      <c r="C143" s="133"/>
      <c r="D143" s="100" t="s">
        <v>2694</v>
      </c>
      <c r="E143" s="97">
        <v>0.1</v>
      </c>
      <c r="F143" s="97" t="s">
        <v>512</v>
      </c>
      <c r="G143" s="96" t="s">
        <v>2695</v>
      </c>
      <c r="H143" s="95"/>
    </row>
    <row r="144" spans="1:8" x14ac:dyDescent="0.25">
      <c r="A144" s="143"/>
      <c r="B144" s="143"/>
      <c r="C144" s="134"/>
      <c r="D144" s="100" t="s">
        <v>2694</v>
      </c>
      <c r="E144" s="97">
        <v>0.1</v>
      </c>
      <c r="F144" s="97" t="s">
        <v>524</v>
      </c>
      <c r="G144" s="96" t="s">
        <v>2693</v>
      </c>
      <c r="H144" s="95"/>
    </row>
    <row r="146" spans="1:8" ht="15" customHeight="1" x14ac:dyDescent="0.25">
      <c r="A146" s="149">
        <v>44768</v>
      </c>
      <c r="B146" s="129" t="s">
        <v>2709</v>
      </c>
      <c r="C146" s="138"/>
      <c r="D146" s="96"/>
      <c r="E146" s="97"/>
      <c r="F146" s="97"/>
      <c r="G146" s="96"/>
      <c r="H146" s="98"/>
    </row>
    <row r="147" spans="1:8" x14ac:dyDescent="0.25">
      <c r="A147" s="130"/>
      <c r="B147" s="130"/>
      <c r="C147" s="139"/>
      <c r="D147" s="100" t="s">
        <v>2694</v>
      </c>
      <c r="E147" s="97">
        <v>0.5</v>
      </c>
      <c r="F147" s="97" t="s">
        <v>516</v>
      </c>
      <c r="G147" s="96" t="s">
        <v>2705</v>
      </c>
      <c r="H147" s="95"/>
    </row>
    <row r="148" spans="1:8" x14ac:dyDescent="0.25">
      <c r="A148" s="130"/>
      <c r="B148" s="130"/>
      <c r="C148" s="139"/>
      <c r="D148" s="100" t="s">
        <v>2694</v>
      </c>
      <c r="E148" s="97">
        <v>0.1</v>
      </c>
      <c r="F148" s="97" t="s">
        <v>2699</v>
      </c>
      <c r="G148" s="96" t="s">
        <v>2698</v>
      </c>
      <c r="H148" s="95"/>
    </row>
    <row r="149" spans="1:8" x14ac:dyDescent="0.25">
      <c r="A149" s="130"/>
      <c r="B149" s="130"/>
      <c r="C149" s="139"/>
      <c r="D149" s="100" t="s">
        <v>2694</v>
      </c>
      <c r="E149" s="97">
        <v>0.1</v>
      </c>
      <c r="F149" s="97" t="s">
        <v>510</v>
      </c>
      <c r="G149" s="96" t="s">
        <v>2697</v>
      </c>
      <c r="H149" s="95"/>
    </row>
    <row r="150" spans="1:8" x14ac:dyDescent="0.25">
      <c r="A150" s="130"/>
      <c r="B150" s="130"/>
      <c r="C150" s="139"/>
      <c r="D150" s="100" t="s">
        <v>2694</v>
      </c>
      <c r="E150" s="97">
        <v>0.1</v>
      </c>
      <c r="F150" s="97" t="s">
        <v>519</v>
      </c>
      <c r="G150" s="96" t="s">
        <v>2696</v>
      </c>
      <c r="H150" s="95"/>
    </row>
    <row r="151" spans="1:8" x14ac:dyDescent="0.25">
      <c r="A151" s="130"/>
      <c r="B151" s="130"/>
      <c r="C151" s="139"/>
      <c r="D151" s="100" t="s">
        <v>2694</v>
      </c>
      <c r="E151" s="97">
        <v>0.1</v>
      </c>
      <c r="F151" s="97" t="s">
        <v>512</v>
      </c>
      <c r="G151" s="96" t="s">
        <v>2695</v>
      </c>
      <c r="H151" s="95"/>
    </row>
    <row r="152" spans="1:8" x14ac:dyDescent="0.25">
      <c r="A152" s="131"/>
      <c r="B152" s="131"/>
      <c r="C152" s="140"/>
      <c r="D152" s="99" t="s">
        <v>2694</v>
      </c>
      <c r="E152" s="97">
        <v>0.1</v>
      </c>
      <c r="F152" s="97" t="s">
        <v>524</v>
      </c>
      <c r="G152" s="96" t="s">
        <v>2693</v>
      </c>
      <c r="H152" s="95"/>
    </row>
    <row r="154" spans="1:8" x14ac:dyDescent="0.25">
      <c r="A154" s="150">
        <v>44771</v>
      </c>
      <c r="B154" s="135" t="s">
        <v>2708</v>
      </c>
      <c r="C154" s="138"/>
      <c r="D154" s="96"/>
      <c r="E154" s="97"/>
      <c r="F154" s="97"/>
      <c r="G154" s="96"/>
      <c r="H154" s="98"/>
    </row>
    <row r="155" spans="1:8" x14ac:dyDescent="0.25">
      <c r="A155" s="151"/>
      <c r="B155" s="136"/>
      <c r="C155" s="139"/>
      <c r="D155" s="100" t="s">
        <v>2694</v>
      </c>
      <c r="E155" s="97">
        <v>0.5</v>
      </c>
      <c r="F155" s="97" t="s">
        <v>516</v>
      </c>
      <c r="G155" s="96" t="s">
        <v>2705</v>
      </c>
      <c r="H155" s="95"/>
    </row>
    <row r="156" spans="1:8" x14ac:dyDescent="0.25">
      <c r="A156" s="151"/>
      <c r="B156" s="136"/>
      <c r="C156" s="139"/>
      <c r="D156" s="100" t="s">
        <v>2694</v>
      </c>
      <c r="E156" s="97">
        <v>0.1</v>
      </c>
      <c r="F156" s="97" t="s">
        <v>2699</v>
      </c>
      <c r="G156" s="96" t="s">
        <v>2698</v>
      </c>
      <c r="H156" s="95"/>
    </row>
    <row r="157" spans="1:8" x14ac:dyDescent="0.25">
      <c r="A157" s="151"/>
      <c r="B157" s="136"/>
      <c r="C157" s="139"/>
      <c r="D157" s="100" t="s">
        <v>2694</v>
      </c>
      <c r="E157" s="97">
        <v>0.1</v>
      </c>
      <c r="F157" s="97" t="s">
        <v>510</v>
      </c>
      <c r="G157" s="96" t="s">
        <v>2697</v>
      </c>
      <c r="H157" s="95"/>
    </row>
    <row r="158" spans="1:8" x14ac:dyDescent="0.25">
      <c r="A158" s="151"/>
      <c r="B158" s="136"/>
      <c r="C158" s="139"/>
      <c r="D158" s="100" t="s">
        <v>2694</v>
      </c>
      <c r="E158" s="97">
        <v>0.1</v>
      </c>
      <c r="F158" s="97" t="s">
        <v>519</v>
      </c>
      <c r="G158" s="96" t="s">
        <v>2696</v>
      </c>
      <c r="H158" s="95"/>
    </row>
    <row r="159" spans="1:8" x14ac:dyDescent="0.25">
      <c r="A159" s="151"/>
      <c r="B159" s="136"/>
      <c r="C159" s="139"/>
      <c r="D159" s="100" t="s">
        <v>2694</v>
      </c>
      <c r="E159" s="97">
        <v>0.1</v>
      </c>
      <c r="F159" s="97" t="s">
        <v>512</v>
      </c>
      <c r="G159" s="96" t="s">
        <v>2695</v>
      </c>
      <c r="H159" s="95"/>
    </row>
    <row r="160" spans="1:8" x14ac:dyDescent="0.25">
      <c r="A160" s="152"/>
      <c r="B160" s="137"/>
      <c r="C160" s="140"/>
      <c r="D160" s="99" t="s">
        <v>2694</v>
      </c>
      <c r="E160" s="97">
        <v>0.1</v>
      </c>
      <c r="F160" s="97" t="s">
        <v>524</v>
      </c>
      <c r="G160" s="96" t="s">
        <v>2693</v>
      </c>
      <c r="H160" s="95"/>
    </row>
    <row r="162" spans="1:8" ht="15" customHeight="1" x14ac:dyDescent="0.25">
      <c r="B162" s="129" t="s">
        <v>2707</v>
      </c>
      <c r="C162" s="132"/>
      <c r="D162" s="96"/>
      <c r="E162" s="97"/>
      <c r="F162" s="97"/>
      <c r="G162" s="96"/>
      <c r="H162" s="98"/>
    </row>
    <row r="163" spans="1:8" x14ac:dyDescent="0.25">
      <c r="B163" s="130"/>
      <c r="C163" s="133"/>
      <c r="D163" s="96" t="s">
        <v>2701</v>
      </c>
      <c r="E163" s="97">
        <v>0.5</v>
      </c>
      <c r="F163" s="97" t="s">
        <v>516</v>
      </c>
      <c r="G163" s="96" t="s">
        <v>2705</v>
      </c>
      <c r="H163" s="95"/>
    </row>
    <row r="164" spans="1:8" x14ac:dyDescent="0.25">
      <c r="B164" s="130"/>
      <c r="C164" s="133"/>
      <c r="D164" s="96" t="s">
        <v>2701</v>
      </c>
      <c r="E164" s="97">
        <v>0.1</v>
      </c>
      <c r="F164" s="97" t="s">
        <v>522</v>
      </c>
      <c r="G164" s="96" t="s">
        <v>2702</v>
      </c>
      <c r="H164" s="95"/>
    </row>
    <row r="165" spans="1:8" x14ac:dyDescent="0.25">
      <c r="B165" s="130"/>
      <c r="C165" s="133"/>
      <c r="D165" s="96" t="s">
        <v>2701</v>
      </c>
      <c r="E165" s="97">
        <v>0.1</v>
      </c>
      <c r="F165" s="97" t="s">
        <v>510</v>
      </c>
      <c r="G165" s="96" t="s">
        <v>2697</v>
      </c>
      <c r="H165" s="95"/>
    </row>
    <row r="166" spans="1:8" x14ac:dyDescent="0.25">
      <c r="B166" s="130"/>
      <c r="C166" s="133"/>
      <c r="D166" s="96" t="s">
        <v>2701</v>
      </c>
      <c r="E166" s="97">
        <v>0.1</v>
      </c>
      <c r="F166" s="97" t="s">
        <v>519</v>
      </c>
      <c r="G166" s="96" t="s">
        <v>2696</v>
      </c>
      <c r="H166" s="95"/>
    </row>
    <row r="167" spans="1:8" x14ac:dyDescent="0.25">
      <c r="B167" s="130"/>
      <c r="C167" s="133"/>
      <c r="D167" s="96" t="s">
        <v>2701</v>
      </c>
      <c r="E167" s="97">
        <v>0.1</v>
      </c>
      <c r="F167" s="97" t="s">
        <v>512</v>
      </c>
      <c r="G167" s="96" t="s">
        <v>2695</v>
      </c>
      <c r="H167" s="95"/>
    </row>
    <row r="168" spans="1:8" x14ac:dyDescent="0.25">
      <c r="B168" s="131"/>
      <c r="C168" s="134"/>
      <c r="D168" s="96" t="s">
        <v>2701</v>
      </c>
      <c r="E168" s="97">
        <v>0.1</v>
      </c>
      <c r="F168" s="97" t="s">
        <v>524</v>
      </c>
      <c r="G168" s="96" t="s">
        <v>2693</v>
      </c>
      <c r="H168" s="95"/>
    </row>
    <row r="170" spans="1:8" x14ac:dyDescent="0.25">
      <c r="A170" s="147">
        <v>44812</v>
      </c>
      <c r="B170" s="135" t="s">
        <v>2706</v>
      </c>
      <c r="C170" s="138"/>
      <c r="D170" s="96"/>
      <c r="E170" s="97"/>
      <c r="F170" s="97"/>
      <c r="G170" s="96"/>
      <c r="H170" s="98"/>
    </row>
    <row r="171" spans="1:8" x14ac:dyDescent="0.25">
      <c r="A171" s="148"/>
      <c r="B171" s="136"/>
      <c r="C171" s="139"/>
      <c r="D171" s="100" t="s">
        <v>2694</v>
      </c>
      <c r="E171" s="97">
        <v>0.5</v>
      </c>
      <c r="F171" s="97" t="s">
        <v>516</v>
      </c>
      <c r="G171" s="96" t="s">
        <v>2705</v>
      </c>
      <c r="H171" s="95"/>
    </row>
    <row r="172" spans="1:8" x14ac:dyDescent="0.25">
      <c r="A172" s="148"/>
      <c r="B172" s="136"/>
      <c r="C172" s="139"/>
      <c r="D172" s="100" t="s">
        <v>2694</v>
      </c>
      <c r="E172" s="97">
        <v>0.1</v>
      </c>
      <c r="F172" s="97" t="s">
        <v>2699</v>
      </c>
      <c r="G172" s="96" t="s">
        <v>2698</v>
      </c>
      <c r="H172" s="95"/>
    </row>
    <row r="173" spans="1:8" x14ac:dyDescent="0.25">
      <c r="A173" s="148"/>
      <c r="B173" s="136"/>
      <c r="C173" s="139"/>
      <c r="D173" s="100" t="s">
        <v>2694</v>
      </c>
      <c r="E173" s="97">
        <v>0.1</v>
      </c>
      <c r="F173" s="97" t="s">
        <v>510</v>
      </c>
      <c r="G173" s="96" t="s">
        <v>2697</v>
      </c>
      <c r="H173" s="95"/>
    </row>
    <row r="174" spans="1:8" x14ac:dyDescent="0.25">
      <c r="A174" s="148"/>
      <c r="B174" s="136"/>
      <c r="C174" s="139"/>
      <c r="D174" s="100" t="s">
        <v>2694</v>
      </c>
      <c r="E174" s="97">
        <v>0.1</v>
      </c>
      <c r="F174" s="97" t="s">
        <v>519</v>
      </c>
      <c r="G174" s="96" t="s">
        <v>2696</v>
      </c>
      <c r="H174" s="95"/>
    </row>
    <row r="175" spans="1:8" x14ac:dyDescent="0.25">
      <c r="A175" s="148"/>
      <c r="B175" s="136"/>
      <c r="C175" s="139"/>
      <c r="D175" s="100" t="s">
        <v>2694</v>
      </c>
      <c r="E175" s="97">
        <v>0.1</v>
      </c>
      <c r="F175" s="97" t="s">
        <v>512</v>
      </c>
      <c r="G175" s="96" t="s">
        <v>2695</v>
      </c>
      <c r="H175" s="95"/>
    </row>
    <row r="176" spans="1:8" x14ac:dyDescent="0.25">
      <c r="A176" s="148"/>
      <c r="B176" s="137"/>
      <c r="C176" s="140"/>
      <c r="D176" s="99" t="s">
        <v>2694</v>
      </c>
      <c r="E176" s="97">
        <v>0.1</v>
      </c>
      <c r="F176" s="97" t="s">
        <v>524</v>
      </c>
      <c r="G176" s="96" t="s">
        <v>2693</v>
      </c>
      <c r="H176" s="95"/>
    </row>
    <row r="178" spans="1:8" x14ac:dyDescent="0.25">
      <c r="A178" s="144">
        <v>44812</v>
      </c>
      <c r="B178" s="141" t="s">
        <v>2704</v>
      </c>
      <c r="C178" s="132"/>
      <c r="D178" s="96"/>
      <c r="E178" s="97"/>
      <c r="F178" s="97"/>
      <c r="G178" s="96"/>
      <c r="H178" s="98"/>
    </row>
    <row r="179" spans="1:8" x14ac:dyDescent="0.25">
      <c r="A179" s="145"/>
      <c r="B179" s="142"/>
      <c r="C179" s="133"/>
      <c r="D179" s="96" t="s">
        <v>2694</v>
      </c>
      <c r="E179" s="97">
        <v>0.5</v>
      </c>
      <c r="F179" s="97" t="s">
        <v>517</v>
      </c>
      <c r="G179" s="96" t="s">
        <v>2700</v>
      </c>
      <c r="H179" s="95"/>
    </row>
    <row r="180" spans="1:8" x14ac:dyDescent="0.25">
      <c r="A180" s="145"/>
      <c r="B180" s="142"/>
      <c r="C180" s="133"/>
      <c r="D180" s="96" t="s">
        <v>2694</v>
      </c>
      <c r="E180" s="97">
        <v>0.1</v>
      </c>
      <c r="F180" s="97" t="s">
        <v>2699</v>
      </c>
      <c r="G180" s="96" t="s">
        <v>2698</v>
      </c>
      <c r="H180" s="95"/>
    </row>
    <row r="181" spans="1:8" x14ac:dyDescent="0.25">
      <c r="A181" s="145"/>
      <c r="B181" s="142"/>
      <c r="C181" s="133"/>
      <c r="D181" s="96" t="s">
        <v>2694</v>
      </c>
      <c r="E181" s="97">
        <v>0.1</v>
      </c>
      <c r="F181" s="97" t="s">
        <v>510</v>
      </c>
      <c r="G181" s="96" t="s">
        <v>2697</v>
      </c>
      <c r="H181" s="95"/>
    </row>
    <row r="182" spans="1:8" x14ac:dyDescent="0.25">
      <c r="A182" s="145"/>
      <c r="B182" s="142"/>
      <c r="C182" s="133"/>
      <c r="D182" s="96" t="s">
        <v>2694</v>
      </c>
      <c r="E182" s="97">
        <v>0.1</v>
      </c>
      <c r="F182" s="97" t="s">
        <v>519</v>
      </c>
      <c r="G182" s="96" t="s">
        <v>2696</v>
      </c>
      <c r="H182" s="95"/>
    </row>
    <row r="183" spans="1:8" x14ac:dyDescent="0.25">
      <c r="A183" s="145"/>
      <c r="B183" s="142"/>
      <c r="C183" s="133"/>
      <c r="D183" s="96" t="s">
        <v>2694</v>
      </c>
      <c r="E183" s="97">
        <v>0.1</v>
      </c>
      <c r="F183" s="97" t="s">
        <v>512</v>
      </c>
      <c r="G183" s="96" t="s">
        <v>2695</v>
      </c>
      <c r="H183" s="95"/>
    </row>
    <row r="184" spans="1:8" x14ac:dyDescent="0.25">
      <c r="A184" s="146"/>
      <c r="B184" s="143"/>
      <c r="C184" s="134"/>
      <c r="D184" s="96" t="s">
        <v>2694</v>
      </c>
      <c r="E184" s="97">
        <v>0.1</v>
      </c>
      <c r="F184" s="97" t="s">
        <v>524</v>
      </c>
      <c r="G184" s="96" t="s">
        <v>2693</v>
      </c>
      <c r="H184" s="95"/>
    </row>
    <row r="186" spans="1:8" ht="15" customHeight="1" x14ac:dyDescent="0.25">
      <c r="A186" s="144">
        <v>44859</v>
      </c>
      <c r="B186" s="141" t="s">
        <v>2703</v>
      </c>
      <c r="C186" s="132"/>
      <c r="D186" s="96"/>
      <c r="E186" s="97"/>
      <c r="F186" s="97"/>
      <c r="G186" s="96"/>
      <c r="H186" s="98"/>
    </row>
    <row r="187" spans="1:8" x14ac:dyDescent="0.25">
      <c r="A187" s="145"/>
      <c r="B187" s="142"/>
      <c r="C187" s="133"/>
      <c r="D187" s="96" t="s">
        <v>2694</v>
      </c>
      <c r="E187" s="97">
        <v>0.5</v>
      </c>
      <c r="F187" s="97" t="s">
        <v>517</v>
      </c>
      <c r="G187" s="96" t="s">
        <v>2700</v>
      </c>
      <c r="H187" s="95"/>
    </row>
    <row r="188" spans="1:8" x14ac:dyDescent="0.25">
      <c r="A188" s="145"/>
      <c r="B188" s="142"/>
      <c r="C188" s="133"/>
      <c r="D188" s="96" t="s">
        <v>2694</v>
      </c>
      <c r="E188" s="97">
        <v>0.1</v>
      </c>
      <c r="F188" s="97" t="s">
        <v>2699</v>
      </c>
      <c r="G188" s="96" t="s">
        <v>2698</v>
      </c>
      <c r="H188" s="95"/>
    </row>
    <row r="189" spans="1:8" x14ac:dyDescent="0.25">
      <c r="A189" s="145"/>
      <c r="B189" s="142"/>
      <c r="C189" s="133"/>
      <c r="D189" s="96" t="s">
        <v>2694</v>
      </c>
      <c r="E189" s="97">
        <v>0.1</v>
      </c>
      <c r="F189" s="97" t="s">
        <v>510</v>
      </c>
      <c r="G189" s="96" t="s">
        <v>2697</v>
      </c>
      <c r="H189" s="95"/>
    </row>
    <row r="190" spans="1:8" x14ac:dyDescent="0.25">
      <c r="A190" s="145"/>
      <c r="B190" s="142"/>
      <c r="C190" s="133"/>
      <c r="D190" s="96" t="s">
        <v>2694</v>
      </c>
      <c r="E190" s="97">
        <v>0.1</v>
      </c>
      <c r="F190" s="97" t="s">
        <v>519</v>
      </c>
      <c r="G190" s="96" t="s">
        <v>2696</v>
      </c>
      <c r="H190" s="95"/>
    </row>
    <row r="191" spans="1:8" x14ac:dyDescent="0.25">
      <c r="A191" s="145"/>
      <c r="B191" s="142"/>
      <c r="C191" s="133"/>
      <c r="D191" s="96" t="s">
        <v>2694</v>
      </c>
      <c r="E191" s="97">
        <v>0.1</v>
      </c>
      <c r="F191" s="97" t="s">
        <v>512</v>
      </c>
      <c r="G191" s="96" t="s">
        <v>2695</v>
      </c>
      <c r="H191" s="95"/>
    </row>
    <row r="192" spans="1:8" x14ac:dyDescent="0.25">
      <c r="A192" s="146"/>
      <c r="B192" s="143"/>
      <c r="C192" s="134"/>
      <c r="D192" s="96" t="s">
        <v>2694</v>
      </c>
      <c r="E192" s="97">
        <v>0.1</v>
      </c>
      <c r="F192" s="97" t="s">
        <v>524</v>
      </c>
      <c r="G192" s="96" t="s">
        <v>2693</v>
      </c>
      <c r="H192" s="95"/>
    </row>
    <row r="194" spans="1:8" x14ac:dyDescent="0.25">
      <c r="A194" s="144">
        <v>44875</v>
      </c>
      <c r="B194" s="141" t="s">
        <v>2703</v>
      </c>
      <c r="C194" s="132"/>
      <c r="D194" s="96"/>
      <c r="E194" s="97"/>
      <c r="F194" s="97"/>
      <c r="G194" s="96"/>
      <c r="H194" s="98"/>
    </row>
    <row r="195" spans="1:8" x14ac:dyDescent="0.25">
      <c r="A195" s="145"/>
      <c r="B195" s="142"/>
      <c r="C195" s="133"/>
      <c r="D195" s="96" t="s">
        <v>2701</v>
      </c>
      <c r="E195" s="97">
        <v>0.5</v>
      </c>
      <c r="F195" s="97" t="s">
        <v>517</v>
      </c>
      <c r="G195" s="96" t="s">
        <v>2700</v>
      </c>
      <c r="H195" s="95"/>
    </row>
    <row r="196" spans="1:8" x14ac:dyDescent="0.25">
      <c r="A196" s="145"/>
      <c r="B196" s="142"/>
      <c r="C196" s="133"/>
      <c r="D196" s="96" t="s">
        <v>2701</v>
      </c>
      <c r="E196" s="97">
        <v>0.1</v>
      </c>
      <c r="F196" s="97" t="s">
        <v>522</v>
      </c>
      <c r="G196" s="96" t="s">
        <v>2702</v>
      </c>
      <c r="H196" s="95"/>
    </row>
    <row r="197" spans="1:8" x14ac:dyDescent="0.25">
      <c r="A197" s="145"/>
      <c r="B197" s="142"/>
      <c r="C197" s="133"/>
      <c r="D197" s="96" t="s">
        <v>2701</v>
      </c>
      <c r="E197" s="97">
        <v>0.1</v>
      </c>
      <c r="F197" s="97" t="s">
        <v>510</v>
      </c>
      <c r="G197" s="96" t="s">
        <v>2697</v>
      </c>
      <c r="H197" s="95"/>
    </row>
    <row r="198" spans="1:8" x14ac:dyDescent="0.25">
      <c r="A198" s="145"/>
      <c r="B198" s="142"/>
      <c r="C198" s="133"/>
      <c r="D198" s="96" t="s">
        <v>2701</v>
      </c>
      <c r="E198" s="97">
        <v>0.1</v>
      </c>
      <c r="F198" s="97" t="s">
        <v>519</v>
      </c>
      <c r="G198" s="96" t="s">
        <v>2696</v>
      </c>
      <c r="H198" s="95"/>
    </row>
    <row r="199" spans="1:8" x14ac:dyDescent="0.25">
      <c r="A199" s="145"/>
      <c r="B199" s="142"/>
      <c r="C199" s="133"/>
      <c r="D199" s="96" t="s">
        <v>2701</v>
      </c>
      <c r="E199" s="97">
        <v>0.1</v>
      </c>
      <c r="F199" s="97" t="s">
        <v>512</v>
      </c>
      <c r="G199" s="96" t="s">
        <v>2695</v>
      </c>
      <c r="H199" s="95"/>
    </row>
    <row r="200" spans="1:8" x14ac:dyDescent="0.25">
      <c r="A200" s="146"/>
      <c r="B200" s="143"/>
      <c r="C200" s="134"/>
      <c r="D200" s="96" t="s">
        <v>2701</v>
      </c>
      <c r="E200" s="97">
        <v>0.1</v>
      </c>
      <c r="F200" s="97" t="s">
        <v>524</v>
      </c>
      <c r="G200" s="96" t="s">
        <v>2693</v>
      </c>
      <c r="H200" s="95"/>
    </row>
    <row r="202" spans="1:8" ht="15" customHeight="1" x14ac:dyDescent="0.25">
      <c r="C202" s="132"/>
      <c r="D202" s="96"/>
      <c r="E202" s="97"/>
      <c r="F202" s="97"/>
      <c r="G202" s="96"/>
      <c r="H202" s="98"/>
    </row>
    <row r="203" spans="1:8" x14ac:dyDescent="0.25">
      <c r="C203" s="133"/>
      <c r="D203" s="96" t="s">
        <v>2694</v>
      </c>
      <c r="E203" s="97">
        <v>0.5</v>
      </c>
      <c r="F203" s="97" t="s">
        <v>517</v>
      </c>
      <c r="G203" s="96" t="s">
        <v>2700</v>
      </c>
      <c r="H203" s="95"/>
    </row>
    <row r="204" spans="1:8" x14ac:dyDescent="0.25">
      <c r="C204" s="133"/>
      <c r="D204" s="96" t="s">
        <v>2694</v>
      </c>
      <c r="E204" s="97">
        <v>0.1</v>
      </c>
      <c r="F204" s="97" t="s">
        <v>2699</v>
      </c>
      <c r="G204" s="96" t="s">
        <v>2698</v>
      </c>
      <c r="H204" s="95"/>
    </row>
    <row r="205" spans="1:8" x14ac:dyDescent="0.25">
      <c r="C205" s="133"/>
      <c r="D205" s="96" t="s">
        <v>2694</v>
      </c>
      <c r="E205" s="97">
        <v>0.1</v>
      </c>
      <c r="F205" s="97" t="s">
        <v>510</v>
      </c>
      <c r="G205" s="96" t="s">
        <v>2697</v>
      </c>
      <c r="H205" s="95"/>
    </row>
    <row r="206" spans="1:8" x14ac:dyDescent="0.25">
      <c r="C206" s="133"/>
      <c r="D206" s="96" t="s">
        <v>2694</v>
      </c>
      <c r="E206" s="97">
        <v>0.1</v>
      </c>
      <c r="F206" s="97" t="s">
        <v>519</v>
      </c>
      <c r="G206" s="96" t="s">
        <v>2696</v>
      </c>
      <c r="H206" s="95"/>
    </row>
    <row r="207" spans="1:8" x14ac:dyDescent="0.25">
      <c r="C207" s="133"/>
      <c r="D207" s="96" t="s">
        <v>2694</v>
      </c>
      <c r="E207" s="97">
        <v>0.1</v>
      </c>
      <c r="F207" s="97" t="s">
        <v>512</v>
      </c>
      <c r="G207" s="96" t="s">
        <v>2695</v>
      </c>
      <c r="H207" s="95"/>
    </row>
    <row r="208" spans="1:8" x14ac:dyDescent="0.25">
      <c r="C208" s="134"/>
      <c r="D208" s="96" t="s">
        <v>2694</v>
      </c>
      <c r="E208" s="97">
        <v>0.1</v>
      </c>
      <c r="F208" s="97" t="s">
        <v>524</v>
      </c>
      <c r="G208" s="96" t="s">
        <v>2693</v>
      </c>
      <c r="H208" s="95"/>
    </row>
  </sheetData>
  <sheetProtection password="BD64" sheet="1" objects="1" scenarios="1"/>
  <mergeCells count="76">
    <mergeCell ref="A90:A96"/>
    <mergeCell ref="B90:B96"/>
    <mergeCell ref="C90:C96"/>
    <mergeCell ref="A114:A120"/>
    <mergeCell ref="B114:B120"/>
    <mergeCell ref="C114:C120"/>
    <mergeCell ref="A98:A104"/>
    <mergeCell ref="B98:B104"/>
    <mergeCell ref="C98:C104"/>
    <mergeCell ref="A106:A112"/>
    <mergeCell ref="B106:B112"/>
    <mergeCell ref="C106:C112"/>
    <mergeCell ref="A74:A80"/>
    <mergeCell ref="B74:B80"/>
    <mergeCell ref="C74:C80"/>
    <mergeCell ref="A82:A88"/>
    <mergeCell ref="B82:B88"/>
    <mergeCell ref="C82:C88"/>
    <mergeCell ref="A34:A40"/>
    <mergeCell ref="A66:A72"/>
    <mergeCell ref="A18:A24"/>
    <mergeCell ref="B18:B24"/>
    <mergeCell ref="C18:C24"/>
    <mergeCell ref="A26:A32"/>
    <mergeCell ref="B26:B32"/>
    <mergeCell ref="C26:C32"/>
    <mergeCell ref="B34:B40"/>
    <mergeCell ref="C34:C40"/>
    <mergeCell ref="A42:A48"/>
    <mergeCell ref="B42:B48"/>
    <mergeCell ref="C42:C48"/>
    <mergeCell ref="B66:B72"/>
    <mergeCell ref="C66:C72"/>
    <mergeCell ref="A50:A56"/>
    <mergeCell ref="B50:B56"/>
    <mergeCell ref="C50:C56"/>
    <mergeCell ref="A58:A64"/>
    <mergeCell ref="B58:B64"/>
    <mergeCell ref="C58:C64"/>
    <mergeCell ref="E1:G1"/>
    <mergeCell ref="A2:A8"/>
    <mergeCell ref="B2:B8"/>
    <mergeCell ref="C2:C8"/>
    <mergeCell ref="A10:A16"/>
    <mergeCell ref="B10:B16"/>
    <mergeCell ref="C10:C16"/>
    <mergeCell ref="C122:C128"/>
    <mergeCell ref="A122:A128"/>
    <mergeCell ref="A146:A152"/>
    <mergeCell ref="B146:B152"/>
    <mergeCell ref="A154:A160"/>
    <mergeCell ref="B154:B160"/>
    <mergeCell ref="C154:C160"/>
    <mergeCell ref="C146:C152"/>
    <mergeCell ref="C138:C144"/>
    <mergeCell ref="A130:A136"/>
    <mergeCell ref="B130:B136"/>
    <mergeCell ref="C130:C136"/>
    <mergeCell ref="A138:A144"/>
    <mergeCell ref="B138:B144"/>
    <mergeCell ref="B122:B128"/>
    <mergeCell ref="A186:A192"/>
    <mergeCell ref="B186:B192"/>
    <mergeCell ref="A178:A184"/>
    <mergeCell ref="A170:A176"/>
    <mergeCell ref="C202:C208"/>
    <mergeCell ref="C186:C192"/>
    <mergeCell ref="A194:A200"/>
    <mergeCell ref="B194:B200"/>
    <mergeCell ref="C194:C200"/>
    <mergeCell ref="B162:B168"/>
    <mergeCell ref="C162:C168"/>
    <mergeCell ref="B170:B176"/>
    <mergeCell ref="C170:C176"/>
    <mergeCell ref="B178:B184"/>
    <mergeCell ref="C178:C184"/>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S320"/>
  <sheetViews>
    <sheetView topLeftCell="K1" workbookViewId="0">
      <selection activeCell="M25" sqref="M25"/>
    </sheetView>
  </sheetViews>
  <sheetFormatPr defaultColWidth="0" defaultRowHeight="15" zeroHeight="1" x14ac:dyDescent="0.25"/>
  <cols>
    <col min="1" max="1" width="16.5703125" customWidth="1"/>
    <col min="2" max="2" width="20.42578125" customWidth="1"/>
    <col min="3" max="3" width="16.5703125" customWidth="1"/>
    <col min="4" max="4" width="11" customWidth="1"/>
    <col min="5" max="5" width="21.28515625" customWidth="1"/>
    <col min="6" max="6" width="47.85546875" customWidth="1"/>
    <col min="7" max="7" width="22.140625" customWidth="1"/>
    <col min="8" max="8" width="47.85546875" customWidth="1"/>
    <col min="9" max="9" width="21.7109375" customWidth="1"/>
    <col min="10" max="10" width="23.85546875" customWidth="1"/>
    <col min="11" max="11" width="22.85546875" customWidth="1"/>
    <col min="12" max="12" width="16.85546875" customWidth="1"/>
    <col min="13" max="13" width="30.140625" customWidth="1"/>
    <col min="14" max="14" width="19.5703125" customWidth="1"/>
    <col min="15" max="15" width="12.85546875" customWidth="1"/>
    <col min="16" max="16" width="19.5703125" customWidth="1"/>
    <col min="17" max="17" width="12.85546875" customWidth="1"/>
    <col min="18" max="18" width="31.7109375" customWidth="1"/>
    <col min="19" max="19" width="16.85546875" customWidth="1"/>
    <col min="20" max="16384" width="9.140625" hidden="1"/>
  </cols>
  <sheetData>
    <row r="1" spans="1:19" ht="27.75" customHeight="1" x14ac:dyDescent="0.25">
      <c r="A1" s="158" t="s">
        <v>2319</v>
      </c>
      <c r="I1" s="157" t="s">
        <v>2761</v>
      </c>
      <c r="O1" s="54"/>
      <c r="P1" s="54"/>
      <c r="Q1" s="54"/>
    </row>
    <row r="2" spans="1:19" ht="18.75" x14ac:dyDescent="0.3">
      <c r="A2" s="158"/>
      <c r="I2" s="157"/>
      <c r="P2" s="54"/>
      <c r="Q2" s="54"/>
      <c r="R2" t="s">
        <v>181</v>
      </c>
      <c r="S2" s="55" t="s">
        <v>198</v>
      </c>
    </row>
    <row r="3" spans="1:19" s="123" customFormat="1" ht="47.25" x14ac:dyDescent="0.25">
      <c r="A3" s="121" t="s">
        <v>117</v>
      </c>
      <c r="B3" s="122" t="s">
        <v>2193</v>
      </c>
      <c r="C3" s="121" t="s">
        <v>2192</v>
      </c>
      <c r="D3" s="122" t="s">
        <v>3</v>
      </c>
      <c r="E3" s="121" t="s">
        <v>118</v>
      </c>
      <c r="F3" s="122" t="s">
        <v>4</v>
      </c>
      <c r="G3" s="122" t="s">
        <v>2194</v>
      </c>
      <c r="H3" s="122" t="s">
        <v>2318</v>
      </c>
      <c r="I3" s="122" t="s">
        <v>116</v>
      </c>
      <c r="J3" s="122" t="s">
        <v>0</v>
      </c>
      <c r="K3" s="122" t="s">
        <v>6</v>
      </c>
      <c r="L3" s="122" t="s">
        <v>1</v>
      </c>
      <c r="M3" s="122" t="s">
        <v>172</v>
      </c>
      <c r="N3" s="121" t="s">
        <v>2</v>
      </c>
      <c r="O3" s="121" t="s">
        <v>171</v>
      </c>
      <c r="P3" s="121" t="s">
        <v>194</v>
      </c>
      <c r="Q3" s="121" t="s">
        <v>193</v>
      </c>
      <c r="R3" s="122" t="s">
        <v>195</v>
      </c>
      <c r="S3" s="122" t="s">
        <v>5</v>
      </c>
    </row>
    <row r="4" spans="1:19" ht="14.45" customHeight="1" x14ac:dyDescent="0.25">
      <c r="A4" t="s">
        <v>2310</v>
      </c>
      <c r="B4" s="75" t="s">
        <v>2199</v>
      </c>
      <c r="C4" s="75" t="s">
        <v>2320</v>
      </c>
      <c r="D4" t="s">
        <v>69</v>
      </c>
      <c r="E4" t="s">
        <v>118</v>
      </c>
      <c r="F4" s="51" t="str">
        <f>IF(D4="","",IFERROR(VLOOKUP(D4,'Tabelas auxiliares'!$A$3:$B$61,2,FALSE),"DESCENTRALIZAÇÃO"))</f>
        <v>PROAP - PNAES</v>
      </c>
      <c r="G4" s="51" t="str">
        <f>IFERROR(VLOOKUP($B4,'Tabelas auxiliares'!$A$65:$C$102,2,FALSE),"")</f>
        <v>Assistência - Sociais</v>
      </c>
      <c r="H4" s="51" t="str">
        <f>IFERROR(VLOOKUP($B4,'Tabelas auxiliares'!$A$65:$C$102,3,FALSE),"")</f>
        <v>AUXILIO MORADIA / AUXILIO CRECHE / AUXILIO TRANSPORTE / BOLSA PERMANENCIA / BOLSA AUXILIO ALIMENTACAO AOS ESTUDANTES DE GRADUACAO / MONITORIA DE AÇÕES AFIRMATIVAS</v>
      </c>
      <c r="I4" t="s">
        <v>2936</v>
      </c>
      <c r="J4" t="s">
        <v>2117</v>
      </c>
      <c r="K4" t="s">
        <v>2939</v>
      </c>
      <c r="L4" t="s">
        <v>2119</v>
      </c>
      <c r="M4" t="s">
        <v>124</v>
      </c>
      <c r="N4" t="s">
        <v>2099</v>
      </c>
      <c r="O4" t="s">
        <v>2549</v>
      </c>
      <c r="P4" s="51" t="str">
        <f t="shared" ref="P4:P67" si="0">LEFT(N4,1)</f>
        <v>3</v>
      </c>
      <c r="Q4" s="51" t="str">
        <f>IFERROR(VLOOKUP(O4,'Tabelas auxiliares'!$A$224:$E$233,5,FALSE),"")</f>
        <v/>
      </c>
      <c r="R4" s="51" t="str">
        <f>IF(Q4&lt;&gt;"",Q4,IF(P4='Tabelas auxiliares'!$A$237,"CUSTEIO",IF(P4='Tabelas auxiliares'!$A$236,"INVESTIMENTO","")))</f>
        <v>CUSTEIO</v>
      </c>
      <c r="S4" s="44">
        <v>1080</v>
      </c>
    </row>
    <row r="5" spans="1:19" x14ac:dyDescent="0.25">
      <c r="A5" t="s">
        <v>2310</v>
      </c>
      <c r="B5" s="75" t="s">
        <v>2199</v>
      </c>
      <c r="C5" s="75" t="s">
        <v>2320</v>
      </c>
      <c r="D5" t="s">
        <v>69</v>
      </c>
      <c r="E5" t="s">
        <v>118</v>
      </c>
      <c r="F5" s="51" t="str">
        <f>IF(D5="","",IFERROR(VLOOKUP(D5,'Tabelas auxiliares'!$A$3:$B$61,2,FALSE),"DESCENTRALIZAÇÃO"))</f>
        <v>PROAP - PNAES</v>
      </c>
      <c r="G5" s="51" t="str">
        <f>IFERROR(VLOOKUP($B5,'Tabelas auxiliares'!$A$65:$C$102,2,FALSE),"")</f>
        <v>Assistência - Sociais</v>
      </c>
      <c r="H5" s="51" t="str">
        <f>IFERROR(VLOOKUP($B5,'Tabelas auxiliares'!$A$65:$C$102,3,FALSE),"")</f>
        <v>AUXILIO MORADIA / AUXILIO CRECHE / AUXILIO TRANSPORTE / BOLSA PERMANENCIA / BOLSA AUXILIO ALIMENTACAO AOS ESTUDANTES DE GRADUACAO / MONITORIA DE AÇÕES AFIRMATIVAS</v>
      </c>
      <c r="I5" t="s">
        <v>2940</v>
      </c>
      <c r="J5" t="s">
        <v>2941</v>
      </c>
      <c r="K5" t="s">
        <v>2942</v>
      </c>
      <c r="L5" t="s">
        <v>2943</v>
      </c>
      <c r="M5" t="s">
        <v>124</v>
      </c>
      <c r="N5" t="s">
        <v>2099</v>
      </c>
      <c r="O5" t="s">
        <v>2607</v>
      </c>
      <c r="P5" s="51" t="str">
        <f t="shared" si="0"/>
        <v>3</v>
      </c>
      <c r="Q5" s="51" t="str">
        <f>IFERROR(VLOOKUP(O5,'Tabelas auxiliares'!$A$224:$E$233,5,FALSE),"")</f>
        <v/>
      </c>
      <c r="R5" s="51" t="str">
        <f>IF(Q5&lt;&gt;"",Q5,IF(P5='Tabelas auxiliares'!$A$237,"CUSTEIO",IF(P5='Tabelas auxiliares'!$A$236,"INVESTIMENTO","")))</f>
        <v>CUSTEIO</v>
      </c>
      <c r="S5" s="44">
        <v>57200</v>
      </c>
    </row>
    <row r="6" spans="1:19" ht="14.45" customHeight="1" x14ac:dyDescent="0.25">
      <c r="A6" t="s">
        <v>2310</v>
      </c>
      <c r="B6" s="75" t="s">
        <v>2240</v>
      </c>
      <c r="C6" s="75" t="s">
        <v>2313</v>
      </c>
      <c r="D6" t="s">
        <v>83</v>
      </c>
      <c r="E6" t="s">
        <v>118</v>
      </c>
      <c r="F6" s="51" t="str">
        <f>IF(D6="","",IFERROR(VLOOKUP(D6,'Tabelas auxiliares'!$A$3:$B$61,2,FALSE),"DESCENTRALIZAÇÃO"))</f>
        <v>NETEL - NÚCLEO EDUCACIONAL DE TECNOLOGIAS E LÍNGUAS</v>
      </c>
      <c r="G6" s="51" t="str">
        <f>IFERROR(VLOOKUP($B6,'Tabelas auxiliares'!$A$65:$C$102,2,FALSE),"")</f>
        <v>Internacionalização</v>
      </c>
      <c r="H6" s="51" t="str">
        <f>IFERROR(VLOOKUP($B6,'Tabelas auxiliares'!$A$65:$C$102,3,FALSE),"")</f>
        <v>DIÁRIAS INTERNACIONAIS / PASSAGENS AÉREAS INTERNACIONAIS / AUXÍLIO PARA EVENTOS INTERNACIONAIS / INSCRIÇÃO PARA  EVENTOS INTERNACIONAIS / ANUIDADES ARI / ENCARGO DE CURSOS E CONCURSOS ARI</v>
      </c>
      <c r="I6" t="s">
        <v>2156</v>
      </c>
      <c r="J6" t="s">
        <v>2163</v>
      </c>
      <c r="K6" t="s">
        <v>2164</v>
      </c>
      <c r="L6" t="s">
        <v>2165</v>
      </c>
      <c r="M6" t="s">
        <v>124</v>
      </c>
      <c r="N6" t="s">
        <v>2099</v>
      </c>
      <c r="O6" t="s">
        <v>2100</v>
      </c>
      <c r="P6" s="51" t="str">
        <f t="shared" si="0"/>
        <v>3</v>
      </c>
      <c r="Q6" s="51" t="str">
        <f>IFERROR(VLOOKUP(O6,'Tabelas auxiliares'!$A$224:$E$233,5,FALSE),"")</f>
        <v/>
      </c>
      <c r="R6" s="51" t="str">
        <f>IF(Q6&lt;&gt;"",Q6,IF(P6='Tabelas auxiliares'!$A$237,"CUSTEIO",IF(P6='Tabelas auxiliares'!$A$236,"INVESTIMENTO","")))</f>
        <v>CUSTEIO</v>
      </c>
      <c r="S6" s="44">
        <v>9900</v>
      </c>
    </row>
    <row r="7" spans="1:19" ht="14.45" customHeight="1" x14ac:dyDescent="0.25">
      <c r="A7" t="s">
        <v>2314</v>
      </c>
      <c r="B7" s="75" t="s">
        <v>2195</v>
      </c>
      <c r="C7" s="75" t="s">
        <v>2317</v>
      </c>
      <c r="D7" t="s">
        <v>27</v>
      </c>
      <c r="E7" t="s">
        <v>118</v>
      </c>
      <c r="F7" s="51" t="str">
        <f>IF(D7="","",IFERROR(VLOOKUP(D7,'Tabelas auxiliares'!$A$3:$B$61,2,FALSE),"DESCENTRALIZAÇÃO"))</f>
        <v>ACI - ASSESSORIA DE COMUNICAÇÃO E IMPRENSA</v>
      </c>
      <c r="G7" s="51" t="str">
        <f>IFERROR(VLOOKUP($B7,'Tabelas auxiliares'!$A$65:$C$102,2,FALSE),"")</f>
        <v>Administração geral</v>
      </c>
      <c r="H7" s="51" t="str">
        <f>IFERROR(VLOOKUP($B7,'Tabelas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7" t="s">
        <v>3042</v>
      </c>
      <c r="J7" t="s">
        <v>3043</v>
      </c>
      <c r="K7" t="s">
        <v>3044</v>
      </c>
      <c r="L7" t="s">
        <v>3045</v>
      </c>
      <c r="M7" t="s">
        <v>124</v>
      </c>
      <c r="N7" t="s">
        <v>122</v>
      </c>
      <c r="O7" t="s">
        <v>123</v>
      </c>
      <c r="P7" s="51" t="str">
        <f t="shared" si="0"/>
        <v>3</v>
      </c>
      <c r="Q7" s="51" t="str">
        <f>IFERROR(VLOOKUP(O7,'Tabelas auxiliares'!$A$224:$E$233,5,FALSE),"")</f>
        <v/>
      </c>
      <c r="R7" s="51" t="str">
        <f>IF(Q7&lt;&gt;"",Q7,IF(P7='Tabelas auxiliares'!$A$237,"CUSTEIO",IF(P7='Tabelas auxiliares'!$A$236,"INVESTIMENTO","")))</f>
        <v>CUSTEIO</v>
      </c>
      <c r="S7" s="44">
        <v>4649.67</v>
      </c>
    </row>
    <row r="8" spans="1:19" ht="14.45" customHeight="1" x14ac:dyDescent="0.25">
      <c r="A8" t="s">
        <v>2314</v>
      </c>
      <c r="B8" s="75" t="s">
        <v>2195</v>
      </c>
      <c r="C8" s="75" t="s">
        <v>2317</v>
      </c>
      <c r="D8" t="s">
        <v>84</v>
      </c>
      <c r="E8" t="s">
        <v>118</v>
      </c>
      <c r="F8" s="51" t="str">
        <f>IF(D8="","",IFERROR(VLOOKUP(D8,'Tabelas auxiliares'!$A$3:$B$61,2,FALSE),"DESCENTRALIZAÇÃO"))</f>
        <v>AGÊNCIA DE INOVAÇÃO</v>
      </c>
      <c r="G8" s="51" t="str">
        <f>IFERROR(VLOOKUP($B8,'Tabelas auxiliares'!$A$65:$C$102,2,FALSE),"")</f>
        <v>Administração geral</v>
      </c>
      <c r="H8" s="51" t="str">
        <f>IFERROR(VLOOKUP($B8,'Tabelas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 t="s">
        <v>3046</v>
      </c>
      <c r="J8" t="s">
        <v>3047</v>
      </c>
      <c r="K8" t="s">
        <v>3048</v>
      </c>
      <c r="L8" t="s">
        <v>3049</v>
      </c>
      <c r="M8" t="s">
        <v>124</v>
      </c>
      <c r="N8" t="s">
        <v>122</v>
      </c>
      <c r="O8" t="s">
        <v>123</v>
      </c>
      <c r="P8" s="51" t="str">
        <f t="shared" si="0"/>
        <v>3</v>
      </c>
      <c r="Q8" s="51" t="str">
        <f>IFERROR(VLOOKUP(O8,'Tabelas auxiliares'!$A$224:$E$233,5,FALSE),"")</f>
        <v/>
      </c>
      <c r="R8" s="51" t="str">
        <f>IF(Q8&lt;&gt;"",Q8,IF(P8='Tabelas auxiliares'!$A$237,"CUSTEIO",IF(P8='Tabelas auxiliares'!$A$236,"INVESTIMENTO","")))</f>
        <v>CUSTEIO</v>
      </c>
      <c r="S8" s="44">
        <v>10914</v>
      </c>
    </row>
    <row r="9" spans="1:19" x14ac:dyDescent="0.25">
      <c r="A9" t="s">
        <v>2314</v>
      </c>
      <c r="B9" s="75" t="s">
        <v>2197</v>
      </c>
      <c r="C9" s="75" t="s">
        <v>2317</v>
      </c>
      <c r="D9" t="s">
        <v>35</v>
      </c>
      <c r="E9" t="s">
        <v>118</v>
      </c>
      <c r="F9" s="51" t="str">
        <f>IF(D9="","",IFERROR(VLOOKUP(D9,'Tabelas auxiliares'!$A$3:$B$61,2,FALSE),"DESCENTRALIZAÇÃO"))</f>
        <v>PU - PREFEITURA UNIVERSITÁRIA</v>
      </c>
      <c r="G9" s="51" t="str">
        <f>IFERROR(VLOOKUP($B9,'Tabelas auxiliares'!$A$65:$C$102,2,FALSE),"")</f>
        <v>Água / luz / gás (concessionárias)</v>
      </c>
      <c r="H9" s="51" t="str">
        <f>IFERROR(VLOOKUP($B9,'Tabelas auxiliares'!$A$65:$C$102,3,FALSE),"")</f>
        <v>ÁGUA E ESGOTO / ENERGIA ELÉTRICA / GÁS</v>
      </c>
      <c r="I9" t="s">
        <v>2903</v>
      </c>
      <c r="J9" t="s">
        <v>2907</v>
      </c>
      <c r="K9" t="s">
        <v>2908</v>
      </c>
      <c r="L9" t="s">
        <v>2909</v>
      </c>
      <c r="M9" t="s">
        <v>124</v>
      </c>
      <c r="N9" t="s">
        <v>122</v>
      </c>
      <c r="O9" t="s">
        <v>123</v>
      </c>
      <c r="P9" s="51" t="str">
        <f t="shared" si="0"/>
        <v>3</v>
      </c>
      <c r="Q9" s="51" t="str">
        <f>IFERROR(VLOOKUP(O9,'Tabelas auxiliares'!$A$224:$E$233,5,FALSE),"")</f>
        <v/>
      </c>
      <c r="R9" s="51" t="str">
        <f>IF(Q9&lt;&gt;"",Q9,IF(P9='Tabelas auxiliares'!$A$237,"CUSTEIO",IF(P9='Tabelas auxiliares'!$A$236,"INVESTIMENTO","")))</f>
        <v>CUSTEIO</v>
      </c>
      <c r="S9" s="44">
        <v>61709.66</v>
      </c>
    </row>
    <row r="10" spans="1:19" ht="14.45" customHeight="1" x14ac:dyDescent="0.25">
      <c r="A10" t="s">
        <v>2314</v>
      </c>
      <c r="B10" s="75" t="s">
        <v>2217</v>
      </c>
      <c r="C10" s="75" t="s">
        <v>2317</v>
      </c>
      <c r="D10" t="s">
        <v>75</v>
      </c>
      <c r="E10" t="s">
        <v>118</v>
      </c>
      <c r="F10" s="51" t="str">
        <f>IF(D10="","",IFERROR(VLOOKUP(D10,'Tabelas auxiliares'!$A$3:$B$61,2,FALSE),"DESCENTRALIZAÇÃO"))</f>
        <v>BIBLIOTECA</v>
      </c>
      <c r="G10" s="51" t="str">
        <f>IFERROR(VLOOKUP($B10,'Tabelas auxiliares'!$A$65:$C$102,2,FALSE),"")</f>
        <v>Acervo bibliográfico</v>
      </c>
      <c r="H10" s="51" t="str">
        <f>IFERROR(VLOOKUP($B10,'Tabelas auxiliares'!$A$65:$C$102,3,FALSE),"")</f>
        <v>LIVROS / ASSINATURA DE JORNAIS E REVISTAS / PERIÓDICOS / BASES ACADÊMICAS/ENCADERNAÇÃO E REENCADERNAÇÃO DE LIVROS DO ACERVO</v>
      </c>
      <c r="I10" t="s">
        <v>2772</v>
      </c>
      <c r="J10" t="s">
        <v>2773</v>
      </c>
      <c r="K10" t="s">
        <v>2774</v>
      </c>
      <c r="L10" t="s">
        <v>2775</v>
      </c>
      <c r="M10" t="s">
        <v>124</v>
      </c>
      <c r="N10" t="s">
        <v>168</v>
      </c>
      <c r="O10" t="s">
        <v>123</v>
      </c>
      <c r="P10" s="51" t="str">
        <f t="shared" si="0"/>
        <v>3</v>
      </c>
      <c r="Q10" s="51" t="str">
        <f>IFERROR(VLOOKUP(O10,'Tabelas auxiliares'!$A$224:$E$233,5,FALSE),"")</f>
        <v/>
      </c>
      <c r="R10" s="51" t="str">
        <f>IF(Q10&lt;&gt;"",Q10,IF(P10='Tabelas auxiliares'!$A$237,"CUSTEIO",IF(P10='Tabelas auxiliares'!$A$236,"INVESTIMENTO","")))</f>
        <v>CUSTEIO</v>
      </c>
      <c r="S10" s="44">
        <v>18194.28</v>
      </c>
    </row>
    <row r="11" spans="1:19" ht="14.45" customHeight="1" x14ac:dyDescent="0.25">
      <c r="A11" t="s">
        <v>2314</v>
      </c>
      <c r="B11" s="75" t="s">
        <v>2217</v>
      </c>
      <c r="C11" s="75" t="s">
        <v>2317</v>
      </c>
      <c r="D11" t="s">
        <v>75</v>
      </c>
      <c r="E11" t="s">
        <v>118</v>
      </c>
      <c r="F11" s="51" t="str">
        <f>IF(D11="","",IFERROR(VLOOKUP(D11,'Tabelas auxiliares'!$A$3:$B$61,2,FALSE),"DESCENTRALIZAÇÃO"))</f>
        <v>BIBLIOTECA</v>
      </c>
      <c r="G11" s="51" t="str">
        <f>IFERROR(VLOOKUP($B11,'Tabelas auxiliares'!$A$65:$C$102,2,FALSE),"")</f>
        <v>Acervo bibliográfico</v>
      </c>
      <c r="H11" s="51" t="str">
        <f>IFERROR(VLOOKUP($B11,'Tabelas auxiliares'!$A$65:$C$102,3,FALSE),"")</f>
        <v>LIVROS / ASSINATURA DE JORNAIS E REVISTAS / PERIÓDICOS / BASES ACADÊMICAS/ENCADERNAÇÃO E REENCADERNAÇÃO DE LIVROS DO ACERVO</v>
      </c>
      <c r="I11" t="s">
        <v>2772</v>
      </c>
      <c r="J11" t="s">
        <v>2776</v>
      </c>
      <c r="K11" t="s">
        <v>2777</v>
      </c>
      <c r="L11" t="s">
        <v>2778</v>
      </c>
      <c r="M11" t="s">
        <v>124</v>
      </c>
      <c r="N11" t="s">
        <v>122</v>
      </c>
      <c r="O11" t="s">
        <v>123</v>
      </c>
      <c r="P11" s="51" t="str">
        <f t="shared" si="0"/>
        <v>3</v>
      </c>
      <c r="Q11" s="51" t="str">
        <f>IFERROR(VLOOKUP(O11,'Tabelas auxiliares'!$A$224:$E$233,5,FALSE),"")</f>
        <v/>
      </c>
      <c r="R11" s="51" t="str">
        <f>IF(Q11&lt;&gt;"",Q11,IF(P11='Tabelas auxiliares'!$A$237,"CUSTEIO",IF(P11='Tabelas auxiliares'!$A$236,"INVESTIMENTO","")))</f>
        <v>CUSTEIO</v>
      </c>
      <c r="S11" s="44">
        <v>378054.13</v>
      </c>
    </row>
    <row r="12" spans="1:19" ht="14.45" customHeight="1" x14ac:dyDescent="0.25">
      <c r="A12" t="s">
        <v>2314</v>
      </c>
      <c r="B12" s="75" t="s">
        <v>2217</v>
      </c>
      <c r="C12" s="75" t="s">
        <v>2317</v>
      </c>
      <c r="D12" t="s">
        <v>75</v>
      </c>
      <c r="E12" t="s">
        <v>118</v>
      </c>
      <c r="F12" s="51" t="str">
        <f>IF(D12="","",IFERROR(VLOOKUP(D12,'Tabelas auxiliares'!$A$3:$B$61,2,FALSE),"DESCENTRALIZAÇÃO"))</f>
        <v>BIBLIOTECA</v>
      </c>
      <c r="G12" s="51" t="str">
        <f>IFERROR(VLOOKUP($B12,'Tabelas auxiliares'!$A$65:$C$102,2,FALSE),"")</f>
        <v>Acervo bibliográfico</v>
      </c>
      <c r="H12" s="51" t="str">
        <f>IFERROR(VLOOKUP($B12,'Tabelas auxiliares'!$A$65:$C$102,3,FALSE),"")</f>
        <v>LIVROS / ASSINATURA DE JORNAIS E REVISTAS / PERIÓDICOS / BASES ACADÊMICAS/ENCADERNAÇÃO E REENCADERNAÇÃO DE LIVROS DO ACERVO</v>
      </c>
      <c r="I12" t="s">
        <v>3046</v>
      </c>
      <c r="J12" t="s">
        <v>3050</v>
      </c>
      <c r="K12" t="s">
        <v>3051</v>
      </c>
      <c r="L12" t="s">
        <v>3052</v>
      </c>
      <c r="M12" t="s">
        <v>124</v>
      </c>
      <c r="N12" t="s">
        <v>122</v>
      </c>
      <c r="O12" t="s">
        <v>123</v>
      </c>
      <c r="P12" s="51" t="str">
        <f t="shared" si="0"/>
        <v>3</v>
      </c>
      <c r="Q12" s="51" t="str">
        <f>IFERROR(VLOOKUP(O12,'Tabelas auxiliares'!$A$224:$E$233,5,FALSE),"")</f>
        <v/>
      </c>
      <c r="R12" s="51" t="str">
        <f>IF(Q12&lt;&gt;"",Q12,IF(P12='Tabelas auxiliares'!$A$237,"CUSTEIO",IF(P12='Tabelas auxiliares'!$A$236,"INVESTIMENTO","")))</f>
        <v>CUSTEIO</v>
      </c>
      <c r="S12" s="44">
        <v>3550.5</v>
      </c>
    </row>
    <row r="13" spans="1:19" ht="14.45" customHeight="1" x14ac:dyDescent="0.25">
      <c r="A13" t="s">
        <v>2314</v>
      </c>
      <c r="B13" s="75" t="s">
        <v>2220</v>
      </c>
      <c r="C13" s="75" t="s">
        <v>2317</v>
      </c>
      <c r="D13" t="s">
        <v>86</v>
      </c>
      <c r="E13" t="s">
        <v>118</v>
      </c>
      <c r="F13" s="51" t="str">
        <f>IF(D13="","",IFERROR(VLOOKUP(D13,'Tabelas auxiliares'!$A$3:$B$61,2,FALSE),"DESCENTRALIZAÇÃO"))</f>
        <v>SUGEPE - CAPACITAÇÃO</v>
      </c>
      <c r="G13" s="51" t="str">
        <f>IFERROR(VLOOKUP($B13,'Tabelas auxiliares'!$A$65:$C$102,2,FALSE),"")</f>
        <v>Capacitação de servidores</v>
      </c>
      <c r="H13" s="51" t="str">
        <f>IFERROR(VLOOKUP($B13,'Tabelas auxiliares'!$A$65:$C$102,3,FALSE),"")</f>
        <v>CURSO EXTERNO / INSCRICOES PARA CURSO / CURSOS IN COMPANY</v>
      </c>
      <c r="I13" t="s">
        <v>2936</v>
      </c>
      <c r="J13" t="s">
        <v>2946</v>
      </c>
      <c r="K13" t="s">
        <v>2947</v>
      </c>
      <c r="L13" t="s">
        <v>2948</v>
      </c>
      <c r="M13" t="s">
        <v>124</v>
      </c>
      <c r="N13" t="s">
        <v>122</v>
      </c>
      <c r="O13" t="s">
        <v>2627</v>
      </c>
      <c r="P13" s="51" t="str">
        <f t="shared" si="0"/>
        <v>3</v>
      </c>
      <c r="Q13" s="51" t="str">
        <f>IFERROR(VLOOKUP(O13,'Tabelas auxiliares'!$A$224:$E$233,5,FALSE),"")</f>
        <v/>
      </c>
      <c r="R13" s="51" t="str">
        <f>IF(Q13&lt;&gt;"",Q13,IF(P13='Tabelas auxiliares'!$A$237,"CUSTEIO",IF(P13='Tabelas auxiliares'!$A$236,"INVESTIMENTO","")))</f>
        <v>CUSTEIO</v>
      </c>
      <c r="S13" s="44">
        <v>25300</v>
      </c>
    </row>
    <row r="14" spans="1:19" ht="14.45" customHeight="1" x14ac:dyDescent="0.25">
      <c r="A14" t="s">
        <v>2314</v>
      </c>
      <c r="B14" s="75" t="s">
        <v>2220</v>
      </c>
      <c r="C14" s="75" t="s">
        <v>2317</v>
      </c>
      <c r="D14" t="s">
        <v>86</v>
      </c>
      <c r="E14" t="s">
        <v>118</v>
      </c>
      <c r="F14" s="51" t="str">
        <f>IF(D14="","",IFERROR(VLOOKUP(D14,'Tabelas auxiliares'!$A$3:$B$61,2,FALSE),"DESCENTRALIZAÇÃO"))</f>
        <v>SUGEPE - CAPACITAÇÃO</v>
      </c>
      <c r="G14" s="51" t="str">
        <f>IFERROR(VLOOKUP($B14,'Tabelas auxiliares'!$A$65:$C$102,2,FALSE),"")</f>
        <v>Capacitação de servidores</v>
      </c>
      <c r="H14" s="51" t="str">
        <f>IFERROR(VLOOKUP($B14,'Tabelas auxiliares'!$A$65:$C$102,3,FALSE),"")</f>
        <v>CURSO EXTERNO / INSCRICOES PARA CURSO / CURSOS IN COMPANY</v>
      </c>
      <c r="I14" t="s">
        <v>3042</v>
      </c>
      <c r="J14" t="s">
        <v>3053</v>
      </c>
      <c r="K14" t="s">
        <v>3054</v>
      </c>
      <c r="L14" t="s">
        <v>3055</v>
      </c>
      <c r="M14" t="s">
        <v>124</v>
      </c>
      <c r="N14" t="s">
        <v>122</v>
      </c>
      <c r="O14" t="s">
        <v>2627</v>
      </c>
      <c r="P14" s="51" t="str">
        <f t="shared" si="0"/>
        <v>3</v>
      </c>
      <c r="Q14" s="51" t="str">
        <f>IFERROR(VLOOKUP(O14,'Tabelas auxiliares'!$A$224:$E$233,5,FALSE),"")</f>
        <v/>
      </c>
      <c r="R14" s="51" t="str">
        <f>IF(Q14&lt;&gt;"",Q14,IF(P14='Tabelas auxiliares'!$A$237,"CUSTEIO",IF(P14='Tabelas auxiliares'!$A$236,"INVESTIMENTO","")))</f>
        <v>CUSTEIO</v>
      </c>
      <c r="S14" s="44">
        <v>3390</v>
      </c>
    </row>
    <row r="15" spans="1:19" ht="14.45" customHeight="1" x14ac:dyDescent="0.25">
      <c r="A15" t="s">
        <v>2314</v>
      </c>
      <c r="B15" s="75" t="s">
        <v>2220</v>
      </c>
      <c r="C15" s="75" t="s">
        <v>2317</v>
      </c>
      <c r="D15" t="s">
        <v>86</v>
      </c>
      <c r="E15" t="s">
        <v>118</v>
      </c>
      <c r="F15" s="51" t="str">
        <f>IF(D15="","",IFERROR(VLOOKUP(D15,'Tabelas auxiliares'!$A$3:$B$61,2,FALSE),"DESCENTRALIZAÇÃO"))</f>
        <v>SUGEPE - CAPACITAÇÃO</v>
      </c>
      <c r="G15" s="51" t="str">
        <f>IFERROR(VLOOKUP($B15,'Tabelas auxiliares'!$A$65:$C$102,2,FALSE),"")</f>
        <v>Capacitação de servidores</v>
      </c>
      <c r="H15" s="51" t="str">
        <f>IFERROR(VLOOKUP($B15,'Tabelas auxiliares'!$A$65:$C$102,3,FALSE),"")</f>
        <v>CURSO EXTERNO / INSCRICOES PARA CURSO / CURSOS IN COMPANY</v>
      </c>
      <c r="I15" t="s">
        <v>3042</v>
      </c>
      <c r="J15" t="s">
        <v>1512</v>
      </c>
      <c r="K15" t="s">
        <v>3056</v>
      </c>
      <c r="L15" t="s">
        <v>1514</v>
      </c>
      <c r="M15" t="s">
        <v>124</v>
      </c>
      <c r="N15" t="s">
        <v>158</v>
      </c>
      <c r="O15" t="s">
        <v>2627</v>
      </c>
      <c r="P15" s="51" t="str">
        <f t="shared" si="0"/>
        <v>3</v>
      </c>
      <c r="Q15" s="51" t="str">
        <f>IFERROR(VLOOKUP(O15,'Tabelas auxiliares'!$A$224:$E$233,5,FALSE),"")</f>
        <v/>
      </c>
      <c r="R15" s="51" t="str">
        <f>IF(Q15&lt;&gt;"",Q15,IF(P15='Tabelas auxiliares'!$A$237,"CUSTEIO",IF(P15='Tabelas auxiliares'!$A$236,"INVESTIMENTO","")))</f>
        <v>CUSTEIO</v>
      </c>
      <c r="S15" s="44">
        <v>34236.080000000002</v>
      </c>
    </row>
    <row r="16" spans="1:19" ht="14.45" customHeight="1" x14ac:dyDescent="0.25">
      <c r="A16" t="s">
        <v>2314</v>
      </c>
      <c r="B16" s="75" t="s">
        <v>2223</v>
      </c>
      <c r="C16" s="75" t="s">
        <v>2317</v>
      </c>
      <c r="D16" t="s">
        <v>88</v>
      </c>
      <c r="E16" t="s">
        <v>118</v>
      </c>
      <c r="F16" s="51" t="str">
        <f>IF(D16="","",IFERROR(VLOOKUP(D16,'Tabelas auxiliares'!$A$3:$B$61,2,FALSE),"DESCENTRALIZAÇÃO"))</f>
        <v>SUGEPE - SUPERINTENDÊNCIA DE GESTÃO DE PESSOAS</v>
      </c>
      <c r="G16" s="51" t="str">
        <f>IFERROR(VLOOKUP($B16,'Tabelas auxiliares'!$A$65:$C$102,2,FALSE),"")</f>
        <v>Cursos e concursos</v>
      </c>
      <c r="H16" s="51" t="str">
        <f>IFERROR(VLOOKUP($B16,'Tabelas auxiliares'!$A$65:$C$102,3,FALSE),"")</f>
        <v>FOLHA DE PAGAMENTO (ENCARGOS DE CURSO E CONCURSO)</v>
      </c>
      <c r="I16" t="s">
        <v>126</v>
      </c>
      <c r="J16" t="s">
        <v>127</v>
      </c>
      <c r="K16" t="s">
        <v>125</v>
      </c>
      <c r="L16" t="s">
        <v>128</v>
      </c>
      <c r="M16" t="s">
        <v>124</v>
      </c>
      <c r="N16" t="s">
        <v>129</v>
      </c>
      <c r="O16" t="s">
        <v>123</v>
      </c>
      <c r="P16" s="51" t="str">
        <f t="shared" si="0"/>
        <v>3</v>
      </c>
      <c r="Q16" s="51" t="str">
        <f>IFERROR(VLOOKUP(O16,'Tabelas auxiliares'!$A$224:$E$233,5,FALSE),"")</f>
        <v/>
      </c>
      <c r="R16" s="51" t="str">
        <f>IF(Q16&lt;&gt;"",Q16,IF(P16='Tabelas auxiliares'!$A$237,"CUSTEIO",IF(P16='Tabelas auxiliares'!$A$236,"INVESTIMENTO","")))</f>
        <v>CUSTEIO</v>
      </c>
      <c r="S16" s="44">
        <v>12000</v>
      </c>
    </row>
    <row r="17" spans="1:19" ht="14.45" customHeight="1" x14ac:dyDescent="0.25">
      <c r="A17" t="s">
        <v>2314</v>
      </c>
      <c r="B17" s="75" t="s">
        <v>2226</v>
      </c>
      <c r="C17" s="75" t="s">
        <v>2317</v>
      </c>
      <c r="D17" t="s">
        <v>200</v>
      </c>
      <c r="E17" t="s">
        <v>118</v>
      </c>
      <c r="F17" s="51" t="str">
        <f>IF(D17="","",IFERROR(VLOOKUP(D17,'Tabelas auxiliares'!$A$3:$B$61,2,FALSE),"DESCENTRALIZAÇÃO"))</f>
        <v>PU - MOBILIÁRIOS * D.U.C</v>
      </c>
      <c r="G17" s="51" t="str">
        <f>IFERROR(VLOOKUP($B17,'Tabelas auxiliares'!$A$65:$C$102,2,FALSE),"")</f>
        <v>Equipamentos - Áreas comuns</v>
      </c>
      <c r="H17" s="51" t="str">
        <f>IFERROR(VLOOKUP($B17,'Tabelas auxiliares'!$A$65:$C$102,3,FALSE),"")</f>
        <v>MOBILIÁRIO / LINHA BRANCA / QUADROS DE AVISO / DISPLAYS / VENTILADORES / BEBEDOUROS / EQUIPAMENTO DE SOM / PROJETORES / CORTINAS E PERSIANAS/DRONER</v>
      </c>
      <c r="I17" t="s">
        <v>2944</v>
      </c>
      <c r="J17" t="s">
        <v>2949</v>
      </c>
      <c r="K17" t="s">
        <v>2950</v>
      </c>
      <c r="L17" t="s">
        <v>2951</v>
      </c>
      <c r="M17" t="s">
        <v>124</v>
      </c>
      <c r="N17" t="s">
        <v>134</v>
      </c>
      <c r="O17" t="s">
        <v>135</v>
      </c>
      <c r="P17" s="51" t="str">
        <f t="shared" si="0"/>
        <v>4</v>
      </c>
      <c r="Q17" s="51" t="str">
        <f>IFERROR(VLOOKUP(O17,'Tabelas auxiliares'!$A$224:$E$233,5,FALSE),"")</f>
        <v/>
      </c>
      <c r="R17" s="51" t="str">
        <f>IF(Q17&lt;&gt;"",Q17,IF(P17='Tabelas auxiliares'!$A$237,"CUSTEIO",IF(P17='Tabelas auxiliares'!$A$236,"INVESTIMENTO","")))</f>
        <v>INVESTIMENTO</v>
      </c>
      <c r="S17" s="44">
        <v>4121.0200000000004</v>
      </c>
    </row>
    <row r="18" spans="1:19" ht="14.45" customHeight="1" x14ac:dyDescent="0.25">
      <c r="A18" t="s">
        <v>2314</v>
      </c>
      <c r="B18" s="75" t="s">
        <v>2229</v>
      </c>
      <c r="C18" s="75" t="s">
        <v>2317</v>
      </c>
      <c r="D18" t="s">
        <v>15</v>
      </c>
      <c r="E18" t="s">
        <v>118</v>
      </c>
      <c r="F18" s="51" t="str">
        <f>IF(D18="","",IFERROR(VLOOKUP(D18,'Tabelas auxiliares'!$A$3:$B$61,2,FALSE),"DESCENTRALIZAÇÃO"))</f>
        <v>PROPES - PRÓ-REITORIA DE PESQUISA / CEM</v>
      </c>
      <c r="G18" s="51" t="str">
        <f>IFERROR(VLOOKUP($B18,'Tabelas auxiliares'!$A$65:$C$102,2,FALSE),"")</f>
        <v>Equipamentos - Laboratórios</v>
      </c>
      <c r="H18" s="51" t="str">
        <f>IFERROR(VLOOKUP($B18,'Tabelas auxiliares'!$A$65:$C$102,3,FALSE),"")</f>
        <v>AQUISICAO POR IMPORTACAO / EQUIPAMENTOS NOVOS / MANUTENÇÃO DE EQUIPAMENTOS LABORATORIAIS</v>
      </c>
      <c r="I18" t="s">
        <v>3057</v>
      </c>
      <c r="J18" t="s">
        <v>3058</v>
      </c>
      <c r="K18" t="s">
        <v>3059</v>
      </c>
      <c r="L18" t="s">
        <v>3060</v>
      </c>
      <c r="M18" t="s">
        <v>124</v>
      </c>
      <c r="N18" t="s">
        <v>134</v>
      </c>
      <c r="O18" t="s">
        <v>135</v>
      </c>
      <c r="P18" s="51" t="str">
        <f t="shared" si="0"/>
        <v>4</v>
      </c>
      <c r="Q18" s="51" t="str">
        <f>IFERROR(VLOOKUP(O18,'Tabelas auxiliares'!$A$224:$E$233,5,FALSE),"")</f>
        <v/>
      </c>
      <c r="R18" s="51" t="str">
        <f>IF(Q18&lt;&gt;"",Q18,IF(P18='Tabelas auxiliares'!$A$237,"CUSTEIO",IF(P18='Tabelas auxiliares'!$A$236,"INVESTIMENTO","")))</f>
        <v>INVESTIMENTO</v>
      </c>
      <c r="S18" s="44">
        <v>14152.91</v>
      </c>
    </row>
    <row r="19" spans="1:19" ht="14.45" customHeight="1" x14ac:dyDescent="0.25">
      <c r="A19" t="s">
        <v>2314</v>
      </c>
      <c r="B19" s="75" t="s">
        <v>2229</v>
      </c>
      <c r="C19" s="75" t="s">
        <v>2317</v>
      </c>
      <c r="D19" t="s">
        <v>41</v>
      </c>
      <c r="E19" t="s">
        <v>118</v>
      </c>
      <c r="F19" s="51" t="str">
        <f>IF(D19="","",IFERROR(VLOOKUP(D19,'Tabelas auxiliares'!$A$3:$B$61,2,FALSE),"DESCENTRALIZAÇÃO"))</f>
        <v>CECS - CENTRO DE ENG., MODELAGEM E CIÊNCIAS SOCIAIS APLICADAS</v>
      </c>
      <c r="G19" s="51" t="str">
        <f>IFERROR(VLOOKUP($B19,'Tabelas auxiliares'!$A$65:$C$102,2,FALSE),"")</f>
        <v>Equipamentos - Laboratórios</v>
      </c>
      <c r="H19" s="51" t="str">
        <f>IFERROR(VLOOKUP($B19,'Tabelas auxiliares'!$A$65:$C$102,3,FALSE),"")</f>
        <v>AQUISICAO POR IMPORTACAO / EQUIPAMENTOS NOVOS / MANUTENÇÃO DE EQUIPAMENTOS LABORATORIAIS</v>
      </c>
      <c r="I19" t="s">
        <v>3057</v>
      </c>
      <c r="J19" t="s">
        <v>3061</v>
      </c>
      <c r="K19" t="s">
        <v>3062</v>
      </c>
      <c r="L19" t="s">
        <v>3063</v>
      </c>
      <c r="M19" t="s">
        <v>124</v>
      </c>
      <c r="N19" t="s">
        <v>134</v>
      </c>
      <c r="O19" t="s">
        <v>135</v>
      </c>
      <c r="P19" s="51" t="str">
        <f t="shared" si="0"/>
        <v>4</v>
      </c>
      <c r="Q19" s="51" t="str">
        <f>IFERROR(VLOOKUP(O19,'Tabelas auxiliares'!$A$224:$E$233,5,FALSE),"")</f>
        <v/>
      </c>
      <c r="R19" s="51" t="str">
        <f>IF(Q19&lt;&gt;"",Q19,IF(P19='Tabelas auxiliares'!$A$237,"CUSTEIO",IF(P19='Tabelas auxiliares'!$A$236,"INVESTIMENTO","")))</f>
        <v>INVESTIMENTO</v>
      </c>
      <c r="S19" s="44">
        <v>69258.91</v>
      </c>
    </row>
    <row r="20" spans="1:19" ht="14.45" customHeight="1" x14ac:dyDescent="0.25">
      <c r="A20" t="s">
        <v>2314</v>
      </c>
      <c r="B20" s="75" t="s">
        <v>2229</v>
      </c>
      <c r="C20" s="75" t="s">
        <v>2317</v>
      </c>
      <c r="D20" t="s">
        <v>53</v>
      </c>
      <c r="E20" t="s">
        <v>118</v>
      </c>
      <c r="F20" s="51" t="str">
        <f>IF(D20="","",IFERROR(VLOOKUP(D20,'Tabelas auxiliares'!$A$3:$B$61,2,FALSE),"DESCENTRALIZAÇÃO"))</f>
        <v>PROGRAD - PRÓ-REITORIA DE GRADUAÇÃO</v>
      </c>
      <c r="G20" s="51" t="str">
        <f>IFERROR(VLOOKUP($B20,'Tabelas auxiliares'!$A$65:$C$102,2,FALSE),"")</f>
        <v>Equipamentos - Laboratórios</v>
      </c>
      <c r="H20" s="51" t="str">
        <f>IFERROR(VLOOKUP($B20,'Tabelas auxiliares'!$A$65:$C$102,3,FALSE),"")</f>
        <v>AQUISICAO POR IMPORTACAO / EQUIPAMENTOS NOVOS / MANUTENÇÃO DE EQUIPAMENTOS LABORATORIAIS</v>
      </c>
      <c r="I20" t="s">
        <v>131</v>
      </c>
      <c r="J20" t="s">
        <v>132</v>
      </c>
      <c r="K20" t="s">
        <v>130</v>
      </c>
      <c r="L20" t="s">
        <v>133</v>
      </c>
      <c r="M20" t="s">
        <v>124</v>
      </c>
      <c r="N20" t="s">
        <v>134</v>
      </c>
      <c r="O20" t="s">
        <v>135</v>
      </c>
      <c r="P20" s="51" t="str">
        <f t="shared" si="0"/>
        <v>4</v>
      </c>
      <c r="Q20" s="51" t="str">
        <f>IFERROR(VLOOKUP(O20,'Tabelas auxiliares'!$A$224:$E$233,5,FALSE),"")</f>
        <v/>
      </c>
      <c r="R20" s="51" t="str">
        <f>IF(Q20&lt;&gt;"",Q20,IF(P20='Tabelas auxiliares'!$A$237,"CUSTEIO",IF(P20='Tabelas auxiliares'!$A$236,"INVESTIMENTO","")))</f>
        <v>INVESTIMENTO</v>
      </c>
      <c r="S20" s="44">
        <v>29361.42</v>
      </c>
    </row>
    <row r="21" spans="1:19" ht="14.45" customHeight="1" x14ac:dyDescent="0.25">
      <c r="A21" t="s">
        <v>2314</v>
      </c>
      <c r="B21" s="75" t="s">
        <v>2229</v>
      </c>
      <c r="C21" s="75" t="s">
        <v>2317</v>
      </c>
      <c r="D21" t="s">
        <v>53</v>
      </c>
      <c r="E21" t="s">
        <v>118</v>
      </c>
      <c r="F21" s="51" t="str">
        <f>IF(D21="","",IFERROR(VLOOKUP(D21,'Tabelas auxiliares'!$A$3:$B$61,2,FALSE),"DESCENTRALIZAÇÃO"))</f>
        <v>PROGRAD - PRÓ-REITORIA DE GRADUAÇÃO</v>
      </c>
      <c r="G21" s="51" t="str">
        <f>IFERROR(VLOOKUP($B21,'Tabelas auxiliares'!$A$65:$C$102,2,FALSE),"")</f>
        <v>Equipamentos - Laboratórios</v>
      </c>
      <c r="H21" s="51" t="str">
        <f>IFERROR(VLOOKUP($B21,'Tabelas auxiliares'!$A$65:$C$102,3,FALSE),"")</f>
        <v>AQUISICAO POR IMPORTACAO / EQUIPAMENTOS NOVOS / MANUTENÇÃO DE EQUIPAMENTOS LABORATORIAIS</v>
      </c>
      <c r="I21" t="s">
        <v>137</v>
      </c>
      <c r="J21" t="s">
        <v>138</v>
      </c>
      <c r="K21" t="s">
        <v>136</v>
      </c>
      <c r="L21" t="s">
        <v>139</v>
      </c>
      <c r="M21" t="s">
        <v>124</v>
      </c>
      <c r="N21" t="s">
        <v>134</v>
      </c>
      <c r="O21" t="s">
        <v>135</v>
      </c>
      <c r="P21" s="51" t="str">
        <f t="shared" si="0"/>
        <v>4</v>
      </c>
      <c r="Q21" s="51" t="str">
        <f>IFERROR(VLOOKUP(O21,'Tabelas auxiliares'!$A$224:$E$233,5,FALSE),"")</f>
        <v/>
      </c>
      <c r="R21" s="51" t="str">
        <f>IF(Q21&lt;&gt;"",Q21,IF(P21='Tabelas auxiliares'!$A$237,"CUSTEIO",IF(P21='Tabelas auxiliares'!$A$236,"INVESTIMENTO","")))</f>
        <v>INVESTIMENTO</v>
      </c>
      <c r="S21" s="44">
        <v>16285.21</v>
      </c>
    </row>
    <row r="22" spans="1:19" ht="14.45" customHeight="1" x14ac:dyDescent="0.25">
      <c r="A22" t="s">
        <v>2314</v>
      </c>
      <c r="B22" s="75" t="s">
        <v>2232</v>
      </c>
      <c r="C22" s="75" t="s">
        <v>2317</v>
      </c>
      <c r="D22" t="s">
        <v>57</v>
      </c>
      <c r="E22" t="s">
        <v>118</v>
      </c>
      <c r="F22" s="51" t="str">
        <f>IF(D22="","",IFERROR(VLOOKUP(D22,'Tabelas auxiliares'!$A$3:$B$61,2,FALSE),"DESCENTRALIZAÇÃO"))</f>
        <v>EDITORA DA UFABC</v>
      </c>
      <c r="G22" s="51" t="str">
        <f>IFERROR(VLOOKUP($B22,'Tabelas auxiliares'!$A$65:$C$102,2,FALSE),"")</f>
        <v>Eventos institucionais</v>
      </c>
      <c r="H22" s="51" t="str">
        <f>IFERROR(VLOOKUP($B22,'Tabelas auxiliares'!$A$65:$C$102,3,FALSE),"")</f>
        <v>BUFFET / ESTANDES / AQUISICAO DE PLACAS COMEMORATIVAS E AFINS / SERVIÇOS DE SOM, IMAGEM E PALCO / SERVIÇOS DE LAVANDERIA EVENTOS / SERVIÇOS DE TRADUÇÃO</v>
      </c>
      <c r="I22" t="s">
        <v>3046</v>
      </c>
      <c r="J22" t="s">
        <v>3064</v>
      </c>
      <c r="K22" t="s">
        <v>3065</v>
      </c>
      <c r="L22" t="s">
        <v>3066</v>
      </c>
      <c r="M22" t="s">
        <v>124</v>
      </c>
      <c r="N22" t="s">
        <v>122</v>
      </c>
      <c r="O22" t="s">
        <v>123</v>
      </c>
      <c r="P22" s="51" t="str">
        <f t="shared" si="0"/>
        <v>3</v>
      </c>
      <c r="Q22" s="51" t="str">
        <f>IFERROR(VLOOKUP(O22,'Tabelas auxiliares'!$A$224:$E$233,5,FALSE),"")</f>
        <v/>
      </c>
      <c r="R22" s="51" t="str">
        <f>IF(Q22&lt;&gt;"",Q22,IF(P22='Tabelas auxiliares'!$A$237,"CUSTEIO",IF(P22='Tabelas auxiliares'!$A$236,"INVESTIMENTO","")))</f>
        <v>CUSTEIO</v>
      </c>
      <c r="S22" s="44">
        <v>1650</v>
      </c>
    </row>
    <row r="23" spans="1:19" ht="14.45" customHeight="1" x14ac:dyDescent="0.25">
      <c r="A23" t="s">
        <v>2314</v>
      </c>
      <c r="B23" s="75" t="s">
        <v>2232</v>
      </c>
      <c r="C23" s="75" t="s">
        <v>2317</v>
      </c>
      <c r="D23" t="s">
        <v>57</v>
      </c>
      <c r="E23" t="s">
        <v>118</v>
      </c>
      <c r="F23" s="51" t="str">
        <f>IF(D23="","",IFERROR(VLOOKUP(D23,'Tabelas auxiliares'!$A$3:$B$61,2,FALSE),"DESCENTRALIZAÇÃO"))</f>
        <v>EDITORA DA UFABC</v>
      </c>
      <c r="G23" s="51" t="str">
        <f>IFERROR(VLOOKUP($B23,'Tabelas auxiliares'!$A$65:$C$102,2,FALSE),"")</f>
        <v>Eventos institucionais</v>
      </c>
      <c r="H23" s="51" t="str">
        <f>IFERROR(VLOOKUP($B23,'Tabelas auxiliares'!$A$65:$C$102,3,FALSE),"")</f>
        <v>BUFFET / ESTANDES / AQUISICAO DE PLACAS COMEMORATIVAS E AFINS / SERVIÇOS DE SOM, IMAGEM E PALCO / SERVIÇOS DE LAVANDERIA EVENTOS / SERVIÇOS DE TRADUÇÃO</v>
      </c>
      <c r="I23" t="s">
        <v>3046</v>
      </c>
      <c r="J23" t="s">
        <v>3067</v>
      </c>
      <c r="K23" t="s">
        <v>3068</v>
      </c>
      <c r="L23" t="s">
        <v>3069</v>
      </c>
      <c r="M23" t="s">
        <v>124</v>
      </c>
      <c r="N23" t="s">
        <v>122</v>
      </c>
      <c r="O23" t="s">
        <v>123</v>
      </c>
      <c r="P23" s="51" t="str">
        <f t="shared" si="0"/>
        <v>3</v>
      </c>
      <c r="Q23" s="51" t="str">
        <f>IFERROR(VLOOKUP(O23,'Tabelas auxiliares'!$A$224:$E$233,5,FALSE),"")</f>
        <v/>
      </c>
      <c r="R23" s="51" t="str">
        <f>IF(Q23&lt;&gt;"",Q23,IF(P23='Tabelas auxiliares'!$A$237,"CUSTEIO",IF(P23='Tabelas auxiliares'!$A$236,"INVESTIMENTO","")))</f>
        <v>CUSTEIO</v>
      </c>
      <c r="S23" s="44">
        <v>640</v>
      </c>
    </row>
    <row r="24" spans="1:19" ht="14.45" customHeight="1" x14ac:dyDescent="0.25">
      <c r="A24" t="s">
        <v>2314</v>
      </c>
      <c r="B24" s="75" t="s">
        <v>2235</v>
      </c>
      <c r="C24" s="75" t="s">
        <v>2317</v>
      </c>
      <c r="D24" t="s">
        <v>90</v>
      </c>
      <c r="E24" t="s">
        <v>118</v>
      </c>
      <c r="F24" s="51" t="str">
        <f>IF(D24="","",IFERROR(VLOOKUP(D24,'Tabelas auxiliares'!$A$3:$B$61,2,FALSE),"DESCENTRALIZAÇÃO"))</f>
        <v>SUGEPE-FOLHA - PASEP + AUX. MORADIA</v>
      </c>
      <c r="G24" s="51" t="str">
        <f>IFERROR(VLOOKUP($B24,'Tabelas auxiliares'!$A$65:$C$102,2,FALSE),"")</f>
        <v>Folha de pagamento - Ativos, Previdência, PASEP</v>
      </c>
      <c r="H24" s="51" t="str">
        <f>IFERROR(VLOOKUP($B24,'Tabelas auxiliares'!$A$65:$C$102,3,FALSE),"")</f>
        <v>FOLHA DE PAGAMENTO / CONTRIBUICAO PARA O PSS / SUBSTITUICOES / INSS PATRONAL / PASEP</v>
      </c>
      <c r="I24" t="s">
        <v>140</v>
      </c>
      <c r="J24" t="s">
        <v>141</v>
      </c>
      <c r="K24" t="s">
        <v>3070</v>
      </c>
      <c r="L24" t="s">
        <v>3071</v>
      </c>
      <c r="M24" t="s">
        <v>124</v>
      </c>
      <c r="N24" t="s">
        <v>2912</v>
      </c>
      <c r="O24" t="s">
        <v>142</v>
      </c>
      <c r="P24" s="51" t="str">
        <f t="shared" si="0"/>
        <v>3</v>
      </c>
      <c r="Q24" s="51" t="str">
        <f>IFERROR(VLOOKUP(O24,'Tabelas auxiliares'!$A$224:$E$233,5,FALSE),"")</f>
        <v>FOLHA DE PESSOAL</v>
      </c>
      <c r="R24" s="51" t="str">
        <f>IF(Q24&lt;&gt;"",Q24,IF(P24='Tabelas auxiliares'!$A$237,"CUSTEIO",IF(P24='Tabelas auxiliares'!$A$236,"INVESTIMENTO","")))</f>
        <v>FOLHA DE PESSOAL</v>
      </c>
      <c r="S24" s="44">
        <v>17544.400000000001</v>
      </c>
    </row>
    <row r="25" spans="1:19" ht="14.45" customHeight="1" x14ac:dyDescent="0.25">
      <c r="A25" t="s">
        <v>2314</v>
      </c>
      <c r="B25" s="75" t="s">
        <v>2235</v>
      </c>
      <c r="C25" s="75" t="s">
        <v>2317</v>
      </c>
      <c r="D25" t="s">
        <v>90</v>
      </c>
      <c r="E25" t="s">
        <v>118</v>
      </c>
      <c r="F25" s="51" t="str">
        <f>IF(D25="","",IFERROR(VLOOKUP(D25,'Tabelas auxiliares'!$A$3:$B$61,2,FALSE),"DESCENTRALIZAÇÃO"))</f>
        <v>SUGEPE-FOLHA - PASEP + AUX. MORADIA</v>
      </c>
      <c r="G25" s="51" t="str">
        <f>IFERROR(VLOOKUP($B25,'Tabelas auxiliares'!$A$65:$C$102,2,FALSE),"")</f>
        <v>Folha de pagamento - Ativos, Previdência, PASEP</v>
      </c>
      <c r="H25" s="51" t="str">
        <f>IFERROR(VLOOKUP($B25,'Tabelas auxiliares'!$A$65:$C$102,3,FALSE),"")</f>
        <v>FOLHA DE PAGAMENTO / CONTRIBUICAO PARA O PSS / SUBSTITUICOES / INSS PATRONAL / PASEP</v>
      </c>
      <c r="I25" t="s">
        <v>2106</v>
      </c>
      <c r="J25" t="s">
        <v>316</v>
      </c>
      <c r="K25" t="s">
        <v>2952</v>
      </c>
      <c r="L25" t="s">
        <v>318</v>
      </c>
      <c r="M25" t="s">
        <v>124</v>
      </c>
      <c r="N25" t="s">
        <v>2912</v>
      </c>
      <c r="O25" t="s">
        <v>142</v>
      </c>
      <c r="P25" s="51" t="str">
        <f t="shared" si="0"/>
        <v>3</v>
      </c>
      <c r="Q25" s="51" t="str">
        <f>IFERROR(VLOOKUP(O25,'Tabelas auxiliares'!$A$224:$E$233,5,FALSE),"")</f>
        <v>FOLHA DE PESSOAL</v>
      </c>
      <c r="R25" s="51" t="str">
        <f>IF(Q25&lt;&gt;"",Q25,IF(P25='Tabelas auxiliares'!$A$237,"CUSTEIO",IF(P25='Tabelas auxiliares'!$A$236,"INVESTIMENTO","")))</f>
        <v>FOLHA DE PESSOAL</v>
      </c>
      <c r="S25" s="44">
        <v>15789.96</v>
      </c>
    </row>
    <row r="26" spans="1:19" ht="14.45" customHeight="1" x14ac:dyDescent="0.25">
      <c r="A26" t="s">
        <v>2314</v>
      </c>
      <c r="B26" s="75" t="s">
        <v>2235</v>
      </c>
      <c r="C26" s="75" t="s">
        <v>2317</v>
      </c>
      <c r="D26" t="s">
        <v>90</v>
      </c>
      <c r="E26" t="s">
        <v>118</v>
      </c>
      <c r="F26" s="51" t="str">
        <f>IF(D26="","",IFERROR(VLOOKUP(D26,'Tabelas auxiliares'!$A$3:$B$61,2,FALSE),"DESCENTRALIZAÇÃO"))</f>
        <v>SUGEPE-FOLHA - PASEP + AUX. MORADIA</v>
      </c>
      <c r="G26" s="51" t="str">
        <f>IFERROR(VLOOKUP($B26,'Tabelas auxiliares'!$A$65:$C$102,2,FALSE),"")</f>
        <v>Folha de pagamento - Ativos, Previdência, PASEP</v>
      </c>
      <c r="H26" s="51" t="str">
        <f>IFERROR(VLOOKUP($B26,'Tabelas auxiliares'!$A$65:$C$102,3,FALSE),"")</f>
        <v>FOLHA DE PAGAMENTO / CONTRIBUICAO PARA O PSS / SUBSTITUICOES / INSS PATRONAL / PASEP</v>
      </c>
      <c r="I26" t="s">
        <v>2944</v>
      </c>
      <c r="J26" t="s">
        <v>1165</v>
      </c>
      <c r="K26" t="s">
        <v>2953</v>
      </c>
      <c r="L26" t="s">
        <v>1167</v>
      </c>
      <c r="M26" t="s">
        <v>124</v>
      </c>
      <c r="N26" t="s">
        <v>2912</v>
      </c>
      <c r="O26" t="s">
        <v>142</v>
      </c>
      <c r="P26" s="51" t="str">
        <f t="shared" si="0"/>
        <v>3</v>
      </c>
      <c r="Q26" s="51" t="str">
        <f>IFERROR(VLOOKUP(O26,'Tabelas auxiliares'!$A$224:$E$233,5,FALSE),"")</f>
        <v>FOLHA DE PESSOAL</v>
      </c>
      <c r="R26" s="51" t="str">
        <f>IF(Q26&lt;&gt;"",Q26,IF(P26='Tabelas auxiliares'!$A$237,"CUSTEIO",IF(P26='Tabelas auxiliares'!$A$236,"INVESTIMENTO","")))</f>
        <v>FOLHA DE PESSOAL</v>
      </c>
      <c r="S26" s="44">
        <v>7747.38</v>
      </c>
    </row>
    <row r="27" spans="1:19" ht="14.45" customHeight="1" x14ac:dyDescent="0.25">
      <c r="A27" t="s">
        <v>2314</v>
      </c>
      <c r="B27" s="75" t="s">
        <v>2240</v>
      </c>
      <c r="C27" s="75" t="s">
        <v>2317</v>
      </c>
      <c r="D27" t="s">
        <v>45</v>
      </c>
      <c r="E27" t="s">
        <v>118</v>
      </c>
      <c r="F27" s="51" t="str">
        <f>IF(D27="","",IFERROR(VLOOKUP(D27,'Tabelas auxiliares'!$A$3:$B$61,2,FALSE),"DESCENTRALIZAÇÃO"))</f>
        <v>CMCC - CENTRO DE MATEMÁTICA, COMPUTAÇÃO E COGNIÇÃO</v>
      </c>
      <c r="G27" s="51" t="str">
        <f>IFERROR(VLOOKUP($B27,'Tabelas auxiliares'!$A$65:$C$102,2,FALSE),"")</f>
        <v>Internacionalização</v>
      </c>
      <c r="H27" s="51" t="str">
        <f>IFERROR(VLOOKUP($B27,'Tabelas auxiliares'!$A$65:$C$102,3,FALSE),"")</f>
        <v>DIÁRIAS INTERNACIONAIS / PASSAGENS AÉREAS INTERNACIONAIS / AUXÍLIO PARA EVENTOS INTERNACIONAIS / INSCRIÇÃO PARA  EVENTOS INTERNACIONAIS / ANUIDADES ARI / ENCARGO DE CURSOS E CONCURSOS ARI</v>
      </c>
      <c r="I27" t="s">
        <v>2903</v>
      </c>
      <c r="J27" t="s">
        <v>2913</v>
      </c>
      <c r="K27" t="s">
        <v>2914</v>
      </c>
      <c r="L27" t="s">
        <v>2915</v>
      </c>
      <c r="M27" t="s">
        <v>124</v>
      </c>
      <c r="N27" t="s">
        <v>2099</v>
      </c>
      <c r="O27" t="s">
        <v>123</v>
      </c>
      <c r="P27" s="51" t="str">
        <f t="shared" si="0"/>
        <v>3</v>
      </c>
      <c r="Q27" s="51" t="str">
        <f>IFERROR(VLOOKUP(O27,'Tabelas auxiliares'!$A$224:$E$233,5,FALSE),"")</f>
        <v/>
      </c>
      <c r="R27" s="51" t="str">
        <f>IF(Q27&lt;&gt;"",Q27,IF(P27='Tabelas auxiliares'!$A$237,"CUSTEIO",IF(P27='Tabelas auxiliares'!$A$236,"INVESTIMENTO","")))</f>
        <v>CUSTEIO</v>
      </c>
      <c r="S27" s="44">
        <v>524.61</v>
      </c>
    </row>
    <row r="28" spans="1:19" ht="14.45" customHeight="1" x14ac:dyDescent="0.25">
      <c r="A28" t="s">
        <v>2314</v>
      </c>
      <c r="B28" s="75" t="s">
        <v>2242</v>
      </c>
      <c r="C28" s="75" t="s">
        <v>2317</v>
      </c>
      <c r="D28" t="s">
        <v>35</v>
      </c>
      <c r="E28" t="s">
        <v>118</v>
      </c>
      <c r="F28" s="51" t="str">
        <f>IF(D28="","",IFERROR(VLOOKUP(D28,'Tabelas auxiliares'!$A$3:$B$61,2,FALSE),"DESCENTRALIZAÇÃO"))</f>
        <v>PU - PREFEITURA UNIVERSITÁRIA</v>
      </c>
      <c r="G28" s="51" t="str">
        <f>IFERROR(VLOOKUP($B28,'Tabelas auxiliares'!$A$65:$C$102,2,FALSE),"")</f>
        <v>Limpeza e copeiragem</v>
      </c>
      <c r="H28" s="51" t="str">
        <f>IFERROR(VLOOKUP($B28,'Tabelas auxiliares'!$A$65:$C$102,3,FALSE),"")</f>
        <v>LIMPEZA / COPEIRAGEM / COLETA DE LIXO INFECTANTE /MATERIAIS DE LIMPEZA E COPA (PAPEL TOALHA, HIGIÊNICO) / BOMBONAS RESÍDUOS QUÍMICOS</v>
      </c>
      <c r="I28" t="s">
        <v>2856</v>
      </c>
      <c r="J28" t="s">
        <v>1207</v>
      </c>
      <c r="K28" t="s">
        <v>2859</v>
      </c>
      <c r="L28" t="s">
        <v>1209</v>
      </c>
      <c r="M28" t="s">
        <v>124</v>
      </c>
      <c r="N28" t="s">
        <v>122</v>
      </c>
      <c r="O28" t="s">
        <v>123</v>
      </c>
      <c r="P28" s="51" t="str">
        <f t="shared" si="0"/>
        <v>3</v>
      </c>
      <c r="Q28" s="51" t="str">
        <f>IFERROR(VLOOKUP(O28,'Tabelas auxiliares'!$A$224:$E$233,5,FALSE),"")</f>
        <v/>
      </c>
      <c r="R28" s="51" t="str">
        <f>IF(Q28&lt;&gt;"",Q28,IF(P28='Tabelas auxiliares'!$A$237,"CUSTEIO",IF(P28='Tabelas auxiliares'!$A$236,"INVESTIMENTO","")))</f>
        <v>CUSTEIO</v>
      </c>
      <c r="S28" s="44">
        <v>69427.8</v>
      </c>
    </row>
    <row r="29" spans="1:19" ht="14.45" customHeight="1" x14ac:dyDescent="0.25">
      <c r="A29" t="s">
        <v>2314</v>
      </c>
      <c r="B29" s="75" t="s">
        <v>2245</v>
      </c>
      <c r="C29" s="75" t="s">
        <v>2317</v>
      </c>
      <c r="D29" t="s">
        <v>43</v>
      </c>
      <c r="E29" t="s">
        <v>118</v>
      </c>
      <c r="F29" s="51" t="str">
        <f>IF(D29="","",IFERROR(VLOOKUP(D29,'Tabelas auxiliares'!$A$3:$B$61,2,FALSE),"DESCENTRALIZAÇÃO"))</f>
        <v>CECS - COMPRAS COMPARTILHADAS</v>
      </c>
      <c r="G29" s="51" t="str">
        <f>IFERROR(VLOOKUP($B29,'Tabelas auxiliares'!$A$65:$C$102,2,FALSE),"")</f>
        <v>Materiais didáticos e serviços - Graduação</v>
      </c>
      <c r="H29" s="51" t="str">
        <f>IFERROR(VLOOKUP($B29,'Tabelas auxiliares'!$A$65:$C$102,3,FALSE),"")</f>
        <v xml:space="preserve">VIDRARIAS / MATERIAL DE CONSUMO / MANUTENÇÃO DE EQUIPAMENTOS / REAGENTES QUIMICOS / MATERIAIS E SERVIÇOS DIVERSOS PARA LABORATORIOS DIDÁTICOS E CURSOS DE GRADUAÇÃO / EPIS PARA LABORATÓRIOS </v>
      </c>
      <c r="I29" t="s">
        <v>2411</v>
      </c>
      <c r="J29" t="s">
        <v>2758</v>
      </c>
      <c r="K29" t="s">
        <v>2759</v>
      </c>
      <c r="L29" t="s">
        <v>984</v>
      </c>
      <c r="M29" t="s">
        <v>124</v>
      </c>
      <c r="N29" t="s">
        <v>158</v>
      </c>
      <c r="O29" t="s">
        <v>123</v>
      </c>
      <c r="P29" s="51" t="str">
        <f t="shared" si="0"/>
        <v>3</v>
      </c>
      <c r="Q29" s="51" t="str">
        <f>IFERROR(VLOOKUP(O29,'Tabelas auxiliares'!$A$224:$E$233,5,FALSE),"")</f>
        <v/>
      </c>
      <c r="R29" s="51" t="str">
        <f>IF(Q29&lt;&gt;"",Q29,IF(P29='Tabelas auxiliares'!$A$237,"CUSTEIO",IF(P29='Tabelas auxiliares'!$A$236,"INVESTIMENTO","")))</f>
        <v>CUSTEIO</v>
      </c>
      <c r="S29" s="44">
        <v>1776.2</v>
      </c>
    </row>
    <row r="30" spans="1:19" ht="14.45" customHeight="1" x14ac:dyDescent="0.25">
      <c r="A30" t="s">
        <v>2314</v>
      </c>
      <c r="B30" s="75" t="s">
        <v>2245</v>
      </c>
      <c r="C30" s="75" t="s">
        <v>2317</v>
      </c>
      <c r="D30" t="s">
        <v>43</v>
      </c>
      <c r="E30" t="s">
        <v>118</v>
      </c>
      <c r="F30" s="51" t="str">
        <f>IF(D30="","",IFERROR(VLOOKUP(D30,'Tabelas auxiliares'!$A$3:$B$61,2,FALSE),"DESCENTRALIZAÇÃO"))</f>
        <v>CECS - COMPRAS COMPARTILHADAS</v>
      </c>
      <c r="G30" s="51" t="str">
        <f>IFERROR(VLOOKUP($B30,'Tabelas auxiliares'!$A$65:$C$102,2,FALSE),"")</f>
        <v>Materiais didáticos e serviços - Graduação</v>
      </c>
      <c r="H30" s="51" t="str">
        <f>IFERROR(VLOOKUP($B30,'Tabelas auxiliares'!$A$65:$C$102,3,FALSE),"")</f>
        <v xml:space="preserve">VIDRARIAS / MATERIAL DE CONSUMO / MANUTENÇÃO DE EQUIPAMENTOS / REAGENTES QUIMICOS / MATERIAIS E SERVIÇOS DIVERSOS PARA LABORATORIOS DIDÁTICOS E CURSOS DE GRADUAÇÃO / EPIS PARA LABORATÓRIOS </v>
      </c>
      <c r="I30" t="s">
        <v>2856</v>
      </c>
      <c r="J30" t="s">
        <v>2860</v>
      </c>
      <c r="K30" t="s">
        <v>2861</v>
      </c>
      <c r="L30" t="s">
        <v>2862</v>
      </c>
      <c r="M30" t="s">
        <v>124</v>
      </c>
      <c r="N30" t="s">
        <v>158</v>
      </c>
      <c r="O30" t="s">
        <v>123</v>
      </c>
      <c r="P30" s="51" t="str">
        <f t="shared" si="0"/>
        <v>3</v>
      </c>
      <c r="Q30" s="51" t="str">
        <f>IFERROR(VLOOKUP(O30,'Tabelas auxiliares'!$A$224:$E$233,5,FALSE),"")</f>
        <v/>
      </c>
      <c r="R30" s="51" t="str">
        <f>IF(Q30&lt;&gt;"",Q30,IF(P30='Tabelas auxiliares'!$A$237,"CUSTEIO",IF(P30='Tabelas auxiliares'!$A$236,"INVESTIMENTO","")))</f>
        <v>CUSTEIO</v>
      </c>
      <c r="S30" s="44">
        <v>30194.080000000002</v>
      </c>
    </row>
    <row r="31" spans="1:19" ht="14.45" customHeight="1" x14ac:dyDescent="0.25">
      <c r="A31" t="s">
        <v>2314</v>
      </c>
      <c r="B31" s="75" t="s">
        <v>2245</v>
      </c>
      <c r="C31" s="75" t="s">
        <v>2317</v>
      </c>
      <c r="D31" t="s">
        <v>51</v>
      </c>
      <c r="E31" t="s">
        <v>118</v>
      </c>
      <c r="F31" s="51" t="str">
        <f>IF(D31="","",IFERROR(VLOOKUP(D31,'Tabelas auxiliares'!$A$3:$B$61,2,FALSE),"DESCENTRALIZAÇÃO"))</f>
        <v>CCNH - COMPRAS COMPARTILHADAS</v>
      </c>
      <c r="G31" s="51" t="str">
        <f>IFERROR(VLOOKUP($B31,'Tabelas auxiliares'!$A$65:$C$102,2,FALSE),"")</f>
        <v>Materiais didáticos e serviços - Graduação</v>
      </c>
      <c r="H31" s="51" t="str">
        <f>IFERROR(VLOOKUP($B31,'Tabelas auxiliares'!$A$65:$C$102,3,FALSE),"")</f>
        <v xml:space="preserve">VIDRARIAS / MATERIAL DE CONSUMO / MANUTENÇÃO DE EQUIPAMENTOS / REAGENTES QUIMICOS / MATERIAIS E SERVIÇOS DIVERSOS PARA LABORATORIOS DIDÁTICOS E CURSOS DE GRADUAÇÃO / EPIS PARA LABORATÓRIOS </v>
      </c>
      <c r="I31" t="s">
        <v>2161</v>
      </c>
      <c r="J31" t="s">
        <v>2168</v>
      </c>
      <c r="K31" t="s">
        <v>2169</v>
      </c>
      <c r="L31" t="s">
        <v>2170</v>
      </c>
      <c r="M31" t="s">
        <v>124</v>
      </c>
      <c r="N31" t="s">
        <v>158</v>
      </c>
      <c r="O31" t="s">
        <v>123</v>
      </c>
      <c r="P31" s="51" t="str">
        <f t="shared" si="0"/>
        <v>3</v>
      </c>
      <c r="Q31" s="51" t="str">
        <f>IFERROR(VLOOKUP(O31,'Tabelas auxiliares'!$A$224:$E$233,5,FALSE),"")</f>
        <v/>
      </c>
      <c r="R31" s="51" t="str">
        <f>IF(Q31&lt;&gt;"",Q31,IF(P31='Tabelas auxiliares'!$A$237,"CUSTEIO",IF(P31='Tabelas auxiliares'!$A$236,"INVESTIMENTO","")))</f>
        <v>CUSTEIO</v>
      </c>
      <c r="S31" s="44">
        <v>54000.34</v>
      </c>
    </row>
    <row r="32" spans="1:19" ht="14.45" customHeight="1" x14ac:dyDescent="0.25">
      <c r="A32" t="s">
        <v>2314</v>
      </c>
      <c r="B32" s="75" t="s">
        <v>2245</v>
      </c>
      <c r="C32" s="75" t="s">
        <v>2317</v>
      </c>
      <c r="D32" t="s">
        <v>51</v>
      </c>
      <c r="E32" t="s">
        <v>118</v>
      </c>
      <c r="F32" s="51" t="str">
        <f>IF(D32="","",IFERROR(VLOOKUP(D32,'Tabelas auxiliares'!$A$3:$B$61,2,FALSE),"DESCENTRALIZAÇÃO"))</f>
        <v>CCNH - COMPRAS COMPARTILHADAS</v>
      </c>
      <c r="G32" s="51" t="str">
        <f>IFERROR(VLOOKUP($B32,'Tabelas auxiliares'!$A$65:$C$102,2,FALSE),"")</f>
        <v>Materiais didáticos e serviços - Graduação</v>
      </c>
      <c r="H32" s="51" t="str">
        <f>IFERROR(VLOOKUP($B32,'Tabelas auxiliares'!$A$65:$C$102,3,FALSE),"")</f>
        <v xml:space="preserve">VIDRARIAS / MATERIAL DE CONSUMO / MANUTENÇÃO DE EQUIPAMENTOS / REAGENTES QUIMICOS / MATERIAIS E SERVIÇOS DIVERSOS PARA LABORATORIOS DIDÁTICOS E CURSOS DE GRADUAÇÃO / EPIS PARA LABORATÓRIOS </v>
      </c>
      <c r="I32" t="s">
        <v>3057</v>
      </c>
      <c r="J32" t="s">
        <v>3072</v>
      </c>
      <c r="K32" t="s">
        <v>3073</v>
      </c>
      <c r="L32" t="s">
        <v>3074</v>
      </c>
      <c r="M32" t="s">
        <v>124</v>
      </c>
      <c r="N32" t="s">
        <v>158</v>
      </c>
      <c r="O32" t="s">
        <v>123</v>
      </c>
      <c r="P32" s="51" t="str">
        <f t="shared" si="0"/>
        <v>3</v>
      </c>
      <c r="Q32" s="51" t="str">
        <f>IFERROR(VLOOKUP(O32,'Tabelas auxiliares'!$A$224:$E$233,5,FALSE),"")</f>
        <v/>
      </c>
      <c r="R32" s="51" t="str">
        <f>IF(Q32&lt;&gt;"",Q32,IF(P32='Tabelas auxiliares'!$A$237,"CUSTEIO",IF(P32='Tabelas auxiliares'!$A$236,"INVESTIMENTO","")))</f>
        <v>CUSTEIO</v>
      </c>
      <c r="S32" s="44">
        <v>75415.259999999995</v>
      </c>
    </row>
    <row r="33" spans="1:19" ht="14.45" customHeight="1" x14ac:dyDescent="0.25">
      <c r="A33" t="s">
        <v>2314</v>
      </c>
      <c r="B33" s="75" t="s">
        <v>2245</v>
      </c>
      <c r="C33" s="75" t="s">
        <v>2317</v>
      </c>
      <c r="D33" t="s">
        <v>518</v>
      </c>
      <c r="E33" t="s">
        <v>118</v>
      </c>
      <c r="F33" s="51" t="str">
        <f>IF(D33="","",IFERROR(VLOOKUP(D33,'Tabelas auxiliares'!$A$3:$B$61,2,FALSE),"DESCENTRALIZAÇÃO"))</f>
        <v>CCNH - TRI</v>
      </c>
      <c r="G33" s="51" t="str">
        <f>IFERROR(VLOOKUP($B33,'Tabelas auxiliares'!$A$65:$C$102,2,FALSE),"")</f>
        <v>Materiais didáticos e serviços - Graduação</v>
      </c>
      <c r="H33" s="51" t="str">
        <f>IFERROR(VLOOKUP($B33,'Tabelas auxiliares'!$A$65:$C$102,3,FALSE),"")</f>
        <v xml:space="preserve">VIDRARIAS / MATERIAL DE CONSUMO / MANUTENÇÃO DE EQUIPAMENTOS / REAGENTES QUIMICOS / MATERIAIS E SERVIÇOS DIVERSOS PARA LABORATORIOS DIDÁTICOS E CURSOS DE GRADUAÇÃO / EPIS PARA LABORATÓRIOS </v>
      </c>
      <c r="I33" t="s">
        <v>3057</v>
      </c>
      <c r="J33" t="s">
        <v>3072</v>
      </c>
      <c r="K33" t="s">
        <v>3075</v>
      </c>
      <c r="L33" t="s">
        <v>3074</v>
      </c>
      <c r="M33" t="s">
        <v>225</v>
      </c>
      <c r="N33" t="s">
        <v>158</v>
      </c>
      <c r="O33" t="s">
        <v>123</v>
      </c>
      <c r="P33" s="51" t="str">
        <f t="shared" si="0"/>
        <v>3</v>
      </c>
      <c r="Q33" s="51" t="str">
        <f>IFERROR(VLOOKUP(O33,'Tabelas auxiliares'!$A$224:$E$233,5,FALSE),"")</f>
        <v/>
      </c>
      <c r="R33" s="51" t="str">
        <f>IF(Q33&lt;&gt;"",Q33,IF(P33='Tabelas auxiliares'!$A$237,"CUSTEIO",IF(P33='Tabelas auxiliares'!$A$236,"INVESTIMENTO","")))</f>
        <v>CUSTEIO</v>
      </c>
      <c r="S33" s="44">
        <v>2015.64</v>
      </c>
    </row>
    <row r="34" spans="1:19" ht="14.45" customHeight="1" x14ac:dyDescent="0.25">
      <c r="A34" t="s">
        <v>2314</v>
      </c>
      <c r="B34" s="75" t="s">
        <v>2254</v>
      </c>
      <c r="C34" s="75" t="s">
        <v>2317</v>
      </c>
      <c r="D34" t="s">
        <v>55</v>
      </c>
      <c r="E34" t="s">
        <v>118</v>
      </c>
      <c r="F34" s="51" t="str">
        <f>IF(D34="","",IFERROR(VLOOKUP(D34,'Tabelas auxiliares'!$A$3:$B$61,2,FALSE),"DESCENTRALIZAÇÃO"))</f>
        <v>PROEC - PRÓ-REITORIA DE EXTENSÃO E CULTURA</v>
      </c>
      <c r="G34" s="51" t="str">
        <f>IFERROR(VLOOKUP($B34,'Tabelas auxiliares'!$A$65:$C$102,2,FALSE),"")</f>
        <v>Materiais didáticos e serviços - Extensão</v>
      </c>
      <c r="H34" s="51" t="str">
        <f>IFERROR(VLOOKUP($B34,'Tabelas auxiliares'!$A$65:$C$102,3,FALSE),"")</f>
        <v>MATERIAL DE CONSUMO / MATERIAIS E SERVIÇOS DIVERSOS PARA ATIVIDADES CULTURAIS E DE EXTENSÃO / SERVIÇOS CORO</v>
      </c>
      <c r="I34" t="s">
        <v>2096</v>
      </c>
      <c r="J34" t="s">
        <v>2114</v>
      </c>
      <c r="K34" t="s">
        <v>2115</v>
      </c>
      <c r="L34" t="s">
        <v>2116</v>
      </c>
      <c r="M34" t="s">
        <v>124</v>
      </c>
      <c r="N34" t="s">
        <v>122</v>
      </c>
      <c r="O34" t="s">
        <v>123</v>
      </c>
      <c r="P34" s="51" t="str">
        <f t="shared" si="0"/>
        <v>3</v>
      </c>
      <c r="Q34" s="51" t="str">
        <f>IFERROR(VLOOKUP(O34,'Tabelas auxiliares'!$A$224:$E$233,5,FALSE),"")</f>
        <v/>
      </c>
      <c r="R34" s="51" t="str">
        <f>IF(Q34&lt;&gt;"",Q34,IF(P34='Tabelas auxiliares'!$A$237,"CUSTEIO",IF(P34='Tabelas auxiliares'!$A$236,"INVESTIMENTO","")))</f>
        <v>CUSTEIO</v>
      </c>
      <c r="S34" s="44">
        <v>33443.910000000003</v>
      </c>
    </row>
    <row r="35" spans="1:19" x14ac:dyDescent="0.25">
      <c r="A35" t="s">
        <v>2314</v>
      </c>
      <c r="B35" t="s">
        <v>2254</v>
      </c>
      <c r="C35" t="s">
        <v>2317</v>
      </c>
      <c r="D35" t="s">
        <v>55</v>
      </c>
      <c r="E35" t="s">
        <v>118</v>
      </c>
      <c r="F35" s="51" t="str">
        <f>IF(D35="","",IFERROR(VLOOKUP(D35,'Tabelas auxiliares'!$A$3:$B$61,2,FALSE),"DESCENTRALIZAÇÃO"))</f>
        <v>PROEC - PRÓ-REITORIA DE EXTENSÃO E CULTURA</v>
      </c>
      <c r="G35" s="51" t="str">
        <f>IFERROR(VLOOKUP($B35,'Tabelas auxiliares'!$A$65:$C$102,2,FALSE),"")</f>
        <v>Materiais didáticos e serviços - Extensão</v>
      </c>
      <c r="H35" s="51" t="str">
        <f>IFERROR(VLOOKUP($B35,'Tabelas auxiliares'!$A$65:$C$102,3,FALSE),"")</f>
        <v>MATERIAL DE CONSUMO / MATERIAIS E SERVIÇOS DIVERSOS PARA ATIVIDADES CULTURAIS E DE EXTENSÃO / SERVIÇOS CORO</v>
      </c>
      <c r="I35" t="s">
        <v>3076</v>
      </c>
      <c r="J35" t="s">
        <v>3077</v>
      </c>
      <c r="K35" t="s">
        <v>3078</v>
      </c>
      <c r="L35" t="s">
        <v>3079</v>
      </c>
      <c r="M35" t="s">
        <v>124</v>
      </c>
      <c r="N35" t="s">
        <v>158</v>
      </c>
      <c r="O35" t="s">
        <v>123</v>
      </c>
      <c r="P35" s="51" t="str">
        <f t="shared" si="0"/>
        <v>3</v>
      </c>
      <c r="Q35" s="51" t="str">
        <f>IFERROR(VLOOKUP(O35,'Tabelas auxiliares'!$A$224:$E$233,5,FALSE),"")</f>
        <v/>
      </c>
      <c r="R35" s="51" t="str">
        <f>IF(Q35&lt;&gt;"",Q35,IF(P35='Tabelas auxiliares'!$A$237,"CUSTEIO",IF(P35='Tabelas auxiliares'!$A$236,"INVESTIMENTO","")))</f>
        <v>CUSTEIO</v>
      </c>
      <c r="S35" s="44">
        <v>1840.05</v>
      </c>
    </row>
    <row r="36" spans="1:19" x14ac:dyDescent="0.25">
      <c r="A36" t="s">
        <v>2314</v>
      </c>
      <c r="B36" t="s">
        <v>2254</v>
      </c>
      <c r="C36" t="s">
        <v>2317</v>
      </c>
      <c r="D36" t="s">
        <v>55</v>
      </c>
      <c r="E36" t="s">
        <v>118</v>
      </c>
      <c r="F36" s="51" t="str">
        <f>IF(D36="","",IFERROR(VLOOKUP(D36,'Tabelas auxiliares'!$A$3:$B$61,2,FALSE),"DESCENTRALIZAÇÃO"))</f>
        <v>PROEC - PRÓ-REITORIA DE EXTENSÃO E CULTURA</v>
      </c>
      <c r="G36" s="51" t="str">
        <f>IFERROR(VLOOKUP($B36,'Tabelas auxiliares'!$A$65:$C$102,2,FALSE),"")</f>
        <v>Materiais didáticos e serviços - Extensão</v>
      </c>
      <c r="H36" s="51" t="str">
        <f>IFERROR(VLOOKUP($B36,'Tabelas auxiliares'!$A$65:$C$102,3,FALSE),"")</f>
        <v>MATERIAL DE CONSUMO / MATERIAIS E SERVIÇOS DIVERSOS PARA ATIVIDADES CULTURAIS E DE EXTENSÃO / SERVIÇOS CORO</v>
      </c>
      <c r="I36" t="s">
        <v>3042</v>
      </c>
      <c r="J36" t="s">
        <v>3080</v>
      </c>
      <c r="K36" t="s">
        <v>3081</v>
      </c>
      <c r="L36" t="s">
        <v>3082</v>
      </c>
      <c r="M36" t="s">
        <v>124</v>
      </c>
      <c r="N36" t="s">
        <v>158</v>
      </c>
      <c r="O36" t="s">
        <v>123</v>
      </c>
      <c r="P36" s="51" t="str">
        <f t="shared" si="0"/>
        <v>3</v>
      </c>
      <c r="Q36" s="51" t="str">
        <f>IFERROR(VLOOKUP(O36,'Tabelas auxiliares'!$A$224:$E$233,5,FALSE),"")</f>
        <v/>
      </c>
      <c r="R36" s="51" t="str">
        <f>IF(Q36&lt;&gt;"",Q36,IF(P36='Tabelas auxiliares'!$A$237,"CUSTEIO",IF(P36='Tabelas auxiliares'!$A$236,"INVESTIMENTO","")))</f>
        <v>CUSTEIO</v>
      </c>
      <c r="S36" s="44">
        <v>3154.42</v>
      </c>
    </row>
    <row r="37" spans="1:19" x14ac:dyDescent="0.25">
      <c r="A37" t="s">
        <v>2314</v>
      </c>
      <c r="B37" t="s">
        <v>2254</v>
      </c>
      <c r="C37" t="s">
        <v>2316</v>
      </c>
      <c r="D37" t="s">
        <v>55</v>
      </c>
      <c r="E37" t="s">
        <v>118</v>
      </c>
      <c r="F37" s="51" t="str">
        <f>IF(D37="","",IFERROR(VLOOKUP(D37,'Tabelas auxiliares'!$A$3:$B$61,2,FALSE),"DESCENTRALIZAÇÃO"))</f>
        <v>PROEC - PRÓ-REITORIA DE EXTENSÃO E CULTURA</v>
      </c>
      <c r="G37" s="51" t="str">
        <f>IFERROR(VLOOKUP($B37,'Tabelas auxiliares'!$A$65:$C$102,2,FALSE),"")</f>
        <v>Materiais didáticos e serviços - Extensão</v>
      </c>
      <c r="H37" s="51" t="str">
        <f>IFERROR(VLOOKUP($B37,'Tabelas auxiliares'!$A$65:$C$102,3,FALSE),"")</f>
        <v>MATERIAL DE CONSUMO / MATERIAIS E SERVIÇOS DIVERSOS PARA ATIVIDADES CULTURAIS E DE EXTENSÃO / SERVIÇOS CORO</v>
      </c>
      <c r="I37" t="s">
        <v>3057</v>
      </c>
      <c r="J37" t="s">
        <v>3083</v>
      </c>
      <c r="K37" t="s">
        <v>3084</v>
      </c>
      <c r="L37" t="s">
        <v>3085</v>
      </c>
      <c r="M37" t="s">
        <v>124</v>
      </c>
      <c r="N37" t="s">
        <v>3086</v>
      </c>
      <c r="O37" t="s">
        <v>123</v>
      </c>
      <c r="P37" s="51" t="str">
        <f t="shared" si="0"/>
        <v>3</v>
      </c>
      <c r="Q37" s="51" t="str">
        <f>IFERROR(VLOOKUP(O37,'Tabelas auxiliares'!$A$224:$E$233,5,FALSE),"")</f>
        <v/>
      </c>
      <c r="R37" s="51" t="str">
        <f>IF(Q37&lt;&gt;"",Q37,IF(P37='Tabelas auxiliares'!$A$237,"CUSTEIO",IF(P37='Tabelas auxiliares'!$A$236,"INVESTIMENTO","")))</f>
        <v>CUSTEIO</v>
      </c>
      <c r="S37" s="44">
        <v>845.36</v>
      </c>
    </row>
    <row r="38" spans="1:19" x14ac:dyDescent="0.25">
      <c r="A38" t="s">
        <v>2314</v>
      </c>
      <c r="B38" t="s">
        <v>2260</v>
      </c>
      <c r="C38" t="s">
        <v>2317</v>
      </c>
      <c r="D38" t="s">
        <v>35</v>
      </c>
      <c r="E38" t="s">
        <v>118</v>
      </c>
      <c r="F38" s="51" t="str">
        <f>IF(D38="","",IFERROR(VLOOKUP(D38,'Tabelas auxiliares'!$A$3:$B$61,2,FALSE),"DESCENTRALIZAÇÃO"))</f>
        <v>PU - PREFEITURA UNIVERSITÁRIA</v>
      </c>
      <c r="G38" s="51" t="str">
        <f>IFERROR(VLOOKUP($B38,'Tabelas auxiliares'!$A$65:$C$102,2,FALSE),"")</f>
        <v>Materiais de consumo e serviços não acadêmicos</v>
      </c>
      <c r="H38" s="51" t="str">
        <f>IFERROR(VLOOKUP($B38,'Tabelas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 t="s">
        <v>2944</v>
      </c>
      <c r="J38" t="s">
        <v>2949</v>
      </c>
      <c r="K38" t="s">
        <v>2954</v>
      </c>
      <c r="L38" t="s">
        <v>2955</v>
      </c>
      <c r="M38" t="s">
        <v>124</v>
      </c>
      <c r="N38" t="s">
        <v>158</v>
      </c>
      <c r="O38" t="s">
        <v>123</v>
      </c>
      <c r="P38" s="51" t="str">
        <f t="shared" si="0"/>
        <v>3</v>
      </c>
      <c r="Q38" s="51" t="str">
        <f>IFERROR(VLOOKUP(O38,'Tabelas auxiliares'!$A$224:$E$233,5,FALSE),"")</f>
        <v/>
      </c>
      <c r="R38" s="51" t="str">
        <f>IF(Q38&lt;&gt;"",Q38,IF(P38='Tabelas auxiliares'!$A$237,"CUSTEIO",IF(P38='Tabelas auxiliares'!$A$236,"INVESTIMENTO","")))</f>
        <v>CUSTEIO</v>
      </c>
      <c r="S38" s="44">
        <v>2012.32</v>
      </c>
    </row>
    <row r="39" spans="1:19" x14ac:dyDescent="0.25">
      <c r="A39" t="s">
        <v>2314</v>
      </c>
      <c r="B39" t="s">
        <v>2263</v>
      </c>
      <c r="C39" t="s">
        <v>2317</v>
      </c>
      <c r="D39" t="s">
        <v>35</v>
      </c>
      <c r="E39" t="s">
        <v>118</v>
      </c>
      <c r="F39" s="51" t="str">
        <f>IF(D39="","",IFERROR(VLOOKUP(D39,'Tabelas auxiliares'!$A$3:$B$61,2,FALSE),"DESCENTRALIZAÇÃO"))</f>
        <v>PU - PREFEITURA UNIVERSITÁRIA</v>
      </c>
      <c r="G39" s="51" t="str">
        <f>IFERROR(VLOOKUP($B39,'Tabelas auxiliares'!$A$65:$C$102,2,FALSE),"")</f>
        <v>Manutenção</v>
      </c>
      <c r="H39" s="51" t="str">
        <f>IFERROR(VLOOKUP($B39,'Tabelas auxiliares'!$A$65:$C$102,3,FALSE),"")</f>
        <v>ALMOXARIFADO / AR CONDICIONADO / COMBATE INCÊNDIO / CORTINAS / ELEVADORES / GERADORES DE ENERGIA / HIDRÁULICA / IMÓVEIS / INSTALAÇÕES ELÉTRICAS  / JARDINAGEM / MANUTENÇÃO PREDIAL / DESINSETIZAÇÃO / CHAVEIRO / INVENTÁRIO PATRIMONIAL</v>
      </c>
      <c r="I39" t="s">
        <v>2109</v>
      </c>
      <c r="J39" t="s">
        <v>1567</v>
      </c>
      <c r="K39" t="s">
        <v>3087</v>
      </c>
      <c r="L39" t="s">
        <v>2142</v>
      </c>
      <c r="M39" t="s">
        <v>124</v>
      </c>
      <c r="N39" t="s">
        <v>122</v>
      </c>
      <c r="O39" t="s">
        <v>123</v>
      </c>
      <c r="P39" s="51" t="str">
        <f t="shared" si="0"/>
        <v>3</v>
      </c>
      <c r="Q39" s="51" t="str">
        <f>IFERROR(VLOOKUP(O39,'Tabelas auxiliares'!$A$224:$E$233,5,FALSE),"")</f>
        <v/>
      </c>
      <c r="R39" s="51" t="str">
        <f>IF(Q39&lt;&gt;"",Q39,IF(P39='Tabelas auxiliares'!$A$237,"CUSTEIO",IF(P39='Tabelas auxiliares'!$A$236,"INVESTIMENTO","")))</f>
        <v>CUSTEIO</v>
      </c>
      <c r="S39" s="44">
        <v>252138.18</v>
      </c>
    </row>
    <row r="40" spans="1:19" x14ac:dyDescent="0.25">
      <c r="A40" t="s">
        <v>2314</v>
      </c>
      <c r="B40" t="s">
        <v>2276</v>
      </c>
      <c r="C40" t="s">
        <v>2317</v>
      </c>
      <c r="D40" t="s">
        <v>61</v>
      </c>
      <c r="E40" t="s">
        <v>118</v>
      </c>
      <c r="F40" s="51" t="str">
        <f>IF(D40="","",IFERROR(VLOOKUP(D40,'Tabelas auxiliares'!$A$3:$B$61,2,FALSE),"DESCENTRALIZAÇÃO"))</f>
        <v>PROAD - PRÓ-REITORIA DE ADMINISTRAÇÃO</v>
      </c>
      <c r="G40" s="51" t="str">
        <f>IFERROR(VLOOKUP($B40,'Tabelas auxiliares'!$A$65:$C$102,2,FALSE),"")</f>
        <v>Tecnologia da informação e comunicação</v>
      </c>
      <c r="H40" s="51" t="str">
        <f>IFERROR(VLOOKUP($B40,'Tabelas auxiliares'!$A$65:$C$102,3,FALSE),"")</f>
        <v>TELEFONIA / TI</v>
      </c>
      <c r="I40" t="s">
        <v>3057</v>
      </c>
      <c r="J40" t="s">
        <v>3088</v>
      </c>
      <c r="K40" t="s">
        <v>3089</v>
      </c>
      <c r="L40" t="s">
        <v>3090</v>
      </c>
      <c r="M40" t="s">
        <v>124</v>
      </c>
      <c r="N40" t="s">
        <v>168</v>
      </c>
      <c r="O40" t="s">
        <v>123</v>
      </c>
      <c r="P40" s="51" t="str">
        <f t="shared" si="0"/>
        <v>3</v>
      </c>
      <c r="Q40" s="51" t="str">
        <f>IFERROR(VLOOKUP(O40,'Tabelas auxiliares'!$A$224:$E$233,5,FALSE),"")</f>
        <v/>
      </c>
      <c r="R40" s="51" t="str">
        <f>IF(Q40&lt;&gt;"",Q40,IF(P40='Tabelas auxiliares'!$A$237,"CUSTEIO",IF(P40='Tabelas auxiliares'!$A$236,"INVESTIMENTO","")))</f>
        <v>CUSTEIO</v>
      </c>
      <c r="S40" s="44">
        <v>2416.9699999999998</v>
      </c>
    </row>
    <row r="41" spans="1:19" x14ac:dyDescent="0.25">
      <c r="A41" t="s">
        <v>2314</v>
      </c>
      <c r="B41" t="s">
        <v>2276</v>
      </c>
      <c r="C41" t="s">
        <v>2317</v>
      </c>
      <c r="D41" t="s">
        <v>77</v>
      </c>
      <c r="E41" t="s">
        <v>118</v>
      </c>
      <c r="F41" s="51" t="str">
        <f>IF(D41="","",IFERROR(VLOOKUP(D41,'Tabelas auxiliares'!$A$3:$B$61,2,FALSE),"DESCENTRALIZAÇÃO"))</f>
        <v>NTI - NÚCLEO DE TECNOLOGIA DA INFORMAÇÃO</v>
      </c>
      <c r="G41" s="51" t="str">
        <f>IFERROR(VLOOKUP($B41,'Tabelas auxiliares'!$A$65:$C$102,2,FALSE),"")</f>
        <v>Tecnologia da informação e comunicação</v>
      </c>
      <c r="H41" s="51" t="str">
        <f>IFERROR(VLOOKUP($B41,'Tabelas auxiliares'!$A$65:$C$102,3,FALSE),"")</f>
        <v>TELEFONIA / TI</v>
      </c>
      <c r="I41" t="s">
        <v>156</v>
      </c>
      <c r="J41" t="s">
        <v>163</v>
      </c>
      <c r="K41" t="s">
        <v>162</v>
      </c>
      <c r="L41" t="s">
        <v>164</v>
      </c>
      <c r="M41" t="s">
        <v>124</v>
      </c>
      <c r="N41" t="s">
        <v>158</v>
      </c>
      <c r="O41" t="s">
        <v>123</v>
      </c>
      <c r="P41" s="51" t="str">
        <f t="shared" si="0"/>
        <v>3</v>
      </c>
      <c r="Q41" s="51" t="str">
        <f>IFERROR(VLOOKUP(O41,'Tabelas auxiliares'!$A$224:$E$233,5,FALSE),"")</f>
        <v/>
      </c>
      <c r="R41" s="51" t="str">
        <f>IF(Q41&lt;&gt;"",Q41,IF(P41='Tabelas auxiliares'!$A$237,"CUSTEIO",IF(P41='Tabelas auxiliares'!$A$236,"INVESTIMENTO","")))</f>
        <v>CUSTEIO</v>
      </c>
      <c r="S41" s="44">
        <v>98297</v>
      </c>
    </row>
    <row r="42" spans="1:19" x14ac:dyDescent="0.25">
      <c r="A42" t="s">
        <v>2314</v>
      </c>
      <c r="B42" t="s">
        <v>2276</v>
      </c>
      <c r="C42" t="s">
        <v>2317</v>
      </c>
      <c r="D42" t="s">
        <v>77</v>
      </c>
      <c r="E42" t="s">
        <v>118</v>
      </c>
      <c r="F42" s="51" t="str">
        <f>IF(D42="","",IFERROR(VLOOKUP(D42,'Tabelas auxiliares'!$A$3:$B$61,2,FALSE),"DESCENTRALIZAÇÃO"))</f>
        <v>NTI - NÚCLEO DE TECNOLOGIA DA INFORMAÇÃO</v>
      </c>
      <c r="G42" s="51" t="str">
        <f>IFERROR(VLOOKUP($B42,'Tabelas auxiliares'!$A$65:$C$102,2,FALSE),"")</f>
        <v>Tecnologia da informação e comunicação</v>
      </c>
      <c r="H42" s="51" t="str">
        <f>IFERROR(VLOOKUP($B42,'Tabelas auxiliares'!$A$65:$C$102,3,FALSE),"")</f>
        <v>TELEFONIA / TI</v>
      </c>
      <c r="I42" t="s">
        <v>2856</v>
      </c>
      <c r="J42" t="s">
        <v>1694</v>
      </c>
      <c r="K42" t="s">
        <v>2866</v>
      </c>
      <c r="L42" t="s">
        <v>1696</v>
      </c>
      <c r="M42" t="s">
        <v>124</v>
      </c>
      <c r="N42" t="s">
        <v>168</v>
      </c>
      <c r="O42" t="s">
        <v>123</v>
      </c>
      <c r="P42" s="51" t="str">
        <f t="shared" si="0"/>
        <v>3</v>
      </c>
      <c r="Q42" s="51" t="str">
        <f>IFERROR(VLOOKUP(O42,'Tabelas auxiliares'!$A$224:$E$233,5,FALSE),"")</f>
        <v/>
      </c>
      <c r="R42" s="51" t="str">
        <f>IF(Q42&lt;&gt;"",Q42,IF(P42='Tabelas auxiliares'!$A$237,"CUSTEIO",IF(P42='Tabelas auxiliares'!$A$236,"INVESTIMENTO","")))</f>
        <v>CUSTEIO</v>
      </c>
      <c r="S42" s="44">
        <v>15944.09</v>
      </c>
    </row>
    <row r="43" spans="1:19" x14ac:dyDescent="0.25">
      <c r="A43" t="s">
        <v>2314</v>
      </c>
      <c r="B43" t="s">
        <v>2282</v>
      </c>
      <c r="C43" t="s">
        <v>2317</v>
      </c>
      <c r="D43" t="s">
        <v>39</v>
      </c>
      <c r="E43" t="s">
        <v>118</v>
      </c>
      <c r="F43" s="51" t="str">
        <f>IF(D43="","",IFERROR(VLOOKUP(D43,'Tabelas auxiliares'!$A$3:$B$61,2,FALSE),"DESCENTRALIZAÇÃO"))</f>
        <v>PU - LOCAÇÃO DE VEÍCULOS * D.U.C</v>
      </c>
      <c r="G43" s="51" t="str">
        <f>IFERROR(VLOOKUP($B43,'Tabelas auxiliares'!$A$65:$C$102,2,FALSE),"")</f>
        <v>Transporte e locomoção comunitária</v>
      </c>
      <c r="H43" s="51" t="str">
        <f>IFERROR(VLOOKUP($B43,'Tabelas auxiliares'!$A$65:$C$102,3,FALSE),"")</f>
        <v>MOTORISTA / PNEUS FROTA OFICIAL / ABASTECIMENTO FROTA OFICIAL / TRANSPORTE EVENTUAL / TRANSPORTE INTERCAMPUS / IMPORTAÇÃO (fretes e transportes) / PEDÁGIO</v>
      </c>
      <c r="I43" t="s">
        <v>3057</v>
      </c>
      <c r="J43" t="s">
        <v>439</v>
      </c>
      <c r="K43" t="s">
        <v>3091</v>
      </c>
      <c r="L43" t="s">
        <v>2760</v>
      </c>
      <c r="M43" t="s">
        <v>124</v>
      </c>
      <c r="N43" t="s">
        <v>3092</v>
      </c>
      <c r="O43" t="s">
        <v>123</v>
      </c>
      <c r="P43" s="51" t="str">
        <f t="shared" si="0"/>
        <v>3</v>
      </c>
      <c r="Q43" s="51" t="str">
        <f>IFERROR(VLOOKUP(O43,'Tabelas auxiliares'!$A$224:$E$233,5,FALSE),"")</f>
        <v/>
      </c>
      <c r="R43" s="51" t="str">
        <f>IF(Q43&lt;&gt;"",Q43,IF(P43='Tabelas auxiliares'!$A$237,"CUSTEIO",IF(P43='Tabelas auxiliares'!$A$236,"INVESTIMENTO","")))</f>
        <v>CUSTEIO</v>
      </c>
      <c r="S43" s="44">
        <v>33900</v>
      </c>
    </row>
    <row r="44" spans="1:19" x14ac:dyDescent="0.25">
      <c r="F44" s="51" t="str">
        <f>IF(D44="","",IFERROR(VLOOKUP(D44,'Tabelas auxiliares'!$A$3:$B$61,2,FALSE),"DESCENTRALIZAÇÃO"))</f>
        <v/>
      </c>
      <c r="G44" s="51" t="str">
        <f>IFERROR(VLOOKUP($B44,'Tabelas auxiliares'!$A$65:$C$102,2,FALSE),"")</f>
        <v/>
      </c>
      <c r="H44" s="51" t="str">
        <f>IFERROR(VLOOKUP($B44,'Tabelas auxiliares'!$A$65:$C$102,3,FALSE),"")</f>
        <v/>
      </c>
      <c r="P44" s="51" t="str">
        <f t="shared" si="0"/>
        <v/>
      </c>
      <c r="Q44" s="51" t="str">
        <f>IFERROR(VLOOKUP(O44,'Tabelas auxiliares'!$A$224:$E$233,5,FALSE),"")</f>
        <v/>
      </c>
      <c r="R44" s="51" t="str">
        <f>IF(Q44&lt;&gt;"",Q44,IF(P44='Tabelas auxiliares'!$A$237,"CUSTEIO",IF(P44='Tabelas auxiliares'!$A$236,"INVESTIMENTO","")))</f>
        <v/>
      </c>
    </row>
    <row r="45" spans="1:19" x14ac:dyDescent="0.25">
      <c r="F45" s="51" t="str">
        <f>IF(D45="","",IFERROR(VLOOKUP(D45,'Tabelas auxiliares'!$A$3:$B$61,2,FALSE),"DESCENTRALIZAÇÃO"))</f>
        <v/>
      </c>
      <c r="G45" s="51" t="str">
        <f>IFERROR(VLOOKUP($B45,'Tabelas auxiliares'!$A$65:$C$102,2,FALSE),"")</f>
        <v/>
      </c>
      <c r="H45" s="51" t="str">
        <f>IFERROR(VLOOKUP($B45,'Tabelas auxiliares'!$A$65:$C$102,3,FALSE),"")</f>
        <v/>
      </c>
      <c r="P45" s="51" t="str">
        <f t="shared" si="0"/>
        <v/>
      </c>
      <c r="Q45" s="51" t="str">
        <f>IFERROR(VLOOKUP(O45,'Tabelas auxiliares'!$A$224:$E$233,5,FALSE),"")</f>
        <v/>
      </c>
      <c r="R45" s="51" t="str">
        <f>IF(Q45&lt;&gt;"",Q45,IF(P45='Tabelas auxiliares'!$A$237,"CUSTEIO",IF(P45='Tabelas auxiliares'!$A$236,"INVESTIMENTO","")))</f>
        <v/>
      </c>
    </row>
    <row r="46" spans="1:19" x14ac:dyDescent="0.25">
      <c r="F46" s="51" t="str">
        <f>IF(D46="","",IFERROR(VLOOKUP(D46,'Tabelas auxiliares'!$A$3:$B$61,2,FALSE),"DESCENTRALIZAÇÃO"))</f>
        <v/>
      </c>
      <c r="G46" s="51" t="str">
        <f>IFERROR(VLOOKUP($B46,'Tabelas auxiliares'!$A$65:$C$102,2,FALSE),"")</f>
        <v/>
      </c>
      <c r="H46" s="51" t="str">
        <f>IFERROR(VLOOKUP($B46,'Tabelas auxiliares'!$A$65:$C$102,3,FALSE),"")</f>
        <v/>
      </c>
      <c r="P46" s="51" t="str">
        <f t="shared" si="0"/>
        <v/>
      </c>
      <c r="Q46" s="51" t="str">
        <f>IFERROR(VLOOKUP(O46,'Tabelas auxiliares'!$A$224:$E$233,5,FALSE),"")</f>
        <v/>
      </c>
      <c r="R46" s="51" t="str">
        <f>IF(Q46&lt;&gt;"",Q46,IF(P46='Tabelas auxiliares'!$A$237,"CUSTEIO",IF(P46='Tabelas auxiliares'!$A$236,"INVESTIMENTO","")))</f>
        <v/>
      </c>
    </row>
    <row r="47" spans="1:19" x14ac:dyDescent="0.25">
      <c r="F47" s="51" t="str">
        <f>IF(D47="","",IFERROR(VLOOKUP(D47,'Tabelas auxiliares'!$A$3:$B$61,2,FALSE),"DESCENTRALIZAÇÃO"))</f>
        <v/>
      </c>
      <c r="G47" s="51" t="str">
        <f>IFERROR(VLOOKUP($B47,'Tabelas auxiliares'!$A$65:$C$102,2,FALSE),"")</f>
        <v/>
      </c>
      <c r="H47" s="51" t="str">
        <f>IFERROR(VLOOKUP($B47,'Tabelas auxiliares'!$A$65:$C$102,3,FALSE),"")</f>
        <v/>
      </c>
      <c r="P47" s="51" t="str">
        <f t="shared" si="0"/>
        <v/>
      </c>
      <c r="Q47" s="51" t="str">
        <f>IFERROR(VLOOKUP(O47,'Tabelas auxiliares'!$A$224:$E$233,5,FALSE),"")</f>
        <v/>
      </c>
      <c r="R47" s="51" t="str">
        <f>IF(Q47&lt;&gt;"",Q47,IF(P47='Tabelas auxiliares'!$A$237,"CUSTEIO",IF(P47='Tabelas auxiliares'!$A$236,"INVESTIMENTO","")))</f>
        <v/>
      </c>
    </row>
    <row r="48" spans="1:19" x14ac:dyDescent="0.25">
      <c r="F48" s="51" t="str">
        <f>IF(D48="","",IFERROR(VLOOKUP(D48,'Tabelas auxiliares'!$A$3:$B$61,2,FALSE),"DESCENTRALIZAÇÃO"))</f>
        <v/>
      </c>
      <c r="G48" s="51" t="str">
        <f>IFERROR(VLOOKUP($B48,'Tabelas auxiliares'!$A$65:$C$102,2,FALSE),"")</f>
        <v/>
      </c>
      <c r="H48" s="51" t="str">
        <f>IFERROR(VLOOKUP($B48,'Tabelas auxiliares'!$A$65:$C$102,3,FALSE),"")</f>
        <v/>
      </c>
      <c r="P48" s="51" t="str">
        <f t="shared" si="0"/>
        <v/>
      </c>
      <c r="Q48" s="51" t="str">
        <f>IFERROR(VLOOKUP(O48,'Tabelas auxiliares'!$A$224:$E$233,5,FALSE),"")</f>
        <v/>
      </c>
      <c r="R48" s="51" t="str">
        <f>IF(Q48&lt;&gt;"",Q48,IF(P48='Tabelas auxiliares'!$A$237,"CUSTEIO",IF(P48='Tabelas auxiliares'!$A$236,"INVESTIMENTO","")))</f>
        <v/>
      </c>
    </row>
    <row r="49" spans="6:18" x14ac:dyDescent="0.25">
      <c r="F49" s="51" t="str">
        <f>IF(D49="","",IFERROR(VLOOKUP(D49,'Tabelas auxiliares'!$A$3:$B$61,2,FALSE),"DESCENTRALIZAÇÃO"))</f>
        <v/>
      </c>
      <c r="G49" s="51" t="str">
        <f>IFERROR(VLOOKUP($B49,'Tabelas auxiliares'!$A$65:$C$102,2,FALSE),"")</f>
        <v/>
      </c>
      <c r="H49" s="51" t="str">
        <f>IFERROR(VLOOKUP($B49,'Tabelas auxiliares'!$A$65:$C$102,3,FALSE),"")</f>
        <v/>
      </c>
      <c r="P49" s="51" t="str">
        <f t="shared" si="0"/>
        <v/>
      </c>
      <c r="Q49" s="51" t="str">
        <f>IFERROR(VLOOKUP(O49,'Tabelas auxiliares'!$A$224:$E$233,5,FALSE),"")</f>
        <v/>
      </c>
      <c r="R49" s="51" t="str">
        <f>IF(Q49&lt;&gt;"",Q49,IF(P49='Tabelas auxiliares'!$A$237,"CUSTEIO",IF(P49='Tabelas auxiliares'!$A$236,"INVESTIMENTO","")))</f>
        <v/>
      </c>
    </row>
    <row r="50" spans="6:18" x14ac:dyDescent="0.25">
      <c r="F50" s="51" t="str">
        <f>IF(D50="","",IFERROR(VLOOKUP(D50,'Tabelas auxiliares'!$A$3:$B$61,2,FALSE),"DESCENTRALIZAÇÃO"))</f>
        <v/>
      </c>
      <c r="G50" s="51" t="str">
        <f>IFERROR(VLOOKUP($B50,'Tabelas auxiliares'!$A$65:$C$102,2,FALSE),"")</f>
        <v/>
      </c>
      <c r="H50" s="51" t="str">
        <f>IFERROR(VLOOKUP($B50,'Tabelas auxiliares'!$A$65:$C$102,3,FALSE),"")</f>
        <v/>
      </c>
      <c r="P50" s="51" t="str">
        <f t="shared" si="0"/>
        <v/>
      </c>
      <c r="Q50" s="51" t="str">
        <f>IFERROR(VLOOKUP(O50,'Tabelas auxiliares'!$A$224:$E$233,5,FALSE),"")</f>
        <v/>
      </c>
      <c r="R50" s="51" t="str">
        <f>IF(Q50&lt;&gt;"",Q50,IF(P50='Tabelas auxiliares'!$A$237,"CUSTEIO",IF(P50='Tabelas auxiliares'!$A$236,"INVESTIMENTO","")))</f>
        <v/>
      </c>
    </row>
    <row r="51" spans="6:18" x14ac:dyDescent="0.25">
      <c r="F51" s="51" t="str">
        <f>IF(D51="","",IFERROR(VLOOKUP(D51,'Tabelas auxiliares'!$A$3:$B$61,2,FALSE),"DESCENTRALIZAÇÃO"))</f>
        <v/>
      </c>
      <c r="G51" s="51" t="str">
        <f>IFERROR(VLOOKUP($B51,'Tabelas auxiliares'!$A$65:$C$102,2,FALSE),"")</f>
        <v/>
      </c>
      <c r="H51" s="51" t="str">
        <f>IFERROR(VLOOKUP($B51,'Tabelas auxiliares'!$A$65:$C$102,3,FALSE),"")</f>
        <v/>
      </c>
      <c r="P51" s="51" t="str">
        <f t="shared" si="0"/>
        <v/>
      </c>
      <c r="Q51" s="51" t="str">
        <f>IFERROR(VLOOKUP(O51,'Tabelas auxiliares'!$A$224:$E$233,5,FALSE),"")</f>
        <v/>
      </c>
      <c r="R51" s="51" t="str">
        <f>IF(Q51&lt;&gt;"",Q51,IF(P51='Tabelas auxiliares'!$A$237,"CUSTEIO",IF(P51='Tabelas auxiliares'!$A$236,"INVESTIMENTO","")))</f>
        <v/>
      </c>
    </row>
    <row r="52" spans="6:18" x14ac:dyDescent="0.25">
      <c r="F52" s="51" t="str">
        <f>IF(D52="","",IFERROR(VLOOKUP(D52,'Tabelas auxiliares'!$A$3:$B$61,2,FALSE),"DESCENTRALIZAÇÃO"))</f>
        <v/>
      </c>
      <c r="G52" s="51" t="str">
        <f>IFERROR(VLOOKUP($B52,'Tabelas auxiliares'!$A$65:$C$102,2,FALSE),"")</f>
        <v/>
      </c>
      <c r="H52" s="51" t="str">
        <f>IFERROR(VLOOKUP($B52,'Tabelas auxiliares'!$A$65:$C$102,3,FALSE),"")</f>
        <v/>
      </c>
      <c r="P52" s="51" t="str">
        <f t="shared" si="0"/>
        <v/>
      </c>
      <c r="Q52" s="51" t="str">
        <f>IFERROR(VLOOKUP(O52,'Tabelas auxiliares'!$A$224:$E$233,5,FALSE),"")</f>
        <v/>
      </c>
      <c r="R52" s="51" t="str">
        <f>IF(Q52&lt;&gt;"",Q52,IF(P52='Tabelas auxiliares'!$A$237,"CUSTEIO",IF(P52='Tabelas auxiliares'!$A$236,"INVESTIMENTO","")))</f>
        <v/>
      </c>
    </row>
    <row r="53" spans="6:18" x14ac:dyDescent="0.25">
      <c r="F53" s="51" t="str">
        <f>IF(D53="","",IFERROR(VLOOKUP(D53,'Tabelas auxiliares'!$A$3:$B$61,2,FALSE),"DESCENTRALIZAÇÃO"))</f>
        <v/>
      </c>
      <c r="G53" s="51" t="str">
        <f>IFERROR(VLOOKUP($B53,'Tabelas auxiliares'!$A$65:$C$102,2,FALSE),"")</f>
        <v/>
      </c>
      <c r="H53" s="51" t="str">
        <f>IFERROR(VLOOKUP($B53,'Tabelas auxiliares'!$A$65:$C$102,3,FALSE),"")</f>
        <v/>
      </c>
      <c r="P53" s="51" t="str">
        <f t="shared" si="0"/>
        <v/>
      </c>
      <c r="Q53" s="51" t="str">
        <f>IFERROR(VLOOKUP(O53,'Tabelas auxiliares'!$A$224:$E$233,5,FALSE),"")</f>
        <v/>
      </c>
      <c r="R53" s="51" t="str">
        <f>IF(Q53&lt;&gt;"",Q53,IF(P53='Tabelas auxiliares'!$A$237,"CUSTEIO",IF(P53='Tabelas auxiliares'!$A$236,"INVESTIMENTO","")))</f>
        <v/>
      </c>
    </row>
    <row r="54" spans="6:18" x14ac:dyDescent="0.25">
      <c r="F54" s="51" t="str">
        <f>IF(D54="","",IFERROR(VLOOKUP(D54,'Tabelas auxiliares'!$A$3:$B$61,2,FALSE),"DESCENTRALIZAÇÃO"))</f>
        <v/>
      </c>
      <c r="G54" s="51" t="str">
        <f>IFERROR(VLOOKUP($B54,'Tabelas auxiliares'!$A$65:$C$102,2,FALSE),"")</f>
        <v/>
      </c>
      <c r="H54" s="51" t="str">
        <f>IFERROR(VLOOKUP($B54,'Tabelas auxiliares'!$A$65:$C$102,3,FALSE),"")</f>
        <v/>
      </c>
      <c r="P54" s="51" t="str">
        <f t="shared" si="0"/>
        <v/>
      </c>
      <c r="Q54" s="51" t="str">
        <f>IFERROR(VLOOKUP(O54,'Tabelas auxiliares'!$A$224:$E$233,5,FALSE),"")</f>
        <v/>
      </c>
      <c r="R54" s="51" t="str">
        <f>IF(Q54&lt;&gt;"",Q54,IF(P54='Tabelas auxiliares'!$A$237,"CUSTEIO",IF(P54='Tabelas auxiliares'!$A$236,"INVESTIMENTO","")))</f>
        <v/>
      </c>
    </row>
    <row r="55" spans="6:18" x14ac:dyDescent="0.25">
      <c r="F55" s="51" t="str">
        <f>IF(D55="","",IFERROR(VLOOKUP(D55,'Tabelas auxiliares'!$A$3:$B$61,2,FALSE),"DESCENTRALIZAÇÃO"))</f>
        <v/>
      </c>
      <c r="G55" s="51" t="str">
        <f>IFERROR(VLOOKUP($B55,'Tabelas auxiliares'!$A$65:$C$102,2,FALSE),"")</f>
        <v/>
      </c>
      <c r="H55" s="51" t="str">
        <f>IFERROR(VLOOKUP($B55,'Tabelas auxiliares'!$A$65:$C$102,3,FALSE),"")</f>
        <v/>
      </c>
      <c r="P55" s="51" t="str">
        <f t="shared" si="0"/>
        <v/>
      </c>
      <c r="Q55" s="51" t="str">
        <f>IFERROR(VLOOKUP(O55,'Tabelas auxiliares'!$A$224:$E$233,5,FALSE),"")</f>
        <v/>
      </c>
      <c r="R55" s="51" t="str">
        <f>IF(Q55&lt;&gt;"",Q55,IF(P55='Tabelas auxiliares'!$A$237,"CUSTEIO",IF(P55='Tabelas auxiliares'!$A$236,"INVESTIMENTO","")))</f>
        <v/>
      </c>
    </row>
    <row r="56" spans="6:18" x14ac:dyDescent="0.25">
      <c r="F56" s="51" t="str">
        <f>IF(D56="","",IFERROR(VLOOKUP(D56,'Tabelas auxiliares'!$A$3:$B$61,2,FALSE),"DESCENTRALIZAÇÃO"))</f>
        <v/>
      </c>
      <c r="G56" s="51" t="str">
        <f>IFERROR(VLOOKUP($B56,'Tabelas auxiliares'!$A$65:$C$102,2,FALSE),"")</f>
        <v/>
      </c>
      <c r="H56" s="51" t="str">
        <f>IFERROR(VLOOKUP($B56,'Tabelas auxiliares'!$A$65:$C$102,3,FALSE),"")</f>
        <v/>
      </c>
      <c r="P56" s="51" t="str">
        <f t="shared" si="0"/>
        <v/>
      </c>
      <c r="Q56" s="51" t="str">
        <f>IFERROR(VLOOKUP(O56,'Tabelas auxiliares'!$A$224:$E$233,5,FALSE),"")</f>
        <v/>
      </c>
      <c r="R56" s="51" t="str">
        <f>IF(Q56&lt;&gt;"",Q56,IF(P56='Tabelas auxiliares'!$A$237,"CUSTEIO",IF(P56='Tabelas auxiliares'!$A$236,"INVESTIMENTO","")))</f>
        <v/>
      </c>
    </row>
    <row r="57" spans="6:18" x14ac:dyDescent="0.25">
      <c r="F57" s="51" t="str">
        <f>IF(D57="","",IFERROR(VLOOKUP(D57,'Tabelas auxiliares'!$A$3:$B$61,2,FALSE),"DESCENTRALIZAÇÃO"))</f>
        <v/>
      </c>
      <c r="G57" s="51" t="str">
        <f>IFERROR(VLOOKUP($B57,'Tabelas auxiliares'!$A$65:$C$102,2,FALSE),"")</f>
        <v/>
      </c>
      <c r="H57" s="51" t="str">
        <f>IFERROR(VLOOKUP($B57,'Tabelas auxiliares'!$A$65:$C$102,3,FALSE),"")</f>
        <v/>
      </c>
      <c r="P57" s="51" t="str">
        <f t="shared" si="0"/>
        <v/>
      </c>
      <c r="Q57" s="51" t="str">
        <f>IFERROR(VLOOKUP(O57,'Tabelas auxiliares'!$A$224:$E$233,5,FALSE),"")</f>
        <v/>
      </c>
      <c r="R57" s="51" t="str">
        <f>IF(Q57&lt;&gt;"",Q57,IF(P57='Tabelas auxiliares'!$A$237,"CUSTEIO",IF(P57='Tabelas auxiliares'!$A$236,"INVESTIMENTO","")))</f>
        <v/>
      </c>
    </row>
    <row r="58" spans="6:18" x14ac:dyDescent="0.25">
      <c r="F58" s="51" t="str">
        <f>IF(D58="","",IFERROR(VLOOKUP(D58,'Tabelas auxiliares'!$A$3:$B$61,2,FALSE),"DESCENTRALIZAÇÃO"))</f>
        <v/>
      </c>
      <c r="G58" s="51" t="str">
        <f>IFERROR(VLOOKUP($B58,'Tabelas auxiliares'!$A$65:$C$102,2,FALSE),"")</f>
        <v/>
      </c>
      <c r="H58" s="51" t="str">
        <f>IFERROR(VLOOKUP($B58,'Tabelas auxiliares'!$A$65:$C$102,3,FALSE),"")</f>
        <v/>
      </c>
      <c r="P58" s="51" t="str">
        <f t="shared" si="0"/>
        <v/>
      </c>
      <c r="Q58" s="51" t="str">
        <f>IFERROR(VLOOKUP(O58,'Tabelas auxiliares'!$A$224:$E$233,5,FALSE),"")</f>
        <v/>
      </c>
      <c r="R58" s="51" t="str">
        <f>IF(Q58&lt;&gt;"",Q58,IF(P58='Tabelas auxiliares'!$A$237,"CUSTEIO",IF(P58='Tabelas auxiliares'!$A$236,"INVESTIMENTO","")))</f>
        <v/>
      </c>
    </row>
    <row r="59" spans="6:18" x14ac:dyDescent="0.25">
      <c r="F59" s="51" t="str">
        <f>IF(D59="","",IFERROR(VLOOKUP(D59,'Tabelas auxiliares'!$A$3:$B$61,2,FALSE),"DESCENTRALIZAÇÃO"))</f>
        <v/>
      </c>
      <c r="G59" s="51" t="str">
        <f>IFERROR(VLOOKUP($B59,'Tabelas auxiliares'!$A$65:$C$102,2,FALSE),"")</f>
        <v/>
      </c>
      <c r="H59" s="51" t="str">
        <f>IFERROR(VLOOKUP($B59,'Tabelas auxiliares'!$A$65:$C$102,3,FALSE),"")</f>
        <v/>
      </c>
      <c r="P59" s="51" t="str">
        <f t="shared" si="0"/>
        <v/>
      </c>
      <c r="Q59" s="51" t="str">
        <f>IFERROR(VLOOKUP(O59,'Tabelas auxiliares'!$A$224:$E$233,5,FALSE),"")</f>
        <v/>
      </c>
      <c r="R59" s="51" t="str">
        <f>IF(Q59&lt;&gt;"",Q59,IF(P59='Tabelas auxiliares'!$A$237,"CUSTEIO",IF(P59='Tabelas auxiliares'!$A$236,"INVESTIMENTO","")))</f>
        <v/>
      </c>
    </row>
    <row r="60" spans="6:18" x14ac:dyDescent="0.25">
      <c r="F60" s="51" t="str">
        <f>IF(D60="","",IFERROR(VLOOKUP(D60,'Tabelas auxiliares'!$A$3:$B$61,2,FALSE),"DESCENTRALIZAÇÃO"))</f>
        <v/>
      </c>
      <c r="G60" s="51" t="str">
        <f>IFERROR(VLOOKUP($B60,'Tabelas auxiliares'!$A$65:$C$102,2,FALSE),"")</f>
        <v/>
      </c>
      <c r="H60" s="51" t="str">
        <f>IFERROR(VLOOKUP($B60,'Tabelas auxiliares'!$A$65:$C$102,3,FALSE),"")</f>
        <v/>
      </c>
      <c r="P60" s="51" t="str">
        <f t="shared" si="0"/>
        <v/>
      </c>
      <c r="Q60" s="51" t="str">
        <f>IFERROR(VLOOKUP(O60,'Tabelas auxiliares'!$A$224:$E$233,5,FALSE),"")</f>
        <v/>
      </c>
      <c r="R60" s="51" t="str">
        <f>IF(Q60&lt;&gt;"",Q60,IF(P60='Tabelas auxiliares'!$A$237,"CUSTEIO",IF(P60='Tabelas auxiliares'!$A$236,"INVESTIMENTO","")))</f>
        <v/>
      </c>
    </row>
    <row r="61" spans="6:18" x14ac:dyDescent="0.25">
      <c r="F61" s="51" t="str">
        <f>IF(D61="","",IFERROR(VLOOKUP(D61,'Tabelas auxiliares'!$A$3:$B$61,2,FALSE),"DESCENTRALIZAÇÃO"))</f>
        <v/>
      </c>
      <c r="G61" s="51" t="str">
        <f>IFERROR(VLOOKUP($B61,'Tabelas auxiliares'!$A$65:$C$102,2,FALSE),"")</f>
        <v/>
      </c>
      <c r="H61" s="51" t="str">
        <f>IFERROR(VLOOKUP($B61,'Tabelas auxiliares'!$A$65:$C$102,3,FALSE),"")</f>
        <v/>
      </c>
      <c r="P61" s="51" t="str">
        <f t="shared" si="0"/>
        <v/>
      </c>
      <c r="Q61" s="51" t="str">
        <f>IFERROR(VLOOKUP(O61,'Tabelas auxiliares'!$A$224:$E$233,5,FALSE),"")</f>
        <v/>
      </c>
      <c r="R61" s="51" t="str">
        <f>IF(Q61&lt;&gt;"",Q61,IF(P61='Tabelas auxiliares'!$A$237,"CUSTEIO",IF(P61='Tabelas auxiliares'!$A$236,"INVESTIMENTO","")))</f>
        <v/>
      </c>
    </row>
    <row r="62" spans="6:18" x14ac:dyDescent="0.25">
      <c r="F62" s="51" t="str">
        <f>IF(D62="","",IFERROR(VLOOKUP(D62,'Tabelas auxiliares'!$A$3:$B$61,2,FALSE),"DESCENTRALIZAÇÃO"))</f>
        <v/>
      </c>
      <c r="G62" s="51" t="str">
        <f>IFERROR(VLOOKUP($B62,'Tabelas auxiliares'!$A$65:$C$102,2,FALSE),"")</f>
        <v/>
      </c>
      <c r="H62" s="51" t="str">
        <f>IFERROR(VLOOKUP($B62,'Tabelas auxiliares'!$A$65:$C$102,3,FALSE),"")</f>
        <v/>
      </c>
      <c r="P62" s="51" t="str">
        <f t="shared" si="0"/>
        <v/>
      </c>
      <c r="Q62" s="51" t="str">
        <f>IFERROR(VLOOKUP(O62,'Tabelas auxiliares'!$A$224:$E$233,5,FALSE),"")</f>
        <v/>
      </c>
      <c r="R62" s="51" t="str">
        <f>IF(Q62&lt;&gt;"",Q62,IF(P62='Tabelas auxiliares'!$A$237,"CUSTEIO",IF(P62='Tabelas auxiliares'!$A$236,"INVESTIMENTO","")))</f>
        <v/>
      </c>
    </row>
    <row r="63" spans="6:18" x14ac:dyDescent="0.25">
      <c r="F63" s="51" t="str">
        <f>IF(D63="","",IFERROR(VLOOKUP(D63,'Tabelas auxiliares'!$A$3:$B$61,2,FALSE),"DESCENTRALIZAÇÃO"))</f>
        <v/>
      </c>
      <c r="G63" s="51" t="str">
        <f>IFERROR(VLOOKUP($B63,'Tabelas auxiliares'!$A$65:$C$102,2,FALSE),"")</f>
        <v/>
      </c>
      <c r="H63" s="51" t="str">
        <f>IFERROR(VLOOKUP($B63,'Tabelas auxiliares'!$A$65:$C$102,3,FALSE),"")</f>
        <v/>
      </c>
      <c r="P63" s="51" t="str">
        <f t="shared" si="0"/>
        <v/>
      </c>
      <c r="Q63" s="51" t="str">
        <f>IFERROR(VLOOKUP(O63,'Tabelas auxiliares'!$A$224:$E$233,5,FALSE),"")</f>
        <v/>
      </c>
      <c r="R63" s="51" t="str">
        <f>IF(Q63&lt;&gt;"",Q63,IF(P63='Tabelas auxiliares'!$A$237,"CUSTEIO",IF(P63='Tabelas auxiliares'!$A$236,"INVESTIMENTO","")))</f>
        <v/>
      </c>
    </row>
    <row r="64" spans="6:18" x14ac:dyDescent="0.25">
      <c r="F64" s="51" t="str">
        <f>IF(D64="","",IFERROR(VLOOKUP(D64,'Tabelas auxiliares'!$A$3:$B$61,2,FALSE),"DESCENTRALIZAÇÃO"))</f>
        <v/>
      </c>
      <c r="G64" s="51" t="str">
        <f>IFERROR(VLOOKUP($B64,'Tabelas auxiliares'!$A$65:$C$102,2,FALSE),"")</f>
        <v/>
      </c>
      <c r="H64" s="51" t="str">
        <f>IFERROR(VLOOKUP($B64,'Tabelas auxiliares'!$A$65:$C$102,3,FALSE),"")</f>
        <v/>
      </c>
      <c r="P64" s="51" t="str">
        <f t="shared" si="0"/>
        <v/>
      </c>
      <c r="Q64" s="51" t="str">
        <f>IFERROR(VLOOKUP(O64,'Tabelas auxiliares'!$A$224:$E$233,5,FALSE),"")</f>
        <v/>
      </c>
      <c r="R64" s="51" t="str">
        <f>IF(Q64&lt;&gt;"",Q64,IF(P64='Tabelas auxiliares'!$A$237,"CUSTEIO",IF(P64='Tabelas auxiliares'!$A$236,"INVESTIMENTO","")))</f>
        <v/>
      </c>
    </row>
    <row r="65" spans="6:18" x14ac:dyDescent="0.25">
      <c r="F65" s="51" t="str">
        <f>IF(D65="","",IFERROR(VLOOKUP(D65,'Tabelas auxiliares'!$A$3:$B$61,2,FALSE),"DESCENTRALIZAÇÃO"))</f>
        <v/>
      </c>
      <c r="G65" s="51" t="str">
        <f>IFERROR(VLOOKUP($B65,'Tabelas auxiliares'!$A$65:$C$102,2,FALSE),"")</f>
        <v/>
      </c>
      <c r="H65" s="51" t="str">
        <f>IFERROR(VLOOKUP($B65,'Tabelas auxiliares'!$A$65:$C$102,3,FALSE),"")</f>
        <v/>
      </c>
      <c r="P65" s="51" t="str">
        <f t="shared" si="0"/>
        <v/>
      </c>
      <c r="Q65" s="51" t="str">
        <f>IFERROR(VLOOKUP(O65,'Tabelas auxiliares'!$A$224:$E$233,5,FALSE),"")</f>
        <v/>
      </c>
      <c r="R65" s="51" t="str">
        <f>IF(Q65&lt;&gt;"",Q65,IF(P65='Tabelas auxiliares'!$A$237,"CUSTEIO",IF(P65='Tabelas auxiliares'!$A$236,"INVESTIMENTO","")))</f>
        <v/>
      </c>
    </row>
    <row r="66" spans="6:18" x14ac:dyDescent="0.25">
      <c r="F66" s="51" t="str">
        <f>IF(D66="","",IFERROR(VLOOKUP(D66,'Tabelas auxiliares'!$A$3:$B$61,2,FALSE),"DESCENTRALIZAÇÃO"))</f>
        <v/>
      </c>
      <c r="G66" s="51" t="str">
        <f>IFERROR(VLOOKUP($B66,'Tabelas auxiliares'!$A$65:$C$102,2,FALSE),"")</f>
        <v/>
      </c>
      <c r="H66" s="51" t="str">
        <f>IFERROR(VLOOKUP($B66,'Tabelas auxiliares'!$A$65:$C$102,3,FALSE),"")</f>
        <v/>
      </c>
      <c r="P66" s="51" t="str">
        <f t="shared" si="0"/>
        <v/>
      </c>
      <c r="Q66" s="51" t="str">
        <f>IFERROR(VLOOKUP(O66,'Tabelas auxiliares'!$A$224:$E$233,5,FALSE),"")</f>
        <v/>
      </c>
      <c r="R66" s="51" t="str">
        <f>IF(Q66&lt;&gt;"",Q66,IF(P66='Tabelas auxiliares'!$A$237,"CUSTEIO",IF(P66='Tabelas auxiliares'!$A$236,"INVESTIMENTO","")))</f>
        <v/>
      </c>
    </row>
    <row r="67" spans="6:18" x14ac:dyDescent="0.25">
      <c r="F67" s="51" t="str">
        <f>IF(D67="","",IFERROR(VLOOKUP(D67,'Tabelas auxiliares'!$A$3:$B$61,2,FALSE),"DESCENTRALIZAÇÃO"))</f>
        <v/>
      </c>
      <c r="G67" s="51" t="str">
        <f>IFERROR(VLOOKUP($B67,'Tabelas auxiliares'!$A$65:$C$102,2,FALSE),"")</f>
        <v/>
      </c>
      <c r="H67" s="51" t="str">
        <f>IFERROR(VLOOKUP($B67,'Tabelas auxiliares'!$A$65:$C$102,3,FALSE),"")</f>
        <v/>
      </c>
      <c r="P67" s="51" t="str">
        <f t="shared" si="0"/>
        <v/>
      </c>
      <c r="Q67" s="51" t="str">
        <f>IFERROR(VLOOKUP(O67,'Tabelas auxiliares'!$A$224:$E$233,5,FALSE),"")</f>
        <v/>
      </c>
      <c r="R67" s="51" t="str">
        <f>IF(Q67&lt;&gt;"",Q67,IF(P67='Tabelas auxiliares'!$A$237,"CUSTEIO",IF(P67='Tabelas auxiliares'!$A$236,"INVESTIMENTO","")))</f>
        <v/>
      </c>
    </row>
    <row r="68" spans="6:18" x14ac:dyDescent="0.25">
      <c r="F68" s="51" t="str">
        <f>IF(D68="","",IFERROR(VLOOKUP(D68,'Tabelas auxiliares'!$A$3:$B$61,2,FALSE),"DESCENTRALIZAÇÃO"))</f>
        <v/>
      </c>
      <c r="G68" s="51" t="str">
        <f>IFERROR(VLOOKUP($B68,'Tabelas auxiliares'!$A$65:$C$102,2,FALSE),"")</f>
        <v/>
      </c>
      <c r="H68" s="51" t="str">
        <f>IFERROR(VLOOKUP($B68,'Tabelas auxiliares'!$A$65:$C$102,3,FALSE),"")</f>
        <v/>
      </c>
      <c r="P68" s="51" t="str">
        <f t="shared" ref="P68:P131" si="1">LEFT(N68,1)</f>
        <v/>
      </c>
      <c r="Q68" s="51" t="str">
        <f>IFERROR(VLOOKUP(O68,'Tabelas auxiliares'!$A$224:$E$233,5,FALSE),"")</f>
        <v/>
      </c>
      <c r="R68" s="51" t="str">
        <f>IF(Q68&lt;&gt;"",Q68,IF(P68='Tabelas auxiliares'!$A$237,"CUSTEIO",IF(P68='Tabelas auxiliares'!$A$236,"INVESTIMENTO","")))</f>
        <v/>
      </c>
    </row>
    <row r="69" spans="6:18" x14ac:dyDescent="0.25">
      <c r="F69" s="51" t="str">
        <f>IF(D69="","",IFERROR(VLOOKUP(D69,'Tabelas auxiliares'!$A$3:$B$61,2,FALSE),"DESCENTRALIZAÇÃO"))</f>
        <v/>
      </c>
      <c r="G69" s="51" t="str">
        <f>IFERROR(VLOOKUP($B69,'Tabelas auxiliares'!$A$65:$C$102,2,FALSE),"")</f>
        <v/>
      </c>
      <c r="H69" s="51" t="str">
        <f>IFERROR(VLOOKUP($B69,'Tabelas auxiliares'!$A$65:$C$102,3,FALSE),"")</f>
        <v/>
      </c>
      <c r="P69" s="51" t="str">
        <f t="shared" si="1"/>
        <v/>
      </c>
      <c r="Q69" s="51" t="str">
        <f>IFERROR(VLOOKUP(O69,'Tabelas auxiliares'!$A$224:$E$233,5,FALSE),"")</f>
        <v/>
      </c>
      <c r="R69" s="51" t="str">
        <f>IF(Q69&lt;&gt;"",Q69,IF(P69='Tabelas auxiliares'!$A$237,"CUSTEIO",IF(P69='Tabelas auxiliares'!$A$236,"INVESTIMENTO","")))</f>
        <v/>
      </c>
    </row>
    <row r="70" spans="6:18" x14ac:dyDescent="0.25">
      <c r="F70" s="51" t="str">
        <f>IF(D70="","",IFERROR(VLOOKUP(D70,'Tabelas auxiliares'!$A$3:$B$61,2,FALSE),"DESCENTRALIZAÇÃO"))</f>
        <v/>
      </c>
      <c r="G70" s="51" t="str">
        <f>IFERROR(VLOOKUP($B70,'Tabelas auxiliares'!$A$65:$C$102,2,FALSE),"")</f>
        <v/>
      </c>
      <c r="H70" s="51" t="str">
        <f>IFERROR(VLOOKUP($B70,'Tabelas auxiliares'!$A$65:$C$102,3,FALSE),"")</f>
        <v/>
      </c>
      <c r="P70" s="51" t="str">
        <f t="shared" si="1"/>
        <v/>
      </c>
      <c r="Q70" s="51" t="str">
        <f>IFERROR(VLOOKUP(O70,'Tabelas auxiliares'!$A$224:$E$233,5,FALSE),"")</f>
        <v/>
      </c>
      <c r="R70" s="51" t="str">
        <f>IF(Q70&lt;&gt;"",Q70,IF(P70='Tabelas auxiliares'!$A$237,"CUSTEIO",IF(P70='Tabelas auxiliares'!$A$236,"INVESTIMENTO","")))</f>
        <v/>
      </c>
    </row>
    <row r="71" spans="6:18" x14ac:dyDescent="0.25">
      <c r="F71" s="51" t="str">
        <f>IF(D71="","",IFERROR(VLOOKUP(D71,'Tabelas auxiliares'!$A$3:$B$61,2,FALSE),"DESCENTRALIZAÇÃO"))</f>
        <v/>
      </c>
      <c r="G71" s="51" t="str">
        <f>IFERROR(VLOOKUP($B71,'Tabelas auxiliares'!$A$65:$C$102,2,FALSE),"")</f>
        <v/>
      </c>
      <c r="H71" s="51" t="str">
        <f>IFERROR(VLOOKUP($B71,'Tabelas auxiliares'!$A$65:$C$102,3,FALSE),"")</f>
        <v/>
      </c>
      <c r="P71" s="51" t="str">
        <f t="shared" si="1"/>
        <v/>
      </c>
      <c r="Q71" s="51" t="str">
        <f>IFERROR(VLOOKUP(O71,'Tabelas auxiliares'!$A$224:$E$233,5,FALSE),"")</f>
        <v/>
      </c>
      <c r="R71" s="51" t="str">
        <f>IF(Q71&lt;&gt;"",Q71,IF(P71='Tabelas auxiliares'!$A$237,"CUSTEIO",IF(P71='Tabelas auxiliares'!$A$236,"INVESTIMENTO","")))</f>
        <v/>
      </c>
    </row>
    <row r="72" spans="6:18" x14ac:dyDescent="0.25">
      <c r="F72" s="51" t="str">
        <f>IF(D72="","",IFERROR(VLOOKUP(D72,'Tabelas auxiliares'!$A$3:$B$61,2,FALSE),"DESCENTRALIZAÇÃO"))</f>
        <v/>
      </c>
      <c r="G72" s="51" t="str">
        <f>IFERROR(VLOOKUP($B72,'Tabelas auxiliares'!$A$65:$C$102,2,FALSE),"")</f>
        <v/>
      </c>
      <c r="H72" s="51" t="str">
        <f>IFERROR(VLOOKUP($B72,'Tabelas auxiliares'!$A$65:$C$102,3,FALSE),"")</f>
        <v/>
      </c>
      <c r="P72" s="51" t="str">
        <f t="shared" si="1"/>
        <v/>
      </c>
      <c r="Q72" s="51" t="str">
        <f>IFERROR(VLOOKUP(O72,'Tabelas auxiliares'!$A$224:$E$233,5,FALSE),"")</f>
        <v/>
      </c>
      <c r="R72" s="51" t="str">
        <f>IF(Q72&lt;&gt;"",Q72,IF(P72='Tabelas auxiliares'!$A$237,"CUSTEIO",IF(P72='Tabelas auxiliares'!$A$236,"INVESTIMENTO","")))</f>
        <v/>
      </c>
    </row>
    <row r="73" spans="6:18" x14ac:dyDescent="0.25">
      <c r="F73" s="51" t="str">
        <f>IF(D73="","",IFERROR(VLOOKUP(D73,'Tabelas auxiliares'!$A$3:$B$61,2,FALSE),"DESCENTRALIZAÇÃO"))</f>
        <v/>
      </c>
      <c r="G73" s="51" t="str">
        <f>IFERROR(VLOOKUP($B73,'Tabelas auxiliares'!$A$65:$C$102,2,FALSE),"")</f>
        <v/>
      </c>
      <c r="H73" s="51" t="str">
        <f>IFERROR(VLOOKUP($B73,'Tabelas auxiliares'!$A$65:$C$102,3,FALSE),"")</f>
        <v/>
      </c>
      <c r="P73" s="51" t="str">
        <f t="shared" si="1"/>
        <v/>
      </c>
      <c r="Q73" s="51" t="str">
        <f>IFERROR(VLOOKUP(O73,'Tabelas auxiliares'!$A$224:$E$233,5,FALSE),"")</f>
        <v/>
      </c>
      <c r="R73" s="51" t="str">
        <f>IF(Q73&lt;&gt;"",Q73,IF(P73='Tabelas auxiliares'!$A$237,"CUSTEIO",IF(P73='Tabelas auxiliares'!$A$236,"INVESTIMENTO","")))</f>
        <v/>
      </c>
    </row>
    <row r="74" spans="6:18" x14ac:dyDescent="0.25">
      <c r="F74" s="51" t="str">
        <f>IF(D74="","",IFERROR(VLOOKUP(D74,'Tabelas auxiliares'!$A$3:$B$61,2,FALSE),"DESCENTRALIZAÇÃO"))</f>
        <v/>
      </c>
      <c r="G74" s="51" t="str">
        <f>IFERROR(VLOOKUP($B74,'Tabelas auxiliares'!$A$65:$C$102,2,FALSE),"")</f>
        <v/>
      </c>
      <c r="H74" s="51" t="str">
        <f>IFERROR(VLOOKUP($B74,'Tabelas auxiliares'!$A$65:$C$102,3,FALSE),"")</f>
        <v/>
      </c>
      <c r="P74" s="51" t="str">
        <f t="shared" si="1"/>
        <v/>
      </c>
      <c r="Q74" s="51" t="str">
        <f>IFERROR(VLOOKUP(O74,'Tabelas auxiliares'!$A$224:$E$233,5,FALSE),"")</f>
        <v/>
      </c>
      <c r="R74" s="51" t="str">
        <f>IF(Q74&lt;&gt;"",Q74,IF(P74='Tabelas auxiliares'!$A$237,"CUSTEIO",IF(P74='Tabelas auxiliares'!$A$236,"INVESTIMENTO","")))</f>
        <v/>
      </c>
    </row>
    <row r="75" spans="6:18" x14ac:dyDescent="0.25">
      <c r="F75" s="51" t="str">
        <f>IF(D75="","",IFERROR(VLOOKUP(D75,'Tabelas auxiliares'!$A$3:$B$61,2,FALSE),"DESCENTRALIZAÇÃO"))</f>
        <v/>
      </c>
      <c r="G75" s="51" t="str">
        <f>IFERROR(VLOOKUP($B75,'Tabelas auxiliares'!$A$65:$C$102,2,FALSE),"")</f>
        <v/>
      </c>
      <c r="H75" s="51" t="str">
        <f>IFERROR(VLOOKUP($B75,'Tabelas auxiliares'!$A$65:$C$102,3,FALSE),"")</f>
        <v/>
      </c>
      <c r="P75" s="51" t="str">
        <f t="shared" si="1"/>
        <v/>
      </c>
      <c r="Q75" s="51" t="str">
        <f>IFERROR(VLOOKUP(O75,'Tabelas auxiliares'!$A$224:$E$233,5,FALSE),"")</f>
        <v/>
      </c>
      <c r="R75" s="51" t="str">
        <f>IF(Q75&lt;&gt;"",Q75,IF(P75='Tabelas auxiliares'!$A$237,"CUSTEIO",IF(P75='Tabelas auxiliares'!$A$236,"INVESTIMENTO","")))</f>
        <v/>
      </c>
    </row>
    <row r="76" spans="6:18" x14ac:dyDescent="0.25">
      <c r="F76" s="51" t="str">
        <f>IF(D76="","",IFERROR(VLOOKUP(D76,'Tabelas auxiliares'!$A$3:$B$61,2,FALSE),"DESCENTRALIZAÇÃO"))</f>
        <v/>
      </c>
      <c r="G76" s="51" t="str">
        <f>IFERROR(VLOOKUP($B76,'Tabelas auxiliares'!$A$65:$C$102,2,FALSE),"")</f>
        <v/>
      </c>
      <c r="H76" s="51" t="str">
        <f>IFERROR(VLOOKUP($B76,'Tabelas auxiliares'!$A$65:$C$102,3,FALSE),"")</f>
        <v/>
      </c>
      <c r="P76" s="51" t="str">
        <f t="shared" si="1"/>
        <v/>
      </c>
      <c r="Q76" s="51" t="str">
        <f>IFERROR(VLOOKUP(O76,'Tabelas auxiliares'!$A$224:$E$233,5,FALSE),"")</f>
        <v/>
      </c>
      <c r="R76" s="51" t="str">
        <f>IF(Q76&lt;&gt;"",Q76,IF(P76='Tabelas auxiliares'!$A$237,"CUSTEIO",IF(P76='Tabelas auxiliares'!$A$236,"INVESTIMENTO","")))</f>
        <v/>
      </c>
    </row>
    <row r="77" spans="6:18" x14ac:dyDescent="0.25">
      <c r="F77" s="51" t="str">
        <f>IF(D77="","",IFERROR(VLOOKUP(D77,'Tabelas auxiliares'!$A$3:$B$61,2,FALSE),"DESCENTRALIZAÇÃO"))</f>
        <v/>
      </c>
      <c r="G77" s="51" t="str">
        <f>IFERROR(VLOOKUP($B77,'Tabelas auxiliares'!$A$65:$C$102,2,FALSE),"")</f>
        <v/>
      </c>
      <c r="H77" s="51" t="str">
        <f>IFERROR(VLOOKUP($B77,'Tabelas auxiliares'!$A$65:$C$102,3,FALSE),"")</f>
        <v/>
      </c>
      <c r="P77" s="51" t="str">
        <f t="shared" si="1"/>
        <v/>
      </c>
      <c r="Q77" s="51" t="str">
        <f>IFERROR(VLOOKUP(O77,'Tabelas auxiliares'!$A$224:$E$233,5,FALSE),"")</f>
        <v/>
      </c>
      <c r="R77" s="51" t="str">
        <f>IF(Q77&lt;&gt;"",Q77,IF(P77='Tabelas auxiliares'!$A$237,"CUSTEIO",IF(P77='Tabelas auxiliares'!$A$236,"INVESTIMENTO","")))</f>
        <v/>
      </c>
    </row>
    <row r="78" spans="6:18" x14ac:dyDescent="0.25">
      <c r="F78" s="51" t="str">
        <f>IF(D78="","",IFERROR(VLOOKUP(D78,'Tabelas auxiliares'!$A$3:$B$61,2,FALSE),"DESCENTRALIZAÇÃO"))</f>
        <v/>
      </c>
      <c r="G78" s="51" t="str">
        <f>IFERROR(VLOOKUP($B78,'Tabelas auxiliares'!$A$65:$C$102,2,FALSE),"")</f>
        <v/>
      </c>
      <c r="H78" s="51" t="str">
        <f>IFERROR(VLOOKUP($B78,'Tabelas auxiliares'!$A$65:$C$102,3,FALSE),"")</f>
        <v/>
      </c>
      <c r="P78" s="51" t="str">
        <f t="shared" si="1"/>
        <v/>
      </c>
      <c r="Q78" s="51" t="str">
        <f>IFERROR(VLOOKUP(O78,'Tabelas auxiliares'!$A$224:$E$233,5,FALSE),"")</f>
        <v/>
      </c>
      <c r="R78" s="51" t="str">
        <f>IF(Q78&lt;&gt;"",Q78,IF(P78='Tabelas auxiliares'!$A$237,"CUSTEIO",IF(P78='Tabelas auxiliares'!$A$236,"INVESTIMENTO","")))</f>
        <v/>
      </c>
    </row>
    <row r="79" spans="6:18" x14ac:dyDescent="0.25">
      <c r="F79" s="51" t="str">
        <f>IF(D79="","",IFERROR(VLOOKUP(D79,'Tabelas auxiliares'!$A$3:$B$61,2,FALSE),"DESCENTRALIZAÇÃO"))</f>
        <v/>
      </c>
      <c r="G79" s="51" t="str">
        <f>IFERROR(VLOOKUP($B79,'Tabelas auxiliares'!$A$65:$C$102,2,FALSE),"")</f>
        <v/>
      </c>
      <c r="H79" s="51" t="str">
        <f>IFERROR(VLOOKUP($B79,'Tabelas auxiliares'!$A$65:$C$102,3,FALSE),"")</f>
        <v/>
      </c>
      <c r="P79" s="51" t="str">
        <f t="shared" si="1"/>
        <v/>
      </c>
      <c r="Q79" s="51" t="str">
        <f>IFERROR(VLOOKUP(O79,'Tabelas auxiliares'!$A$224:$E$233,5,FALSE),"")</f>
        <v/>
      </c>
      <c r="R79" s="51" t="str">
        <f>IF(Q79&lt;&gt;"",Q79,IF(P79='Tabelas auxiliares'!$A$237,"CUSTEIO",IF(P79='Tabelas auxiliares'!$A$236,"INVESTIMENTO","")))</f>
        <v/>
      </c>
    </row>
    <row r="80" spans="6:18" x14ac:dyDescent="0.25">
      <c r="F80" s="51" t="str">
        <f>IF(D80="","",IFERROR(VLOOKUP(D80,'Tabelas auxiliares'!$A$3:$B$61,2,FALSE),"DESCENTRALIZAÇÃO"))</f>
        <v/>
      </c>
      <c r="G80" s="51" t="str">
        <f>IFERROR(VLOOKUP($B80,'Tabelas auxiliares'!$A$65:$C$102,2,FALSE),"")</f>
        <v/>
      </c>
      <c r="H80" s="51" t="str">
        <f>IFERROR(VLOOKUP($B80,'Tabelas auxiliares'!$A$65:$C$102,3,FALSE),"")</f>
        <v/>
      </c>
      <c r="P80" s="51" t="str">
        <f t="shared" si="1"/>
        <v/>
      </c>
      <c r="Q80" s="51" t="str">
        <f>IFERROR(VLOOKUP(O80,'Tabelas auxiliares'!$A$224:$E$233,5,FALSE),"")</f>
        <v/>
      </c>
      <c r="R80" s="51" t="str">
        <f>IF(Q80&lt;&gt;"",Q80,IF(P80='Tabelas auxiliares'!$A$237,"CUSTEIO",IF(P80='Tabelas auxiliares'!$A$236,"INVESTIMENTO","")))</f>
        <v/>
      </c>
    </row>
    <row r="81" spans="6:18" x14ac:dyDescent="0.25">
      <c r="F81" s="51" t="str">
        <f>IF(D81="","",IFERROR(VLOOKUP(D81,'Tabelas auxiliares'!$A$3:$B$61,2,FALSE),"DESCENTRALIZAÇÃO"))</f>
        <v/>
      </c>
      <c r="G81" s="51" t="str">
        <f>IFERROR(VLOOKUP($B81,'Tabelas auxiliares'!$A$65:$C$102,2,FALSE),"")</f>
        <v/>
      </c>
      <c r="H81" s="51" t="str">
        <f>IFERROR(VLOOKUP($B81,'Tabelas auxiliares'!$A$65:$C$102,3,FALSE),"")</f>
        <v/>
      </c>
      <c r="P81" s="51" t="str">
        <f t="shared" si="1"/>
        <v/>
      </c>
      <c r="Q81" s="51" t="str">
        <f>IFERROR(VLOOKUP(O81,'Tabelas auxiliares'!$A$224:$E$233,5,FALSE),"")</f>
        <v/>
      </c>
      <c r="R81" s="51" t="str">
        <f>IF(Q81&lt;&gt;"",Q81,IF(P81='Tabelas auxiliares'!$A$237,"CUSTEIO",IF(P81='Tabelas auxiliares'!$A$236,"INVESTIMENTO","")))</f>
        <v/>
      </c>
    </row>
    <row r="82" spans="6:18" x14ac:dyDescent="0.25">
      <c r="F82" s="51" t="str">
        <f>IF(D82="","",IFERROR(VLOOKUP(D82,'Tabelas auxiliares'!$A$3:$B$61,2,FALSE),"DESCENTRALIZAÇÃO"))</f>
        <v/>
      </c>
      <c r="G82" s="51" t="str">
        <f>IFERROR(VLOOKUP($B82,'Tabelas auxiliares'!$A$65:$C$102,2,FALSE),"")</f>
        <v/>
      </c>
      <c r="H82" s="51" t="str">
        <f>IFERROR(VLOOKUP($B82,'Tabelas auxiliares'!$A$65:$C$102,3,FALSE),"")</f>
        <v/>
      </c>
      <c r="P82" s="51" t="str">
        <f t="shared" si="1"/>
        <v/>
      </c>
      <c r="Q82" s="51" t="str">
        <f>IFERROR(VLOOKUP(O82,'Tabelas auxiliares'!$A$224:$E$233,5,FALSE),"")</f>
        <v/>
      </c>
      <c r="R82" s="51" t="str">
        <f>IF(Q82&lt;&gt;"",Q82,IF(P82='Tabelas auxiliares'!$A$237,"CUSTEIO",IF(P82='Tabelas auxiliares'!$A$236,"INVESTIMENTO","")))</f>
        <v/>
      </c>
    </row>
    <row r="83" spans="6:18" x14ac:dyDescent="0.25">
      <c r="F83" s="51" t="str">
        <f>IF(D83="","",IFERROR(VLOOKUP(D83,'Tabelas auxiliares'!$A$3:$B$61,2,FALSE),"DESCENTRALIZAÇÃO"))</f>
        <v/>
      </c>
      <c r="G83" s="51" t="str">
        <f>IFERROR(VLOOKUP($B83,'Tabelas auxiliares'!$A$65:$C$102,2,FALSE),"")</f>
        <v/>
      </c>
      <c r="H83" s="51" t="str">
        <f>IFERROR(VLOOKUP($B83,'Tabelas auxiliares'!$A$65:$C$102,3,FALSE),"")</f>
        <v/>
      </c>
      <c r="P83" s="51" t="str">
        <f t="shared" si="1"/>
        <v/>
      </c>
      <c r="Q83" s="51" t="str">
        <f>IFERROR(VLOOKUP(O83,'Tabelas auxiliares'!$A$224:$E$233,5,FALSE),"")</f>
        <v/>
      </c>
      <c r="R83" s="51" t="str">
        <f>IF(Q83&lt;&gt;"",Q83,IF(P83='Tabelas auxiliares'!$A$237,"CUSTEIO",IF(P83='Tabelas auxiliares'!$A$236,"INVESTIMENTO","")))</f>
        <v/>
      </c>
    </row>
    <row r="84" spans="6:18" x14ac:dyDescent="0.25">
      <c r="F84" s="51" t="str">
        <f>IF(D84="","",IFERROR(VLOOKUP(D84,'Tabelas auxiliares'!$A$3:$B$61,2,FALSE),"DESCENTRALIZAÇÃO"))</f>
        <v/>
      </c>
      <c r="G84" s="51" t="str">
        <f>IFERROR(VLOOKUP($B84,'Tabelas auxiliares'!$A$65:$C$102,2,FALSE),"")</f>
        <v/>
      </c>
      <c r="H84" s="51" t="str">
        <f>IFERROR(VLOOKUP($B84,'Tabelas auxiliares'!$A$65:$C$102,3,FALSE),"")</f>
        <v/>
      </c>
      <c r="P84" s="51" t="str">
        <f t="shared" si="1"/>
        <v/>
      </c>
      <c r="Q84" s="51" t="str">
        <f>IFERROR(VLOOKUP(O84,'Tabelas auxiliares'!$A$224:$E$233,5,FALSE),"")</f>
        <v/>
      </c>
      <c r="R84" s="51" t="str">
        <f>IF(Q84&lt;&gt;"",Q84,IF(P84='Tabelas auxiliares'!$A$237,"CUSTEIO",IF(P84='Tabelas auxiliares'!$A$236,"INVESTIMENTO","")))</f>
        <v/>
      </c>
    </row>
    <row r="85" spans="6:18" x14ac:dyDescent="0.25">
      <c r="F85" s="51" t="str">
        <f>IF(D85="","",IFERROR(VLOOKUP(D85,'Tabelas auxiliares'!$A$3:$B$61,2,FALSE),"DESCENTRALIZAÇÃO"))</f>
        <v/>
      </c>
      <c r="G85" s="51" t="str">
        <f>IFERROR(VLOOKUP($B85,'Tabelas auxiliares'!$A$65:$C$102,2,FALSE),"")</f>
        <v/>
      </c>
      <c r="H85" s="51" t="str">
        <f>IFERROR(VLOOKUP($B85,'Tabelas auxiliares'!$A$65:$C$102,3,FALSE),"")</f>
        <v/>
      </c>
      <c r="P85" s="51" t="str">
        <f t="shared" si="1"/>
        <v/>
      </c>
      <c r="Q85" s="51" t="str">
        <f>IFERROR(VLOOKUP(O85,'Tabelas auxiliares'!$A$224:$E$233,5,FALSE),"")</f>
        <v/>
      </c>
      <c r="R85" s="51" t="str">
        <f>IF(Q85&lt;&gt;"",Q85,IF(P85='Tabelas auxiliares'!$A$237,"CUSTEIO",IF(P85='Tabelas auxiliares'!$A$236,"INVESTIMENTO","")))</f>
        <v/>
      </c>
    </row>
    <row r="86" spans="6:18" x14ac:dyDescent="0.25">
      <c r="F86" s="51" t="str">
        <f>IF(D86="","",IFERROR(VLOOKUP(D86,'Tabelas auxiliares'!$A$3:$B$61,2,FALSE),"DESCENTRALIZAÇÃO"))</f>
        <v/>
      </c>
      <c r="G86" s="51" t="str">
        <f>IFERROR(VLOOKUP($B86,'Tabelas auxiliares'!$A$65:$C$102,2,FALSE),"")</f>
        <v/>
      </c>
      <c r="H86" s="51" t="str">
        <f>IFERROR(VLOOKUP($B86,'Tabelas auxiliares'!$A$65:$C$102,3,FALSE),"")</f>
        <v/>
      </c>
      <c r="P86" s="51" t="str">
        <f t="shared" si="1"/>
        <v/>
      </c>
      <c r="Q86" s="51" t="str">
        <f>IFERROR(VLOOKUP(O86,'Tabelas auxiliares'!$A$224:$E$233,5,FALSE),"")</f>
        <v/>
      </c>
      <c r="R86" s="51" t="str">
        <f>IF(Q86&lt;&gt;"",Q86,IF(P86='Tabelas auxiliares'!$A$237,"CUSTEIO",IF(P86='Tabelas auxiliares'!$A$236,"INVESTIMENTO","")))</f>
        <v/>
      </c>
    </row>
    <row r="87" spans="6:18" x14ac:dyDescent="0.25">
      <c r="F87" s="51" t="str">
        <f>IF(D87="","",IFERROR(VLOOKUP(D87,'Tabelas auxiliares'!$A$3:$B$61,2,FALSE),"DESCENTRALIZAÇÃO"))</f>
        <v/>
      </c>
      <c r="G87" s="51" t="str">
        <f>IFERROR(VLOOKUP($B87,'Tabelas auxiliares'!$A$65:$C$102,2,FALSE),"")</f>
        <v/>
      </c>
      <c r="H87" s="51" t="str">
        <f>IFERROR(VLOOKUP($B87,'Tabelas auxiliares'!$A$65:$C$102,3,FALSE),"")</f>
        <v/>
      </c>
      <c r="P87" s="51" t="str">
        <f t="shared" si="1"/>
        <v/>
      </c>
      <c r="Q87" s="51" t="str">
        <f>IFERROR(VLOOKUP(O87,'Tabelas auxiliares'!$A$224:$E$233,5,FALSE),"")</f>
        <v/>
      </c>
      <c r="R87" s="51" t="str">
        <f>IF(Q87&lt;&gt;"",Q87,IF(P87='Tabelas auxiliares'!$A$237,"CUSTEIO",IF(P87='Tabelas auxiliares'!$A$236,"INVESTIMENTO","")))</f>
        <v/>
      </c>
    </row>
    <row r="88" spans="6:18" x14ac:dyDescent="0.25">
      <c r="F88" s="51" t="str">
        <f>IF(D88="","",IFERROR(VLOOKUP(D88,'Tabelas auxiliares'!$A$3:$B$61,2,FALSE),"DESCENTRALIZAÇÃO"))</f>
        <v/>
      </c>
      <c r="G88" s="51" t="str">
        <f>IFERROR(VLOOKUP($B88,'Tabelas auxiliares'!$A$65:$C$102,2,FALSE),"")</f>
        <v/>
      </c>
      <c r="H88" s="51" t="str">
        <f>IFERROR(VLOOKUP($B88,'Tabelas auxiliares'!$A$65:$C$102,3,FALSE),"")</f>
        <v/>
      </c>
      <c r="P88" s="51" t="str">
        <f t="shared" si="1"/>
        <v/>
      </c>
      <c r="Q88" s="51" t="str">
        <f>IFERROR(VLOOKUP(O88,'Tabelas auxiliares'!$A$224:$E$233,5,FALSE),"")</f>
        <v/>
      </c>
      <c r="R88" s="51" t="str">
        <f>IF(Q88&lt;&gt;"",Q88,IF(P88='Tabelas auxiliares'!$A$237,"CUSTEIO",IF(P88='Tabelas auxiliares'!$A$236,"INVESTIMENTO","")))</f>
        <v/>
      </c>
    </row>
    <row r="89" spans="6:18" x14ac:dyDescent="0.25">
      <c r="F89" s="51" t="str">
        <f>IF(D89="","",IFERROR(VLOOKUP(D89,'Tabelas auxiliares'!$A$3:$B$61,2,FALSE),"DESCENTRALIZAÇÃO"))</f>
        <v/>
      </c>
      <c r="G89" s="51" t="str">
        <f>IFERROR(VLOOKUP($B89,'Tabelas auxiliares'!$A$65:$C$102,2,FALSE),"")</f>
        <v/>
      </c>
      <c r="H89" s="51" t="str">
        <f>IFERROR(VLOOKUP($B89,'Tabelas auxiliares'!$A$65:$C$102,3,FALSE),"")</f>
        <v/>
      </c>
      <c r="P89" s="51" t="str">
        <f t="shared" si="1"/>
        <v/>
      </c>
      <c r="Q89" s="51" t="str">
        <f>IFERROR(VLOOKUP(O89,'Tabelas auxiliares'!$A$224:$E$233,5,FALSE),"")</f>
        <v/>
      </c>
      <c r="R89" s="51" t="str">
        <f>IF(Q89&lt;&gt;"",Q89,IF(P89='Tabelas auxiliares'!$A$237,"CUSTEIO",IF(P89='Tabelas auxiliares'!$A$236,"INVESTIMENTO","")))</f>
        <v/>
      </c>
    </row>
    <row r="90" spans="6:18" x14ac:dyDescent="0.25">
      <c r="F90" s="51" t="str">
        <f>IF(D90="","",IFERROR(VLOOKUP(D90,'Tabelas auxiliares'!$A$3:$B$61,2,FALSE),"DESCENTRALIZAÇÃO"))</f>
        <v/>
      </c>
      <c r="G90" s="51" t="str">
        <f>IFERROR(VLOOKUP($B90,'Tabelas auxiliares'!$A$65:$C$102,2,FALSE),"")</f>
        <v/>
      </c>
      <c r="H90" s="51" t="str">
        <f>IFERROR(VLOOKUP($B90,'Tabelas auxiliares'!$A$65:$C$102,3,FALSE),"")</f>
        <v/>
      </c>
      <c r="P90" s="51" t="str">
        <f t="shared" si="1"/>
        <v/>
      </c>
      <c r="Q90" s="51" t="str">
        <f>IFERROR(VLOOKUP(O90,'Tabelas auxiliares'!$A$224:$E$233,5,FALSE),"")</f>
        <v/>
      </c>
      <c r="R90" s="51" t="str">
        <f>IF(Q90&lt;&gt;"",Q90,IF(P90='Tabelas auxiliares'!$A$237,"CUSTEIO",IF(P90='Tabelas auxiliares'!$A$236,"INVESTIMENTO","")))</f>
        <v/>
      </c>
    </row>
    <row r="91" spans="6:18" x14ac:dyDescent="0.25">
      <c r="F91" s="51" t="str">
        <f>IF(D91="","",IFERROR(VLOOKUP(D91,'Tabelas auxiliares'!$A$3:$B$61,2,FALSE),"DESCENTRALIZAÇÃO"))</f>
        <v/>
      </c>
      <c r="G91" s="51" t="str">
        <f>IFERROR(VLOOKUP($B91,'Tabelas auxiliares'!$A$65:$C$102,2,FALSE),"")</f>
        <v/>
      </c>
      <c r="H91" s="51" t="str">
        <f>IFERROR(VLOOKUP($B91,'Tabelas auxiliares'!$A$65:$C$102,3,FALSE),"")</f>
        <v/>
      </c>
      <c r="P91" s="51" t="str">
        <f t="shared" si="1"/>
        <v/>
      </c>
      <c r="Q91" s="51" t="str">
        <f>IFERROR(VLOOKUP(O91,'Tabelas auxiliares'!$A$224:$E$233,5,FALSE),"")</f>
        <v/>
      </c>
      <c r="R91" s="51" t="str">
        <f>IF(Q91&lt;&gt;"",Q91,IF(P91='Tabelas auxiliares'!$A$237,"CUSTEIO",IF(P91='Tabelas auxiliares'!$A$236,"INVESTIMENTO","")))</f>
        <v/>
      </c>
    </row>
    <row r="92" spans="6:18" x14ac:dyDescent="0.25">
      <c r="F92" s="51" t="str">
        <f>IF(D92="","",IFERROR(VLOOKUP(D92,'Tabelas auxiliares'!$A$3:$B$61,2,FALSE),"DESCENTRALIZAÇÃO"))</f>
        <v/>
      </c>
      <c r="G92" s="51" t="str">
        <f>IFERROR(VLOOKUP($B92,'Tabelas auxiliares'!$A$65:$C$102,2,FALSE),"")</f>
        <v/>
      </c>
      <c r="H92" s="51" t="str">
        <f>IFERROR(VLOOKUP($B92,'Tabelas auxiliares'!$A$65:$C$102,3,FALSE),"")</f>
        <v/>
      </c>
      <c r="P92" s="51" t="str">
        <f t="shared" si="1"/>
        <v/>
      </c>
      <c r="Q92" s="51" t="str">
        <f>IFERROR(VLOOKUP(O92,'Tabelas auxiliares'!$A$224:$E$233,5,FALSE),"")</f>
        <v/>
      </c>
      <c r="R92" s="51" t="str">
        <f>IF(Q92&lt;&gt;"",Q92,IF(P92='Tabelas auxiliares'!$A$237,"CUSTEIO",IF(P92='Tabelas auxiliares'!$A$236,"INVESTIMENTO","")))</f>
        <v/>
      </c>
    </row>
    <row r="93" spans="6:18" x14ac:dyDescent="0.25">
      <c r="F93" s="51" t="str">
        <f>IF(D93="","",IFERROR(VLOOKUP(D93,'Tabelas auxiliares'!$A$3:$B$61,2,FALSE),"DESCENTRALIZAÇÃO"))</f>
        <v/>
      </c>
      <c r="G93" s="51" t="str">
        <f>IFERROR(VLOOKUP($B93,'Tabelas auxiliares'!$A$65:$C$102,2,FALSE),"")</f>
        <v/>
      </c>
      <c r="H93" s="51" t="str">
        <f>IFERROR(VLOOKUP($B93,'Tabelas auxiliares'!$A$65:$C$102,3,FALSE),"")</f>
        <v/>
      </c>
      <c r="P93" s="51" t="str">
        <f t="shared" si="1"/>
        <v/>
      </c>
      <c r="Q93" s="51" t="str">
        <f>IFERROR(VLOOKUP(O93,'Tabelas auxiliares'!$A$224:$E$233,5,FALSE),"")</f>
        <v/>
      </c>
      <c r="R93" s="51" t="str">
        <f>IF(Q93&lt;&gt;"",Q93,IF(P93='Tabelas auxiliares'!$A$237,"CUSTEIO",IF(P93='Tabelas auxiliares'!$A$236,"INVESTIMENTO","")))</f>
        <v/>
      </c>
    </row>
    <row r="94" spans="6:18" x14ac:dyDescent="0.25">
      <c r="F94" s="51" t="str">
        <f>IF(D94="","",IFERROR(VLOOKUP(D94,'Tabelas auxiliares'!$A$3:$B$61,2,FALSE),"DESCENTRALIZAÇÃO"))</f>
        <v/>
      </c>
      <c r="G94" s="51" t="str">
        <f>IFERROR(VLOOKUP($B94,'Tabelas auxiliares'!$A$65:$C$102,2,FALSE),"")</f>
        <v/>
      </c>
      <c r="H94" s="51" t="str">
        <f>IFERROR(VLOOKUP($B94,'Tabelas auxiliares'!$A$65:$C$102,3,FALSE),"")</f>
        <v/>
      </c>
      <c r="P94" s="51" t="str">
        <f t="shared" si="1"/>
        <v/>
      </c>
      <c r="Q94" s="51" t="str">
        <f>IFERROR(VLOOKUP(O94,'Tabelas auxiliares'!$A$224:$E$233,5,FALSE),"")</f>
        <v/>
      </c>
      <c r="R94" s="51" t="str">
        <f>IF(Q94&lt;&gt;"",Q94,IF(P94='Tabelas auxiliares'!$A$237,"CUSTEIO",IF(P94='Tabelas auxiliares'!$A$236,"INVESTIMENTO","")))</f>
        <v/>
      </c>
    </row>
    <row r="95" spans="6:18" x14ac:dyDescent="0.25">
      <c r="F95" s="51" t="str">
        <f>IF(D95="","",IFERROR(VLOOKUP(D95,'Tabelas auxiliares'!$A$3:$B$61,2,FALSE),"DESCENTRALIZAÇÃO"))</f>
        <v/>
      </c>
      <c r="G95" s="51" t="str">
        <f>IFERROR(VLOOKUP($B95,'Tabelas auxiliares'!$A$65:$C$102,2,FALSE),"")</f>
        <v/>
      </c>
      <c r="H95" s="51" t="str">
        <f>IFERROR(VLOOKUP($B95,'Tabelas auxiliares'!$A$65:$C$102,3,FALSE),"")</f>
        <v/>
      </c>
      <c r="P95" s="51" t="str">
        <f t="shared" si="1"/>
        <v/>
      </c>
      <c r="Q95" s="51" t="str">
        <f>IFERROR(VLOOKUP(O95,'Tabelas auxiliares'!$A$224:$E$233,5,FALSE),"")</f>
        <v/>
      </c>
      <c r="R95" s="51" t="str">
        <f>IF(Q95&lt;&gt;"",Q95,IF(P95='Tabelas auxiliares'!$A$237,"CUSTEIO",IF(P95='Tabelas auxiliares'!$A$236,"INVESTIMENTO","")))</f>
        <v/>
      </c>
    </row>
    <row r="96" spans="6:18" x14ac:dyDescent="0.25">
      <c r="F96" s="51" t="str">
        <f>IF(D96="","",IFERROR(VLOOKUP(D96,'Tabelas auxiliares'!$A$3:$B$61,2,FALSE),"DESCENTRALIZAÇÃO"))</f>
        <v/>
      </c>
      <c r="G96" s="51" t="str">
        <f>IFERROR(VLOOKUP($B96,'Tabelas auxiliares'!$A$65:$C$102,2,FALSE),"")</f>
        <v/>
      </c>
      <c r="H96" s="51" t="str">
        <f>IFERROR(VLOOKUP($B96,'Tabelas auxiliares'!$A$65:$C$102,3,FALSE),"")</f>
        <v/>
      </c>
      <c r="P96" s="51" t="str">
        <f t="shared" si="1"/>
        <v/>
      </c>
      <c r="Q96" s="51" t="str">
        <f>IFERROR(VLOOKUP(O96,'Tabelas auxiliares'!$A$224:$E$233,5,FALSE),"")</f>
        <v/>
      </c>
      <c r="R96" s="51" t="str">
        <f>IF(Q96&lt;&gt;"",Q96,IF(P96='Tabelas auxiliares'!$A$237,"CUSTEIO",IF(P96='Tabelas auxiliares'!$A$236,"INVESTIMENTO","")))</f>
        <v/>
      </c>
    </row>
    <row r="97" spans="6:18" x14ac:dyDescent="0.25">
      <c r="F97" s="51" t="str">
        <f>IF(D97="","",IFERROR(VLOOKUP(D97,'Tabelas auxiliares'!$A$3:$B$61,2,FALSE),"DESCENTRALIZAÇÃO"))</f>
        <v/>
      </c>
      <c r="G97" s="51" t="str">
        <f>IFERROR(VLOOKUP($B97,'Tabelas auxiliares'!$A$65:$C$102,2,FALSE),"")</f>
        <v/>
      </c>
      <c r="H97" s="51" t="str">
        <f>IFERROR(VLOOKUP($B97,'Tabelas auxiliares'!$A$65:$C$102,3,FALSE),"")</f>
        <v/>
      </c>
      <c r="P97" s="51" t="str">
        <f t="shared" si="1"/>
        <v/>
      </c>
      <c r="Q97" s="51" t="str">
        <f>IFERROR(VLOOKUP(O97,'Tabelas auxiliares'!$A$224:$E$233,5,FALSE),"")</f>
        <v/>
      </c>
      <c r="R97" s="51" t="str">
        <f>IF(Q97&lt;&gt;"",Q97,IF(P97='Tabelas auxiliares'!$A$237,"CUSTEIO",IF(P97='Tabelas auxiliares'!$A$236,"INVESTIMENTO","")))</f>
        <v/>
      </c>
    </row>
    <row r="98" spans="6:18" x14ac:dyDescent="0.25">
      <c r="F98" s="51" t="str">
        <f>IF(D98="","",IFERROR(VLOOKUP(D98,'Tabelas auxiliares'!$A$3:$B$61,2,FALSE),"DESCENTRALIZAÇÃO"))</f>
        <v/>
      </c>
      <c r="G98" s="51" t="str">
        <f>IFERROR(VLOOKUP($B98,'Tabelas auxiliares'!$A$65:$C$102,2,FALSE),"")</f>
        <v/>
      </c>
      <c r="H98" s="51" t="str">
        <f>IFERROR(VLOOKUP($B98,'Tabelas auxiliares'!$A$65:$C$102,3,FALSE),"")</f>
        <v/>
      </c>
      <c r="P98" s="51" t="str">
        <f t="shared" si="1"/>
        <v/>
      </c>
      <c r="Q98" s="51" t="str">
        <f>IFERROR(VLOOKUP(O98,'Tabelas auxiliares'!$A$224:$E$233,5,FALSE),"")</f>
        <v/>
      </c>
      <c r="R98" s="51" t="str">
        <f>IF(Q98&lt;&gt;"",Q98,IF(P98='Tabelas auxiliares'!$A$237,"CUSTEIO",IF(P98='Tabelas auxiliares'!$A$236,"INVESTIMENTO","")))</f>
        <v/>
      </c>
    </row>
    <row r="99" spans="6:18" x14ac:dyDescent="0.25">
      <c r="F99" s="51" t="str">
        <f>IF(D99="","",IFERROR(VLOOKUP(D99,'Tabelas auxiliares'!$A$3:$B$61,2,FALSE),"DESCENTRALIZAÇÃO"))</f>
        <v/>
      </c>
      <c r="G99" s="51" t="str">
        <f>IFERROR(VLOOKUP($B99,'Tabelas auxiliares'!$A$65:$C$102,2,FALSE),"")</f>
        <v/>
      </c>
      <c r="H99" s="51" t="str">
        <f>IFERROR(VLOOKUP($B99,'Tabelas auxiliares'!$A$65:$C$102,3,FALSE),"")</f>
        <v/>
      </c>
      <c r="P99" s="51" t="str">
        <f t="shared" si="1"/>
        <v/>
      </c>
      <c r="Q99" s="51" t="str">
        <f>IFERROR(VLOOKUP(O99,'Tabelas auxiliares'!$A$224:$E$233,5,FALSE),"")</f>
        <v/>
      </c>
      <c r="R99" s="51" t="str">
        <f>IF(Q99&lt;&gt;"",Q99,IF(P99='Tabelas auxiliares'!$A$237,"CUSTEIO",IF(P99='Tabelas auxiliares'!$A$236,"INVESTIMENTO","")))</f>
        <v/>
      </c>
    </row>
    <row r="100" spans="6:18" x14ac:dyDescent="0.25">
      <c r="F100" s="51" t="str">
        <f>IF(D100="","",IFERROR(VLOOKUP(D100,'Tabelas auxiliares'!$A$3:$B$61,2,FALSE),"DESCENTRALIZAÇÃO"))</f>
        <v/>
      </c>
      <c r="G100" s="51" t="str">
        <f>IFERROR(VLOOKUP($B100,'Tabelas auxiliares'!$A$65:$C$102,2,FALSE),"")</f>
        <v/>
      </c>
      <c r="H100" s="51" t="str">
        <f>IFERROR(VLOOKUP($B100,'Tabelas auxiliares'!$A$65:$C$102,3,FALSE),"")</f>
        <v/>
      </c>
      <c r="P100" s="51" t="str">
        <f t="shared" si="1"/>
        <v/>
      </c>
      <c r="Q100" s="51" t="str">
        <f>IFERROR(VLOOKUP(O100,'Tabelas auxiliares'!$A$224:$E$233,5,FALSE),"")</f>
        <v/>
      </c>
      <c r="R100" s="51" t="str">
        <f>IF(Q100&lt;&gt;"",Q100,IF(P100='Tabelas auxiliares'!$A$237,"CUSTEIO",IF(P100='Tabelas auxiliares'!$A$236,"INVESTIMENTO","")))</f>
        <v/>
      </c>
    </row>
    <row r="101" spans="6:18" x14ac:dyDescent="0.25">
      <c r="F101" s="51" t="str">
        <f>IF(D101="","",IFERROR(VLOOKUP(D101,'Tabelas auxiliares'!$A$3:$B$61,2,FALSE),"DESCENTRALIZAÇÃO"))</f>
        <v/>
      </c>
      <c r="G101" s="51" t="str">
        <f>IFERROR(VLOOKUP($B101,'Tabelas auxiliares'!$A$65:$C$102,2,FALSE),"")</f>
        <v/>
      </c>
      <c r="H101" s="51" t="str">
        <f>IFERROR(VLOOKUP($B101,'Tabelas auxiliares'!$A$65:$C$102,3,FALSE),"")</f>
        <v/>
      </c>
      <c r="P101" s="51" t="str">
        <f t="shared" si="1"/>
        <v/>
      </c>
      <c r="Q101" s="51" t="str">
        <f>IFERROR(VLOOKUP(O101,'Tabelas auxiliares'!$A$224:$E$233,5,FALSE),"")</f>
        <v/>
      </c>
      <c r="R101" s="51" t="str">
        <f>IF(Q101&lt;&gt;"",Q101,IF(P101='Tabelas auxiliares'!$A$237,"CUSTEIO",IF(P101='Tabelas auxiliares'!$A$236,"INVESTIMENTO","")))</f>
        <v/>
      </c>
    </row>
    <row r="102" spans="6:18" x14ac:dyDescent="0.25">
      <c r="F102" s="51" t="str">
        <f>IF(D102="","",IFERROR(VLOOKUP(D102,'Tabelas auxiliares'!$A$3:$B$61,2,FALSE),"DESCENTRALIZAÇÃO"))</f>
        <v/>
      </c>
      <c r="G102" s="51" t="str">
        <f>IFERROR(VLOOKUP($B102,'Tabelas auxiliares'!$A$65:$C$102,2,FALSE),"")</f>
        <v/>
      </c>
      <c r="H102" s="51" t="str">
        <f>IFERROR(VLOOKUP($B102,'Tabelas auxiliares'!$A$65:$C$102,3,FALSE),"")</f>
        <v/>
      </c>
      <c r="P102" s="51" t="str">
        <f t="shared" si="1"/>
        <v/>
      </c>
      <c r="Q102" s="51" t="str">
        <f>IFERROR(VLOOKUP(O102,'Tabelas auxiliares'!$A$224:$E$233,5,FALSE),"")</f>
        <v/>
      </c>
      <c r="R102" s="51" t="str">
        <f>IF(Q102&lt;&gt;"",Q102,IF(P102='Tabelas auxiliares'!$A$237,"CUSTEIO",IF(P102='Tabelas auxiliares'!$A$236,"INVESTIMENTO","")))</f>
        <v/>
      </c>
    </row>
    <row r="103" spans="6:18" x14ac:dyDescent="0.25">
      <c r="F103" s="51" t="str">
        <f>IF(D103="","",IFERROR(VLOOKUP(D103,'Tabelas auxiliares'!$A$3:$B$61,2,FALSE),"DESCENTRALIZAÇÃO"))</f>
        <v/>
      </c>
      <c r="G103" s="51" t="str">
        <f>IFERROR(VLOOKUP($B103,'Tabelas auxiliares'!$A$65:$C$102,2,FALSE),"")</f>
        <v/>
      </c>
      <c r="H103" s="51" t="str">
        <f>IFERROR(VLOOKUP($B103,'Tabelas auxiliares'!$A$65:$C$102,3,FALSE),"")</f>
        <v/>
      </c>
      <c r="P103" s="51" t="str">
        <f t="shared" si="1"/>
        <v/>
      </c>
      <c r="Q103" s="51" t="str">
        <f>IFERROR(VLOOKUP(O103,'Tabelas auxiliares'!$A$224:$E$233,5,FALSE),"")</f>
        <v/>
      </c>
      <c r="R103" s="51" t="str">
        <f>IF(Q103&lt;&gt;"",Q103,IF(P103='Tabelas auxiliares'!$A$237,"CUSTEIO",IF(P103='Tabelas auxiliares'!$A$236,"INVESTIMENTO","")))</f>
        <v/>
      </c>
    </row>
    <row r="104" spans="6:18" x14ac:dyDescent="0.25">
      <c r="F104" s="51" t="str">
        <f>IF(D104="","",IFERROR(VLOOKUP(D104,'Tabelas auxiliares'!$A$3:$B$61,2,FALSE),"DESCENTRALIZAÇÃO"))</f>
        <v/>
      </c>
      <c r="G104" s="51" t="str">
        <f>IFERROR(VLOOKUP($B104,'Tabelas auxiliares'!$A$65:$C$102,2,FALSE),"")</f>
        <v/>
      </c>
      <c r="H104" s="51" t="str">
        <f>IFERROR(VLOOKUP($B104,'Tabelas auxiliares'!$A$65:$C$102,3,FALSE),"")</f>
        <v/>
      </c>
      <c r="P104" s="51" t="str">
        <f t="shared" si="1"/>
        <v/>
      </c>
      <c r="Q104" s="51" t="str">
        <f>IFERROR(VLOOKUP(O104,'Tabelas auxiliares'!$A$224:$E$233,5,FALSE),"")</f>
        <v/>
      </c>
      <c r="R104" s="51" t="str">
        <f>IF(Q104&lt;&gt;"",Q104,IF(P104='Tabelas auxiliares'!$A$237,"CUSTEIO",IF(P104='Tabelas auxiliares'!$A$236,"INVESTIMENTO","")))</f>
        <v/>
      </c>
    </row>
    <row r="105" spans="6:18" x14ac:dyDescent="0.25">
      <c r="F105" s="51" t="str">
        <f>IF(D105="","",IFERROR(VLOOKUP(D105,'Tabelas auxiliares'!$A$3:$B$61,2,FALSE),"DESCENTRALIZAÇÃO"))</f>
        <v/>
      </c>
      <c r="G105" s="51" t="str">
        <f>IFERROR(VLOOKUP($B105,'Tabelas auxiliares'!$A$65:$C$102,2,FALSE),"")</f>
        <v/>
      </c>
      <c r="H105" s="51" t="str">
        <f>IFERROR(VLOOKUP($B105,'Tabelas auxiliares'!$A$65:$C$102,3,FALSE),"")</f>
        <v/>
      </c>
      <c r="P105" s="51" t="str">
        <f t="shared" si="1"/>
        <v/>
      </c>
      <c r="Q105" s="51" t="str">
        <f>IFERROR(VLOOKUP(O105,'Tabelas auxiliares'!$A$224:$E$233,5,FALSE),"")</f>
        <v/>
      </c>
      <c r="R105" s="51" t="str">
        <f>IF(Q105&lt;&gt;"",Q105,IF(P105='Tabelas auxiliares'!$A$237,"CUSTEIO",IF(P105='Tabelas auxiliares'!$A$236,"INVESTIMENTO","")))</f>
        <v/>
      </c>
    </row>
    <row r="106" spans="6:18" x14ac:dyDescent="0.25">
      <c r="F106" s="51" t="str">
        <f>IF(D106="","",IFERROR(VLOOKUP(D106,'Tabelas auxiliares'!$A$3:$B$61,2,FALSE),"DESCENTRALIZAÇÃO"))</f>
        <v/>
      </c>
      <c r="G106" s="51" t="str">
        <f>IFERROR(VLOOKUP($B106,'Tabelas auxiliares'!$A$65:$C$102,2,FALSE),"")</f>
        <v/>
      </c>
      <c r="H106" s="51" t="str">
        <f>IFERROR(VLOOKUP($B106,'Tabelas auxiliares'!$A$65:$C$102,3,FALSE),"")</f>
        <v/>
      </c>
      <c r="P106" s="51" t="str">
        <f t="shared" si="1"/>
        <v/>
      </c>
      <c r="Q106" s="51" t="str">
        <f>IFERROR(VLOOKUP(O106,'Tabelas auxiliares'!$A$224:$E$233,5,FALSE),"")</f>
        <v/>
      </c>
      <c r="R106" s="51" t="str">
        <f>IF(Q106&lt;&gt;"",Q106,IF(P106='Tabelas auxiliares'!$A$237,"CUSTEIO",IF(P106='Tabelas auxiliares'!$A$236,"INVESTIMENTO","")))</f>
        <v/>
      </c>
    </row>
    <row r="107" spans="6:18" x14ac:dyDescent="0.25">
      <c r="F107" s="51" t="str">
        <f>IF(D107="","",IFERROR(VLOOKUP(D107,'Tabelas auxiliares'!$A$3:$B$61,2,FALSE),"DESCENTRALIZAÇÃO"))</f>
        <v/>
      </c>
      <c r="G107" s="51" t="str">
        <f>IFERROR(VLOOKUP($B107,'Tabelas auxiliares'!$A$65:$C$102,2,FALSE),"")</f>
        <v/>
      </c>
      <c r="H107" s="51" t="str">
        <f>IFERROR(VLOOKUP($B107,'Tabelas auxiliares'!$A$65:$C$102,3,FALSE),"")</f>
        <v/>
      </c>
      <c r="P107" s="51" t="str">
        <f t="shared" si="1"/>
        <v/>
      </c>
      <c r="Q107" s="51" t="str">
        <f>IFERROR(VLOOKUP(O107,'Tabelas auxiliares'!$A$224:$E$233,5,FALSE),"")</f>
        <v/>
      </c>
      <c r="R107" s="51" t="str">
        <f>IF(Q107&lt;&gt;"",Q107,IF(P107='Tabelas auxiliares'!$A$237,"CUSTEIO",IF(P107='Tabelas auxiliares'!$A$236,"INVESTIMENTO","")))</f>
        <v/>
      </c>
    </row>
    <row r="108" spans="6:18" x14ac:dyDescent="0.25">
      <c r="F108" s="51" t="str">
        <f>IF(D108="","",IFERROR(VLOOKUP(D108,'Tabelas auxiliares'!$A$3:$B$61,2,FALSE),"DESCENTRALIZAÇÃO"))</f>
        <v/>
      </c>
      <c r="G108" s="51" t="str">
        <f>IFERROR(VLOOKUP($B108,'Tabelas auxiliares'!$A$65:$C$102,2,FALSE),"")</f>
        <v/>
      </c>
      <c r="H108" s="51" t="str">
        <f>IFERROR(VLOOKUP($B108,'Tabelas auxiliares'!$A$65:$C$102,3,FALSE),"")</f>
        <v/>
      </c>
      <c r="P108" s="51" t="str">
        <f t="shared" si="1"/>
        <v/>
      </c>
      <c r="Q108" s="51" t="str">
        <f>IFERROR(VLOOKUP(O108,'Tabelas auxiliares'!$A$224:$E$233,5,FALSE),"")</f>
        <v/>
      </c>
      <c r="R108" s="51" t="str">
        <f>IF(Q108&lt;&gt;"",Q108,IF(P108='Tabelas auxiliares'!$A$237,"CUSTEIO",IF(P108='Tabelas auxiliares'!$A$236,"INVESTIMENTO","")))</f>
        <v/>
      </c>
    </row>
    <row r="109" spans="6:18" x14ac:dyDescent="0.25">
      <c r="F109" s="51" t="str">
        <f>IF(D109="","",IFERROR(VLOOKUP(D109,'Tabelas auxiliares'!$A$3:$B$61,2,FALSE),"DESCENTRALIZAÇÃO"))</f>
        <v/>
      </c>
      <c r="G109" s="51" t="str">
        <f>IFERROR(VLOOKUP($B109,'Tabelas auxiliares'!$A$65:$C$102,2,FALSE),"")</f>
        <v/>
      </c>
      <c r="H109" s="51" t="str">
        <f>IFERROR(VLOOKUP($B109,'Tabelas auxiliares'!$A$65:$C$102,3,FALSE),"")</f>
        <v/>
      </c>
      <c r="P109" s="51" t="str">
        <f t="shared" si="1"/>
        <v/>
      </c>
      <c r="Q109" s="51" t="str">
        <f>IFERROR(VLOOKUP(O109,'Tabelas auxiliares'!$A$224:$E$233,5,FALSE),"")</f>
        <v/>
      </c>
      <c r="R109" s="51" t="str">
        <f>IF(Q109&lt;&gt;"",Q109,IF(P109='Tabelas auxiliares'!$A$237,"CUSTEIO",IF(P109='Tabelas auxiliares'!$A$236,"INVESTIMENTO","")))</f>
        <v/>
      </c>
    </row>
    <row r="110" spans="6:18" x14ac:dyDescent="0.25">
      <c r="F110" s="51" t="str">
        <f>IF(D110="","",IFERROR(VLOOKUP(D110,'Tabelas auxiliares'!$A$3:$B$61,2,FALSE),"DESCENTRALIZAÇÃO"))</f>
        <v/>
      </c>
      <c r="G110" s="51" t="str">
        <f>IFERROR(VLOOKUP($B110,'Tabelas auxiliares'!$A$65:$C$102,2,FALSE),"")</f>
        <v/>
      </c>
      <c r="H110" s="51" t="str">
        <f>IFERROR(VLOOKUP($B110,'Tabelas auxiliares'!$A$65:$C$102,3,FALSE),"")</f>
        <v/>
      </c>
      <c r="P110" s="51" t="str">
        <f t="shared" si="1"/>
        <v/>
      </c>
      <c r="Q110" s="51" t="str">
        <f>IFERROR(VLOOKUP(O110,'Tabelas auxiliares'!$A$224:$E$233,5,FALSE),"")</f>
        <v/>
      </c>
      <c r="R110" s="51" t="str">
        <f>IF(Q110&lt;&gt;"",Q110,IF(P110='Tabelas auxiliares'!$A$237,"CUSTEIO",IF(P110='Tabelas auxiliares'!$A$236,"INVESTIMENTO","")))</f>
        <v/>
      </c>
    </row>
    <row r="111" spans="6:18" x14ac:dyDescent="0.25">
      <c r="F111" s="51" t="str">
        <f>IF(D111="","",IFERROR(VLOOKUP(D111,'Tabelas auxiliares'!$A$3:$B$61,2,FALSE),"DESCENTRALIZAÇÃO"))</f>
        <v/>
      </c>
      <c r="G111" s="51" t="str">
        <f>IFERROR(VLOOKUP($B111,'Tabelas auxiliares'!$A$65:$C$102,2,FALSE),"")</f>
        <v/>
      </c>
      <c r="H111" s="51" t="str">
        <f>IFERROR(VLOOKUP($B111,'Tabelas auxiliares'!$A$65:$C$102,3,FALSE),"")</f>
        <v/>
      </c>
      <c r="P111" s="51" t="str">
        <f t="shared" si="1"/>
        <v/>
      </c>
      <c r="Q111" s="51" t="str">
        <f>IFERROR(VLOOKUP(O111,'Tabelas auxiliares'!$A$224:$E$233,5,FALSE),"")</f>
        <v/>
      </c>
      <c r="R111" s="51" t="str">
        <f>IF(Q111&lt;&gt;"",Q111,IF(P111='Tabelas auxiliares'!$A$237,"CUSTEIO",IF(P111='Tabelas auxiliares'!$A$236,"INVESTIMENTO","")))</f>
        <v/>
      </c>
    </row>
    <row r="112" spans="6:18" x14ac:dyDescent="0.25">
      <c r="F112" s="51" t="str">
        <f>IF(D112="","",IFERROR(VLOOKUP(D112,'Tabelas auxiliares'!$A$3:$B$61,2,FALSE),"DESCENTRALIZAÇÃO"))</f>
        <v/>
      </c>
      <c r="G112" s="51" t="str">
        <f>IFERROR(VLOOKUP($B112,'Tabelas auxiliares'!$A$65:$C$102,2,FALSE),"")</f>
        <v/>
      </c>
      <c r="H112" s="51" t="str">
        <f>IFERROR(VLOOKUP($B112,'Tabelas auxiliares'!$A$65:$C$102,3,FALSE),"")</f>
        <v/>
      </c>
      <c r="P112" s="51" t="str">
        <f t="shared" si="1"/>
        <v/>
      </c>
      <c r="Q112" s="51" t="str">
        <f>IFERROR(VLOOKUP(O112,'Tabelas auxiliares'!$A$224:$E$233,5,FALSE),"")</f>
        <v/>
      </c>
      <c r="R112" s="51" t="str">
        <f>IF(Q112&lt;&gt;"",Q112,IF(P112='Tabelas auxiliares'!$A$237,"CUSTEIO",IF(P112='Tabelas auxiliares'!$A$236,"INVESTIMENTO","")))</f>
        <v/>
      </c>
    </row>
    <row r="113" spans="6:18" x14ac:dyDescent="0.25">
      <c r="F113" s="51" t="str">
        <f>IF(D113="","",IFERROR(VLOOKUP(D113,'Tabelas auxiliares'!$A$3:$B$61,2,FALSE),"DESCENTRALIZAÇÃO"))</f>
        <v/>
      </c>
      <c r="G113" s="51" t="str">
        <f>IFERROR(VLOOKUP($B113,'Tabelas auxiliares'!$A$65:$C$102,2,FALSE),"")</f>
        <v/>
      </c>
      <c r="H113" s="51" t="str">
        <f>IFERROR(VLOOKUP($B113,'Tabelas auxiliares'!$A$65:$C$102,3,FALSE),"")</f>
        <v/>
      </c>
      <c r="P113" s="51" t="str">
        <f t="shared" si="1"/>
        <v/>
      </c>
      <c r="Q113" s="51" t="str">
        <f>IFERROR(VLOOKUP(O113,'Tabelas auxiliares'!$A$224:$E$233,5,FALSE),"")</f>
        <v/>
      </c>
      <c r="R113" s="51" t="str">
        <f>IF(Q113&lt;&gt;"",Q113,IF(P113='Tabelas auxiliares'!$A$237,"CUSTEIO",IF(P113='Tabelas auxiliares'!$A$236,"INVESTIMENTO","")))</f>
        <v/>
      </c>
    </row>
    <row r="114" spans="6:18" x14ac:dyDescent="0.25">
      <c r="F114" s="51" t="str">
        <f>IF(D114="","",IFERROR(VLOOKUP(D114,'Tabelas auxiliares'!$A$3:$B$61,2,FALSE),"DESCENTRALIZAÇÃO"))</f>
        <v/>
      </c>
      <c r="G114" s="51" t="str">
        <f>IFERROR(VLOOKUP($B114,'Tabelas auxiliares'!$A$65:$C$102,2,FALSE),"")</f>
        <v/>
      </c>
      <c r="H114" s="51" t="str">
        <f>IFERROR(VLOOKUP($B114,'Tabelas auxiliares'!$A$65:$C$102,3,FALSE),"")</f>
        <v/>
      </c>
      <c r="P114" s="51" t="str">
        <f t="shared" si="1"/>
        <v/>
      </c>
      <c r="Q114" s="51" t="str">
        <f>IFERROR(VLOOKUP(O114,'Tabelas auxiliares'!$A$224:$E$233,5,FALSE),"")</f>
        <v/>
      </c>
      <c r="R114" s="51" t="str">
        <f>IF(Q114&lt;&gt;"",Q114,IF(P114='Tabelas auxiliares'!$A$237,"CUSTEIO",IF(P114='Tabelas auxiliares'!$A$236,"INVESTIMENTO","")))</f>
        <v/>
      </c>
    </row>
    <row r="115" spans="6:18" x14ac:dyDescent="0.25">
      <c r="F115" s="51" t="str">
        <f>IF(D115="","",IFERROR(VLOOKUP(D115,'Tabelas auxiliares'!$A$3:$B$61,2,FALSE),"DESCENTRALIZAÇÃO"))</f>
        <v/>
      </c>
      <c r="G115" s="51" t="str">
        <f>IFERROR(VLOOKUP($B115,'Tabelas auxiliares'!$A$65:$C$102,2,FALSE),"")</f>
        <v/>
      </c>
      <c r="H115" s="51" t="str">
        <f>IFERROR(VLOOKUP($B115,'Tabelas auxiliares'!$A$65:$C$102,3,FALSE),"")</f>
        <v/>
      </c>
      <c r="P115" s="51" t="str">
        <f t="shared" si="1"/>
        <v/>
      </c>
      <c r="Q115" s="51" t="str">
        <f>IFERROR(VLOOKUP(O115,'Tabelas auxiliares'!$A$224:$E$233,5,FALSE),"")</f>
        <v/>
      </c>
      <c r="R115" s="51" t="str">
        <f>IF(Q115&lt;&gt;"",Q115,IF(P115='Tabelas auxiliares'!$A$237,"CUSTEIO",IF(P115='Tabelas auxiliares'!$A$236,"INVESTIMENTO","")))</f>
        <v/>
      </c>
    </row>
    <row r="116" spans="6:18" x14ac:dyDescent="0.25">
      <c r="F116" s="51" t="str">
        <f>IF(D116="","",IFERROR(VLOOKUP(D116,'Tabelas auxiliares'!$A$3:$B$61,2,FALSE),"DESCENTRALIZAÇÃO"))</f>
        <v/>
      </c>
      <c r="G116" s="51" t="str">
        <f>IFERROR(VLOOKUP($B116,'Tabelas auxiliares'!$A$65:$C$102,2,FALSE),"")</f>
        <v/>
      </c>
      <c r="H116" s="51" t="str">
        <f>IFERROR(VLOOKUP($B116,'Tabelas auxiliares'!$A$65:$C$102,3,FALSE),"")</f>
        <v/>
      </c>
      <c r="P116" s="51" t="str">
        <f t="shared" si="1"/>
        <v/>
      </c>
      <c r="Q116" s="51" t="str">
        <f>IFERROR(VLOOKUP(O116,'Tabelas auxiliares'!$A$224:$E$233,5,FALSE),"")</f>
        <v/>
      </c>
      <c r="R116" s="51" t="str">
        <f>IF(Q116&lt;&gt;"",Q116,IF(P116='Tabelas auxiliares'!$A$237,"CUSTEIO",IF(P116='Tabelas auxiliares'!$A$236,"INVESTIMENTO","")))</f>
        <v/>
      </c>
    </row>
    <row r="117" spans="6:18" x14ac:dyDescent="0.25">
      <c r="F117" s="51" t="str">
        <f>IF(D117="","",IFERROR(VLOOKUP(D117,'Tabelas auxiliares'!$A$3:$B$61,2,FALSE),"DESCENTRALIZAÇÃO"))</f>
        <v/>
      </c>
      <c r="G117" s="51" t="str">
        <f>IFERROR(VLOOKUP($B117,'Tabelas auxiliares'!$A$65:$C$102,2,FALSE),"")</f>
        <v/>
      </c>
      <c r="H117" s="51" t="str">
        <f>IFERROR(VLOOKUP($B117,'Tabelas auxiliares'!$A$65:$C$102,3,FALSE),"")</f>
        <v/>
      </c>
      <c r="P117" s="51" t="str">
        <f t="shared" si="1"/>
        <v/>
      </c>
      <c r="Q117" s="51" t="str">
        <f>IFERROR(VLOOKUP(O117,'Tabelas auxiliares'!$A$224:$E$233,5,FALSE),"")</f>
        <v/>
      </c>
      <c r="R117" s="51" t="str">
        <f>IF(Q117&lt;&gt;"",Q117,IF(P117='Tabelas auxiliares'!$A$237,"CUSTEIO",IF(P117='Tabelas auxiliares'!$A$236,"INVESTIMENTO","")))</f>
        <v/>
      </c>
    </row>
    <row r="118" spans="6:18" x14ac:dyDescent="0.25">
      <c r="F118" s="51" t="str">
        <f>IF(D118="","",IFERROR(VLOOKUP(D118,'Tabelas auxiliares'!$A$3:$B$61,2,FALSE),"DESCENTRALIZAÇÃO"))</f>
        <v/>
      </c>
      <c r="G118" s="51" t="str">
        <f>IFERROR(VLOOKUP($B118,'Tabelas auxiliares'!$A$65:$C$102,2,FALSE),"")</f>
        <v/>
      </c>
      <c r="H118" s="51" t="str">
        <f>IFERROR(VLOOKUP($B118,'Tabelas auxiliares'!$A$65:$C$102,3,FALSE),"")</f>
        <v/>
      </c>
      <c r="P118" s="51" t="str">
        <f t="shared" si="1"/>
        <v/>
      </c>
      <c r="Q118" s="51" t="str">
        <f>IFERROR(VLOOKUP(O118,'Tabelas auxiliares'!$A$224:$E$233,5,FALSE),"")</f>
        <v/>
      </c>
      <c r="R118" s="51" t="str">
        <f>IF(Q118&lt;&gt;"",Q118,IF(P118='Tabelas auxiliares'!$A$237,"CUSTEIO",IF(P118='Tabelas auxiliares'!$A$236,"INVESTIMENTO","")))</f>
        <v/>
      </c>
    </row>
    <row r="119" spans="6:18" x14ac:dyDescent="0.25">
      <c r="F119" s="51" t="str">
        <f>IF(D119="","",IFERROR(VLOOKUP(D119,'Tabelas auxiliares'!$A$3:$B$61,2,FALSE),"DESCENTRALIZAÇÃO"))</f>
        <v/>
      </c>
      <c r="G119" s="51" t="str">
        <f>IFERROR(VLOOKUP($B119,'Tabelas auxiliares'!$A$65:$C$102,2,FALSE),"")</f>
        <v/>
      </c>
      <c r="H119" s="51" t="str">
        <f>IFERROR(VLOOKUP($B119,'Tabelas auxiliares'!$A$65:$C$102,3,FALSE),"")</f>
        <v/>
      </c>
      <c r="P119" s="51" t="str">
        <f t="shared" si="1"/>
        <v/>
      </c>
      <c r="Q119" s="51" t="str">
        <f>IFERROR(VLOOKUP(O119,'Tabelas auxiliares'!$A$224:$E$233,5,FALSE),"")</f>
        <v/>
      </c>
      <c r="R119" s="51" t="str">
        <f>IF(Q119&lt;&gt;"",Q119,IF(P119='Tabelas auxiliares'!$A$237,"CUSTEIO",IF(P119='Tabelas auxiliares'!$A$236,"INVESTIMENTO","")))</f>
        <v/>
      </c>
    </row>
    <row r="120" spans="6:18" x14ac:dyDescent="0.25">
      <c r="F120" s="51" t="str">
        <f>IF(D120="","",IFERROR(VLOOKUP(D120,'Tabelas auxiliares'!$A$3:$B$61,2,FALSE),"DESCENTRALIZAÇÃO"))</f>
        <v/>
      </c>
      <c r="G120" s="51" t="str">
        <f>IFERROR(VLOOKUP($B120,'Tabelas auxiliares'!$A$65:$C$102,2,FALSE),"")</f>
        <v/>
      </c>
      <c r="H120" s="51" t="str">
        <f>IFERROR(VLOOKUP($B120,'Tabelas auxiliares'!$A$65:$C$102,3,FALSE),"")</f>
        <v/>
      </c>
      <c r="P120" s="51" t="str">
        <f t="shared" si="1"/>
        <v/>
      </c>
      <c r="Q120" s="51" t="str">
        <f>IFERROR(VLOOKUP(O120,'Tabelas auxiliares'!$A$224:$E$233,5,FALSE),"")</f>
        <v/>
      </c>
      <c r="R120" s="51" t="str">
        <f>IF(Q120&lt;&gt;"",Q120,IF(P120='Tabelas auxiliares'!$A$237,"CUSTEIO",IF(P120='Tabelas auxiliares'!$A$236,"INVESTIMENTO","")))</f>
        <v/>
      </c>
    </row>
    <row r="121" spans="6:18" x14ac:dyDescent="0.25">
      <c r="F121" s="51" t="str">
        <f>IF(D121="","",IFERROR(VLOOKUP(D121,'Tabelas auxiliares'!$A$3:$B$61,2,FALSE),"DESCENTRALIZAÇÃO"))</f>
        <v/>
      </c>
      <c r="G121" s="51" t="str">
        <f>IFERROR(VLOOKUP($B121,'Tabelas auxiliares'!$A$65:$C$102,2,FALSE),"")</f>
        <v/>
      </c>
      <c r="H121" s="51" t="str">
        <f>IFERROR(VLOOKUP($B121,'Tabelas auxiliares'!$A$65:$C$102,3,FALSE),"")</f>
        <v/>
      </c>
      <c r="P121" s="51" t="str">
        <f t="shared" si="1"/>
        <v/>
      </c>
      <c r="Q121" s="51" t="str">
        <f>IFERROR(VLOOKUP(O121,'Tabelas auxiliares'!$A$224:$E$233,5,FALSE),"")</f>
        <v/>
      </c>
      <c r="R121" s="51" t="str">
        <f>IF(Q121&lt;&gt;"",Q121,IF(P121='Tabelas auxiliares'!$A$237,"CUSTEIO",IF(P121='Tabelas auxiliares'!$A$236,"INVESTIMENTO","")))</f>
        <v/>
      </c>
    </row>
    <row r="122" spans="6:18" x14ac:dyDescent="0.25">
      <c r="F122" s="51" t="str">
        <f>IF(D122="","",IFERROR(VLOOKUP(D122,'Tabelas auxiliares'!$A$3:$B$61,2,FALSE),"DESCENTRALIZAÇÃO"))</f>
        <v/>
      </c>
      <c r="G122" s="51" t="str">
        <f>IFERROR(VLOOKUP($B122,'Tabelas auxiliares'!$A$65:$C$102,2,FALSE),"")</f>
        <v/>
      </c>
      <c r="H122" s="51" t="str">
        <f>IFERROR(VLOOKUP($B122,'Tabelas auxiliares'!$A$65:$C$102,3,FALSE),"")</f>
        <v/>
      </c>
      <c r="P122" s="51" t="str">
        <f t="shared" si="1"/>
        <v/>
      </c>
      <c r="Q122" s="51" t="str">
        <f>IFERROR(VLOOKUP(O122,'Tabelas auxiliares'!$A$224:$E$233,5,FALSE),"")</f>
        <v/>
      </c>
      <c r="R122" s="51" t="str">
        <f>IF(Q122&lt;&gt;"",Q122,IF(P122='Tabelas auxiliares'!$A$237,"CUSTEIO",IF(P122='Tabelas auxiliares'!$A$236,"INVESTIMENTO","")))</f>
        <v/>
      </c>
    </row>
    <row r="123" spans="6:18" x14ac:dyDescent="0.25">
      <c r="F123" s="51" t="str">
        <f>IF(D123="","",IFERROR(VLOOKUP(D123,'Tabelas auxiliares'!$A$3:$B$61,2,FALSE),"DESCENTRALIZAÇÃO"))</f>
        <v/>
      </c>
      <c r="G123" s="51" t="str">
        <f>IFERROR(VLOOKUP($B123,'Tabelas auxiliares'!$A$65:$C$102,2,FALSE),"")</f>
        <v/>
      </c>
      <c r="H123" s="51" t="str">
        <f>IFERROR(VLOOKUP($B123,'Tabelas auxiliares'!$A$65:$C$102,3,FALSE),"")</f>
        <v/>
      </c>
      <c r="P123" s="51" t="str">
        <f t="shared" si="1"/>
        <v/>
      </c>
      <c r="Q123" s="51" t="str">
        <f>IFERROR(VLOOKUP(O123,'Tabelas auxiliares'!$A$224:$E$233,5,FALSE),"")</f>
        <v/>
      </c>
      <c r="R123" s="51" t="str">
        <f>IF(Q123&lt;&gt;"",Q123,IF(P123='Tabelas auxiliares'!$A$237,"CUSTEIO",IF(P123='Tabelas auxiliares'!$A$236,"INVESTIMENTO","")))</f>
        <v/>
      </c>
    </row>
    <row r="124" spans="6:18" x14ac:dyDescent="0.25">
      <c r="F124" s="51" t="str">
        <f>IF(D124="","",IFERROR(VLOOKUP(D124,'Tabelas auxiliares'!$A$3:$B$61,2,FALSE),"DESCENTRALIZAÇÃO"))</f>
        <v/>
      </c>
      <c r="G124" s="51" t="str">
        <f>IFERROR(VLOOKUP($B124,'Tabelas auxiliares'!$A$65:$C$102,2,FALSE),"")</f>
        <v/>
      </c>
      <c r="H124" s="51" t="str">
        <f>IFERROR(VLOOKUP($B124,'Tabelas auxiliares'!$A$65:$C$102,3,FALSE),"")</f>
        <v/>
      </c>
      <c r="P124" s="51" t="str">
        <f t="shared" si="1"/>
        <v/>
      </c>
      <c r="Q124" s="51" t="str">
        <f>IFERROR(VLOOKUP(O124,'Tabelas auxiliares'!$A$224:$E$233,5,FALSE),"")</f>
        <v/>
      </c>
      <c r="R124" s="51" t="str">
        <f>IF(Q124&lt;&gt;"",Q124,IF(P124='Tabelas auxiliares'!$A$237,"CUSTEIO",IF(P124='Tabelas auxiliares'!$A$236,"INVESTIMENTO","")))</f>
        <v/>
      </c>
    </row>
    <row r="125" spans="6:18" x14ac:dyDescent="0.25">
      <c r="F125" s="51" t="str">
        <f>IF(D125="","",IFERROR(VLOOKUP(D125,'Tabelas auxiliares'!$A$3:$B$61,2,FALSE),"DESCENTRALIZAÇÃO"))</f>
        <v/>
      </c>
      <c r="G125" s="51" t="str">
        <f>IFERROR(VLOOKUP($B125,'Tabelas auxiliares'!$A$65:$C$102,2,FALSE),"")</f>
        <v/>
      </c>
      <c r="H125" s="51" t="str">
        <f>IFERROR(VLOOKUP($B125,'Tabelas auxiliares'!$A$65:$C$102,3,FALSE),"")</f>
        <v/>
      </c>
      <c r="P125" s="51" t="str">
        <f t="shared" si="1"/>
        <v/>
      </c>
      <c r="Q125" s="51" t="str">
        <f>IFERROR(VLOOKUP(O125,'Tabelas auxiliares'!$A$224:$E$233,5,FALSE),"")</f>
        <v/>
      </c>
      <c r="R125" s="51" t="str">
        <f>IF(Q125&lt;&gt;"",Q125,IF(P125='Tabelas auxiliares'!$A$237,"CUSTEIO",IF(P125='Tabelas auxiliares'!$A$236,"INVESTIMENTO","")))</f>
        <v/>
      </c>
    </row>
    <row r="126" spans="6:18" x14ac:dyDescent="0.25">
      <c r="F126" s="51" t="str">
        <f>IF(D126="","",IFERROR(VLOOKUP(D126,'Tabelas auxiliares'!$A$3:$B$61,2,FALSE),"DESCENTRALIZAÇÃO"))</f>
        <v/>
      </c>
      <c r="G126" s="51" t="str">
        <f>IFERROR(VLOOKUP($B126,'Tabelas auxiliares'!$A$65:$C$102,2,FALSE),"")</f>
        <v/>
      </c>
      <c r="H126" s="51" t="str">
        <f>IFERROR(VLOOKUP($B126,'Tabelas auxiliares'!$A$65:$C$102,3,FALSE),"")</f>
        <v/>
      </c>
      <c r="P126" s="51" t="str">
        <f t="shared" si="1"/>
        <v/>
      </c>
      <c r="Q126" s="51" t="str">
        <f>IFERROR(VLOOKUP(O126,'Tabelas auxiliares'!$A$224:$E$233,5,FALSE),"")</f>
        <v/>
      </c>
      <c r="R126" s="51" t="str">
        <f>IF(Q126&lt;&gt;"",Q126,IF(P126='Tabelas auxiliares'!$A$237,"CUSTEIO",IF(P126='Tabelas auxiliares'!$A$236,"INVESTIMENTO","")))</f>
        <v/>
      </c>
    </row>
    <row r="127" spans="6:18" x14ac:dyDescent="0.25">
      <c r="F127" s="51" t="str">
        <f>IF(D127="","",IFERROR(VLOOKUP(D127,'Tabelas auxiliares'!$A$3:$B$61,2,FALSE),"DESCENTRALIZAÇÃO"))</f>
        <v/>
      </c>
      <c r="G127" s="51" t="str">
        <f>IFERROR(VLOOKUP($B127,'Tabelas auxiliares'!$A$65:$C$102,2,FALSE),"")</f>
        <v/>
      </c>
      <c r="H127" s="51" t="str">
        <f>IFERROR(VLOOKUP($B127,'Tabelas auxiliares'!$A$65:$C$102,3,FALSE),"")</f>
        <v/>
      </c>
      <c r="P127" s="51" t="str">
        <f t="shared" si="1"/>
        <v/>
      </c>
      <c r="Q127" s="51" t="str">
        <f>IFERROR(VLOOKUP(O127,'Tabelas auxiliares'!$A$224:$E$233,5,FALSE),"")</f>
        <v/>
      </c>
      <c r="R127" s="51" t="str">
        <f>IF(Q127&lt;&gt;"",Q127,IF(P127='Tabelas auxiliares'!$A$237,"CUSTEIO",IF(P127='Tabelas auxiliares'!$A$236,"INVESTIMENTO","")))</f>
        <v/>
      </c>
    </row>
    <row r="128" spans="6:18" x14ac:dyDescent="0.25">
      <c r="F128" s="51" t="str">
        <f>IF(D128="","",IFERROR(VLOOKUP(D128,'Tabelas auxiliares'!$A$3:$B$61,2,FALSE),"DESCENTRALIZAÇÃO"))</f>
        <v/>
      </c>
      <c r="G128" s="51" t="str">
        <f>IFERROR(VLOOKUP($B128,'Tabelas auxiliares'!$A$65:$C$102,2,FALSE),"")</f>
        <v/>
      </c>
      <c r="H128" s="51" t="str">
        <f>IFERROR(VLOOKUP($B128,'Tabelas auxiliares'!$A$65:$C$102,3,FALSE),"")</f>
        <v/>
      </c>
      <c r="P128" s="51" t="str">
        <f t="shared" si="1"/>
        <v/>
      </c>
      <c r="Q128" s="51" t="str">
        <f>IFERROR(VLOOKUP(O128,'Tabelas auxiliares'!$A$224:$E$233,5,FALSE),"")</f>
        <v/>
      </c>
      <c r="R128" s="51" t="str">
        <f>IF(Q128&lt;&gt;"",Q128,IF(P128='Tabelas auxiliares'!$A$237,"CUSTEIO",IF(P128='Tabelas auxiliares'!$A$236,"INVESTIMENTO","")))</f>
        <v/>
      </c>
    </row>
    <row r="129" spans="6:18" x14ac:dyDescent="0.25">
      <c r="F129" s="51" t="str">
        <f>IF(D129="","",IFERROR(VLOOKUP(D129,'Tabelas auxiliares'!$A$3:$B$61,2,FALSE),"DESCENTRALIZAÇÃO"))</f>
        <v/>
      </c>
      <c r="G129" s="51" t="str">
        <f>IFERROR(VLOOKUP($B129,'Tabelas auxiliares'!$A$65:$C$102,2,FALSE),"")</f>
        <v/>
      </c>
      <c r="H129" s="51" t="str">
        <f>IFERROR(VLOOKUP($B129,'Tabelas auxiliares'!$A$65:$C$102,3,FALSE),"")</f>
        <v/>
      </c>
      <c r="P129" s="51" t="str">
        <f t="shared" si="1"/>
        <v/>
      </c>
      <c r="Q129" s="51" t="str">
        <f>IFERROR(VLOOKUP(O129,'Tabelas auxiliares'!$A$224:$E$233,5,FALSE),"")</f>
        <v/>
      </c>
      <c r="R129" s="51" t="str">
        <f>IF(Q129&lt;&gt;"",Q129,IF(P129='Tabelas auxiliares'!$A$237,"CUSTEIO",IF(P129='Tabelas auxiliares'!$A$236,"INVESTIMENTO","")))</f>
        <v/>
      </c>
    </row>
    <row r="130" spans="6:18" x14ac:dyDescent="0.25">
      <c r="F130" s="51" t="str">
        <f>IF(D130="","",IFERROR(VLOOKUP(D130,'Tabelas auxiliares'!$A$3:$B$61,2,FALSE),"DESCENTRALIZAÇÃO"))</f>
        <v/>
      </c>
      <c r="G130" s="51" t="str">
        <f>IFERROR(VLOOKUP($B130,'Tabelas auxiliares'!$A$65:$C$102,2,FALSE),"")</f>
        <v/>
      </c>
      <c r="H130" s="51" t="str">
        <f>IFERROR(VLOOKUP($B130,'Tabelas auxiliares'!$A$65:$C$102,3,FALSE),"")</f>
        <v/>
      </c>
      <c r="P130" s="51" t="str">
        <f t="shared" si="1"/>
        <v/>
      </c>
      <c r="Q130" s="51" t="str">
        <f>IFERROR(VLOOKUP(O130,'Tabelas auxiliares'!$A$224:$E$233,5,FALSE),"")</f>
        <v/>
      </c>
      <c r="R130" s="51" t="str">
        <f>IF(Q130&lt;&gt;"",Q130,IF(P130='Tabelas auxiliares'!$A$237,"CUSTEIO",IF(P130='Tabelas auxiliares'!$A$236,"INVESTIMENTO","")))</f>
        <v/>
      </c>
    </row>
    <row r="131" spans="6:18" x14ac:dyDescent="0.25">
      <c r="F131" s="51" t="str">
        <f>IF(D131="","",IFERROR(VLOOKUP(D131,'Tabelas auxiliares'!$A$3:$B$61,2,FALSE),"DESCENTRALIZAÇÃO"))</f>
        <v/>
      </c>
      <c r="G131" s="51" t="str">
        <f>IFERROR(VLOOKUP($B131,'Tabelas auxiliares'!$A$65:$C$102,2,FALSE),"")</f>
        <v/>
      </c>
      <c r="H131" s="51" t="str">
        <f>IFERROR(VLOOKUP($B131,'Tabelas auxiliares'!$A$65:$C$102,3,FALSE),"")</f>
        <v/>
      </c>
      <c r="P131" s="51" t="str">
        <f t="shared" si="1"/>
        <v/>
      </c>
      <c r="Q131" s="51" t="str">
        <f>IFERROR(VLOOKUP(O131,'Tabelas auxiliares'!$A$224:$E$233,5,FALSE),"")</f>
        <v/>
      </c>
      <c r="R131" s="51" t="str">
        <f>IF(Q131&lt;&gt;"",Q131,IF(P131='Tabelas auxiliares'!$A$237,"CUSTEIO",IF(P131='Tabelas auxiliares'!$A$236,"INVESTIMENTO","")))</f>
        <v/>
      </c>
    </row>
    <row r="132" spans="6:18" x14ac:dyDescent="0.25">
      <c r="F132" s="51" t="str">
        <f>IF(D132="","",IFERROR(VLOOKUP(D132,'Tabelas auxiliares'!$A$3:$B$61,2,FALSE),"DESCENTRALIZAÇÃO"))</f>
        <v/>
      </c>
      <c r="G132" s="51" t="str">
        <f>IFERROR(VLOOKUP($B132,'Tabelas auxiliares'!$A$65:$C$102,2,FALSE),"")</f>
        <v/>
      </c>
      <c r="H132" s="51" t="str">
        <f>IFERROR(VLOOKUP($B132,'Tabelas auxiliares'!$A$65:$C$102,3,FALSE),"")</f>
        <v/>
      </c>
      <c r="P132" s="51" t="str">
        <f t="shared" ref="P132:P195" si="2">LEFT(N132,1)</f>
        <v/>
      </c>
      <c r="Q132" s="51" t="str">
        <f>IFERROR(VLOOKUP(O132,'Tabelas auxiliares'!$A$224:$E$233,5,FALSE),"")</f>
        <v/>
      </c>
      <c r="R132" s="51" t="str">
        <f>IF(Q132&lt;&gt;"",Q132,IF(P132='Tabelas auxiliares'!$A$237,"CUSTEIO",IF(P132='Tabelas auxiliares'!$A$236,"INVESTIMENTO","")))</f>
        <v/>
      </c>
    </row>
    <row r="133" spans="6:18" x14ac:dyDescent="0.25">
      <c r="F133" s="51" t="str">
        <f>IF(D133="","",IFERROR(VLOOKUP(D133,'Tabelas auxiliares'!$A$3:$B$61,2,FALSE),"DESCENTRALIZAÇÃO"))</f>
        <v/>
      </c>
      <c r="G133" s="51" t="str">
        <f>IFERROR(VLOOKUP($B133,'Tabelas auxiliares'!$A$65:$C$102,2,FALSE),"")</f>
        <v/>
      </c>
      <c r="H133" s="51" t="str">
        <f>IFERROR(VLOOKUP($B133,'Tabelas auxiliares'!$A$65:$C$102,3,FALSE),"")</f>
        <v/>
      </c>
      <c r="P133" s="51" t="str">
        <f t="shared" si="2"/>
        <v/>
      </c>
      <c r="Q133" s="51" t="str">
        <f>IFERROR(VLOOKUP(O133,'Tabelas auxiliares'!$A$224:$E$233,5,FALSE),"")</f>
        <v/>
      </c>
      <c r="R133" s="51" t="str">
        <f>IF(Q133&lt;&gt;"",Q133,IF(P133='Tabelas auxiliares'!$A$237,"CUSTEIO",IF(P133='Tabelas auxiliares'!$A$236,"INVESTIMENTO","")))</f>
        <v/>
      </c>
    </row>
    <row r="134" spans="6:18" x14ac:dyDescent="0.25">
      <c r="F134" s="51" t="str">
        <f>IF(D134="","",IFERROR(VLOOKUP(D134,'Tabelas auxiliares'!$A$3:$B$61,2,FALSE),"DESCENTRALIZAÇÃO"))</f>
        <v/>
      </c>
      <c r="G134" s="51" t="str">
        <f>IFERROR(VLOOKUP($B134,'Tabelas auxiliares'!$A$65:$C$102,2,FALSE),"")</f>
        <v/>
      </c>
      <c r="H134" s="51" t="str">
        <f>IFERROR(VLOOKUP($B134,'Tabelas auxiliares'!$A$65:$C$102,3,FALSE),"")</f>
        <v/>
      </c>
      <c r="P134" s="51" t="str">
        <f t="shared" si="2"/>
        <v/>
      </c>
      <c r="Q134" s="51" t="str">
        <f>IFERROR(VLOOKUP(O134,'Tabelas auxiliares'!$A$224:$E$233,5,FALSE),"")</f>
        <v/>
      </c>
      <c r="R134" s="51" t="str">
        <f>IF(Q134&lt;&gt;"",Q134,IF(P134='Tabelas auxiliares'!$A$237,"CUSTEIO",IF(P134='Tabelas auxiliares'!$A$236,"INVESTIMENTO","")))</f>
        <v/>
      </c>
    </row>
    <row r="135" spans="6:18" x14ac:dyDescent="0.25">
      <c r="F135" s="51" t="str">
        <f>IF(D135="","",IFERROR(VLOOKUP(D135,'Tabelas auxiliares'!$A$3:$B$61,2,FALSE),"DESCENTRALIZAÇÃO"))</f>
        <v/>
      </c>
      <c r="G135" s="51" t="str">
        <f>IFERROR(VLOOKUP($B135,'Tabelas auxiliares'!$A$65:$C$102,2,FALSE),"")</f>
        <v/>
      </c>
      <c r="H135" s="51" t="str">
        <f>IFERROR(VLOOKUP($B135,'Tabelas auxiliares'!$A$65:$C$102,3,FALSE),"")</f>
        <v/>
      </c>
      <c r="P135" s="51" t="str">
        <f t="shared" si="2"/>
        <v/>
      </c>
      <c r="Q135" s="51" t="str">
        <f>IFERROR(VLOOKUP(O135,'Tabelas auxiliares'!$A$224:$E$233,5,FALSE),"")</f>
        <v/>
      </c>
      <c r="R135" s="51" t="str">
        <f>IF(Q135&lt;&gt;"",Q135,IF(P135='Tabelas auxiliares'!$A$237,"CUSTEIO",IF(P135='Tabelas auxiliares'!$A$236,"INVESTIMENTO","")))</f>
        <v/>
      </c>
    </row>
    <row r="136" spans="6:18" x14ac:dyDescent="0.25">
      <c r="F136" s="51" t="str">
        <f>IF(D136="","",IFERROR(VLOOKUP(D136,'Tabelas auxiliares'!$A$3:$B$61,2,FALSE),"DESCENTRALIZAÇÃO"))</f>
        <v/>
      </c>
      <c r="G136" s="51" t="str">
        <f>IFERROR(VLOOKUP($B136,'Tabelas auxiliares'!$A$65:$C$102,2,FALSE),"")</f>
        <v/>
      </c>
      <c r="H136" s="51" t="str">
        <f>IFERROR(VLOOKUP($B136,'Tabelas auxiliares'!$A$65:$C$102,3,FALSE),"")</f>
        <v/>
      </c>
      <c r="P136" s="51" t="str">
        <f t="shared" si="2"/>
        <v/>
      </c>
      <c r="Q136" s="51" t="str">
        <f>IFERROR(VLOOKUP(O136,'Tabelas auxiliares'!$A$224:$E$233,5,FALSE),"")</f>
        <v/>
      </c>
      <c r="R136" s="51" t="str">
        <f>IF(Q136&lt;&gt;"",Q136,IF(P136='Tabelas auxiliares'!$A$237,"CUSTEIO",IF(P136='Tabelas auxiliares'!$A$236,"INVESTIMENTO","")))</f>
        <v/>
      </c>
    </row>
    <row r="137" spans="6:18" x14ac:dyDescent="0.25">
      <c r="F137" s="51" t="str">
        <f>IF(D137="","",IFERROR(VLOOKUP(D137,'Tabelas auxiliares'!$A$3:$B$61,2,FALSE),"DESCENTRALIZAÇÃO"))</f>
        <v/>
      </c>
      <c r="G137" s="51" t="str">
        <f>IFERROR(VLOOKUP($B137,'Tabelas auxiliares'!$A$65:$C$102,2,FALSE),"")</f>
        <v/>
      </c>
      <c r="H137" s="51" t="str">
        <f>IFERROR(VLOOKUP($B137,'Tabelas auxiliares'!$A$65:$C$102,3,FALSE),"")</f>
        <v/>
      </c>
      <c r="P137" s="51" t="str">
        <f t="shared" si="2"/>
        <v/>
      </c>
      <c r="Q137" s="51" t="str">
        <f>IFERROR(VLOOKUP(O137,'Tabelas auxiliares'!$A$224:$E$233,5,FALSE),"")</f>
        <v/>
      </c>
      <c r="R137" s="51" t="str">
        <f>IF(Q137&lt;&gt;"",Q137,IF(P137='Tabelas auxiliares'!$A$237,"CUSTEIO",IF(P137='Tabelas auxiliares'!$A$236,"INVESTIMENTO","")))</f>
        <v/>
      </c>
    </row>
    <row r="138" spans="6:18" x14ac:dyDescent="0.25">
      <c r="F138" s="51" t="str">
        <f>IF(D138="","",IFERROR(VLOOKUP(D138,'Tabelas auxiliares'!$A$3:$B$61,2,FALSE),"DESCENTRALIZAÇÃO"))</f>
        <v/>
      </c>
      <c r="G138" s="51" t="str">
        <f>IFERROR(VLOOKUP($B138,'Tabelas auxiliares'!$A$65:$C$102,2,FALSE),"")</f>
        <v/>
      </c>
      <c r="H138" s="51" t="str">
        <f>IFERROR(VLOOKUP($B138,'Tabelas auxiliares'!$A$65:$C$102,3,FALSE),"")</f>
        <v/>
      </c>
      <c r="P138" s="51" t="str">
        <f t="shared" si="2"/>
        <v/>
      </c>
      <c r="Q138" s="51" t="str">
        <f>IFERROR(VLOOKUP(O138,'Tabelas auxiliares'!$A$224:$E$233,5,FALSE),"")</f>
        <v/>
      </c>
      <c r="R138" s="51" t="str">
        <f>IF(Q138&lt;&gt;"",Q138,IF(P138='Tabelas auxiliares'!$A$237,"CUSTEIO",IF(P138='Tabelas auxiliares'!$A$236,"INVESTIMENTO","")))</f>
        <v/>
      </c>
    </row>
    <row r="139" spans="6:18" x14ac:dyDescent="0.25">
      <c r="F139" s="51" t="str">
        <f>IF(D139="","",IFERROR(VLOOKUP(D139,'Tabelas auxiliares'!$A$3:$B$61,2,FALSE),"DESCENTRALIZAÇÃO"))</f>
        <v/>
      </c>
      <c r="G139" s="51" t="str">
        <f>IFERROR(VLOOKUP($B139,'Tabelas auxiliares'!$A$65:$C$102,2,FALSE),"")</f>
        <v/>
      </c>
      <c r="H139" s="51" t="str">
        <f>IFERROR(VLOOKUP($B139,'Tabelas auxiliares'!$A$65:$C$102,3,FALSE),"")</f>
        <v/>
      </c>
      <c r="P139" s="51" t="str">
        <f t="shared" si="2"/>
        <v/>
      </c>
      <c r="Q139" s="51" t="str">
        <f>IFERROR(VLOOKUP(O139,'Tabelas auxiliares'!$A$224:$E$233,5,FALSE),"")</f>
        <v/>
      </c>
      <c r="R139" s="51" t="str">
        <f>IF(Q139&lt;&gt;"",Q139,IF(P139='Tabelas auxiliares'!$A$237,"CUSTEIO",IF(P139='Tabelas auxiliares'!$A$236,"INVESTIMENTO","")))</f>
        <v/>
      </c>
    </row>
    <row r="140" spans="6:18" x14ac:dyDescent="0.25">
      <c r="F140" s="51" t="str">
        <f>IF(D140="","",IFERROR(VLOOKUP(D140,'Tabelas auxiliares'!$A$3:$B$61,2,FALSE),"DESCENTRALIZAÇÃO"))</f>
        <v/>
      </c>
      <c r="G140" s="51" t="str">
        <f>IFERROR(VLOOKUP($B140,'Tabelas auxiliares'!$A$65:$C$102,2,FALSE),"")</f>
        <v/>
      </c>
      <c r="H140" s="51" t="str">
        <f>IFERROR(VLOOKUP($B140,'Tabelas auxiliares'!$A$65:$C$102,3,FALSE),"")</f>
        <v/>
      </c>
      <c r="P140" s="51" t="str">
        <f t="shared" si="2"/>
        <v/>
      </c>
      <c r="Q140" s="51" t="str">
        <f>IFERROR(VLOOKUP(O140,'Tabelas auxiliares'!$A$224:$E$233,5,FALSE),"")</f>
        <v/>
      </c>
      <c r="R140" s="51" t="str">
        <f>IF(Q140&lt;&gt;"",Q140,IF(P140='Tabelas auxiliares'!$A$237,"CUSTEIO",IF(P140='Tabelas auxiliares'!$A$236,"INVESTIMENTO","")))</f>
        <v/>
      </c>
    </row>
    <row r="141" spans="6:18" x14ac:dyDescent="0.25">
      <c r="F141" s="51" t="str">
        <f>IF(D141="","",IFERROR(VLOOKUP(D141,'Tabelas auxiliares'!$A$3:$B$61,2,FALSE),"DESCENTRALIZAÇÃO"))</f>
        <v/>
      </c>
      <c r="G141" s="51" t="str">
        <f>IFERROR(VLOOKUP($B141,'Tabelas auxiliares'!$A$65:$C$102,2,FALSE),"")</f>
        <v/>
      </c>
      <c r="H141" s="51" t="str">
        <f>IFERROR(VLOOKUP($B141,'Tabelas auxiliares'!$A$65:$C$102,3,FALSE),"")</f>
        <v/>
      </c>
      <c r="P141" s="51" t="str">
        <f t="shared" si="2"/>
        <v/>
      </c>
      <c r="Q141" s="51" t="str">
        <f>IFERROR(VLOOKUP(O141,'Tabelas auxiliares'!$A$224:$E$233,5,FALSE),"")</f>
        <v/>
      </c>
      <c r="R141" s="51" t="str">
        <f>IF(Q141&lt;&gt;"",Q141,IF(P141='Tabelas auxiliares'!$A$237,"CUSTEIO",IF(P141='Tabelas auxiliares'!$A$236,"INVESTIMENTO","")))</f>
        <v/>
      </c>
    </row>
    <row r="142" spans="6:18" x14ac:dyDescent="0.25">
      <c r="F142" s="51" t="str">
        <f>IF(D142="","",IFERROR(VLOOKUP(D142,'Tabelas auxiliares'!$A$3:$B$61,2,FALSE),"DESCENTRALIZAÇÃO"))</f>
        <v/>
      </c>
      <c r="G142" s="51" t="str">
        <f>IFERROR(VLOOKUP($B142,'Tabelas auxiliares'!$A$65:$C$102,2,FALSE),"")</f>
        <v/>
      </c>
      <c r="H142" s="51" t="str">
        <f>IFERROR(VLOOKUP($B142,'Tabelas auxiliares'!$A$65:$C$102,3,FALSE),"")</f>
        <v/>
      </c>
      <c r="P142" s="51" t="str">
        <f t="shared" si="2"/>
        <v/>
      </c>
      <c r="Q142" s="51" t="str">
        <f>IFERROR(VLOOKUP(O142,'Tabelas auxiliares'!$A$224:$E$233,5,FALSE),"")</f>
        <v/>
      </c>
      <c r="R142" s="51" t="str">
        <f>IF(Q142&lt;&gt;"",Q142,IF(P142='Tabelas auxiliares'!$A$237,"CUSTEIO",IF(P142='Tabelas auxiliares'!$A$236,"INVESTIMENTO","")))</f>
        <v/>
      </c>
    </row>
    <row r="143" spans="6:18" x14ac:dyDescent="0.25">
      <c r="F143" s="51" t="str">
        <f>IF(D143="","",IFERROR(VLOOKUP(D143,'Tabelas auxiliares'!$A$3:$B$61,2,FALSE),"DESCENTRALIZAÇÃO"))</f>
        <v/>
      </c>
      <c r="G143" s="51" t="str">
        <f>IFERROR(VLOOKUP($B143,'Tabelas auxiliares'!$A$65:$C$102,2,FALSE),"")</f>
        <v/>
      </c>
      <c r="H143" s="51" t="str">
        <f>IFERROR(VLOOKUP($B143,'Tabelas auxiliares'!$A$65:$C$102,3,FALSE),"")</f>
        <v/>
      </c>
      <c r="P143" s="51" t="str">
        <f t="shared" si="2"/>
        <v/>
      </c>
      <c r="Q143" s="51" t="str">
        <f>IFERROR(VLOOKUP(O143,'Tabelas auxiliares'!$A$224:$E$233,5,FALSE),"")</f>
        <v/>
      </c>
      <c r="R143" s="51" t="str">
        <f>IF(Q143&lt;&gt;"",Q143,IF(P143='Tabelas auxiliares'!$A$237,"CUSTEIO",IF(P143='Tabelas auxiliares'!$A$236,"INVESTIMENTO","")))</f>
        <v/>
      </c>
    </row>
    <row r="144" spans="6:18" x14ac:dyDescent="0.25">
      <c r="F144" s="51" t="str">
        <f>IF(D144="","",IFERROR(VLOOKUP(D144,'Tabelas auxiliares'!$A$3:$B$61,2,FALSE),"DESCENTRALIZAÇÃO"))</f>
        <v/>
      </c>
      <c r="G144" s="51" t="str">
        <f>IFERROR(VLOOKUP($B144,'Tabelas auxiliares'!$A$65:$C$102,2,FALSE),"")</f>
        <v/>
      </c>
      <c r="H144" s="51" t="str">
        <f>IFERROR(VLOOKUP($B144,'Tabelas auxiliares'!$A$65:$C$102,3,FALSE),"")</f>
        <v/>
      </c>
      <c r="P144" s="51" t="str">
        <f t="shared" si="2"/>
        <v/>
      </c>
      <c r="Q144" s="51" t="str">
        <f>IFERROR(VLOOKUP(O144,'Tabelas auxiliares'!$A$224:$E$233,5,FALSE),"")</f>
        <v/>
      </c>
      <c r="R144" s="51" t="str">
        <f>IF(Q144&lt;&gt;"",Q144,IF(P144='Tabelas auxiliares'!$A$237,"CUSTEIO",IF(P144='Tabelas auxiliares'!$A$236,"INVESTIMENTO","")))</f>
        <v/>
      </c>
    </row>
    <row r="145" spans="6:18" x14ac:dyDescent="0.25">
      <c r="F145" s="51" t="str">
        <f>IF(D145="","",IFERROR(VLOOKUP(D145,'Tabelas auxiliares'!$A$3:$B$61,2,FALSE),"DESCENTRALIZAÇÃO"))</f>
        <v/>
      </c>
      <c r="G145" s="51" t="str">
        <f>IFERROR(VLOOKUP($B145,'Tabelas auxiliares'!$A$65:$C$102,2,FALSE),"")</f>
        <v/>
      </c>
      <c r="H145" s="51" t="str">
        <f>IFERROR(VLOOKUP($B145,'Tabelas auxiliares'!$A$65:$C$102,3,FALSE),"")</f>
        <v/>
      </c>
      <c r="P145" s="51" t="str">
        <f t="shared" si="2"/>
        <v/>
      </c>
      <c r="Q145" s="51" t="str">
        <f>IFERROR(VLOOKUP(O145,'Tabelas auxiliares'!$A$224:$E$233,5,FALSE),"")</f>
        <v/>
      </c>
      <c r="R145" s="51" t="str">
        <f>IF(Q145&lt;&gt;"",Q145,IF(P145='Tabelas auxiliares'!$A$237,"CUSTEIO",IF(P145='Tabelas auxiliares'!$A$236,"INVESTIMENTO","")))</f>
        <v/>
      </c>
    </row>
    <row r="146" spans="6:18" x14ac:dyDescent="0.25">
      <c r="F146" s="51" t="str">
        <f>IF(D146="","",IFERROR(VLOOKUP(D146,'Tabelas auxiliares'!$A$3:$B$61,2,FALSE),"DESCENTRALIZAÇÃO"))</f>
        <v/>
      </c>
      <c r="G146" s="51" t="str">
        <f>IFERROR(VLOOKUP($B146,'Tabelas auxiliares'!$A$65:$C$102,2,FALSE),"")</f>
        <v/>
      </c>
      <c r="H146" s="51" t="str">
        <f>IFERROR(VLOOKUP($B146,'Tabelas auxiliares'!$A$65:$C$102,3,FALSE),"")</f>
        <v/>
      </c>
      <c r="P146" s="51" t="str">
        <f t="shared" si="2"/>
        <v/>
      </c>
      <c r="Q146" s="51" t="str">
        <f>IFERROR(VLOOKUP(O146,'Tabelas auxiliares'!$A$224:$E$233,5,FALSE),"")</f>
        <v/>
      </c>
      <c r="R146" s="51" t="str">
        <f>IF(Q146&lt;&gt;"",Q146,IF(P146='Tabelas auxiliares'!$A$237,"CUSTEIO",IF(P146='Tabelas auxiliares'!$A$236,"INVESTIMENTO","")))</f>
        <v/>
      </c>
    </row>
    <row r="147" spans="6:18" x14ac:dyDescent="0.25">
      <c r="F147" s="51" t="str">
        <f>IF(D147="","",IFERROR(VLOOKUP(D147,'Tabelas auxiliares'!$A$3:$B$61,2,FALSE),"DESCENTRALIZAÇÃO"))</f>
        <v/>
      </c>
      <c r="G147" s="51" t="str">
        <f>IFERROR(VLOOKUP($B147,'Tabelas auxiliares'!$A$65:$C$102,2,FALSE),"")</f>
        <v/>
      </c>
      <c r="H147" s="51" t="str">
        <f>IFERROR(VLOOKUP($B147,'Tabelas auxiliares'!$A$65:$C$102,3,FALSE),"")</f>
        <v/>
      </c>
      <c r="P147" s="51" t="str">
        <f t="shared" si="2"/>
        <v/>
      </c>
      <c r="Q147" s="51" t="str">
        <f>IFERROR(VLOOKUP(O147,'Tabelas auxiliares'!$A$224:$E$233,5,FALSE),"")</f>
        <v/>
      </c>
      <c r="R147" s="51" t="str">
        <f>IF(Q147&lt;&gt;"",Q147,IF(P147='Tabelas auxiliares'!$A$237,"CUSTEIO",IF(P147='Tabelas auxiliares'!$A$236,"INVESTIMENTO","")))</f>
        <v/>
      </c>
    </row>
    <row r="148" spans="6:18" x14ac:dyDescent="0.25">
      <c r="F148" s="51" t="str">
        <f>IF(D148="","",IFERROR(VLOOKUP(D148,'Tabelas auxiliares'!$A$3:$B$61,2,FALSE),"DESCENTRALIZAÇÃO"))</f>
        <v/>
      </c>
      <c r="G148" s="51" t="str">
        <f>IFERROR(VLOOKUP($B148,'Tabelas auxiliares'!$A$65:$C$102,2,FALSE),"")</f>
        <v/>
      </c>
      <c r="H148" s="51" t="str">
        <f>IFERROR(VLOOKUP($B148,'Tabelas auxiliares'!$A$65:$C$102,3,FALSE),"")</f>
        <v/>
      </c>
      <c r="P148" s="51" t="str">
        <f t="shared" si="2"/>
        <v/>
      </c>
      <c r="Q148" s="51" t="str">
        <f>IFERROR(VLOOKUP(O148,'Tabelas auxiliares'!$A$224:$E$233,5,FALSE),"")</f>
        <v/>
      </c>
      <c r="R148" s="51" t="str">
        <f>IF(Q148&lt;&gt;"",Q148,IF(P148='Tabelas auxiliares'!$A$237,"CUSTEIO",IF(P148='Tabelas auxiliares'!$A$236,"INVESTIMENTO","")))</f>
        <v/>
      </c>
    </row>
    <row r="149" spans="6:18" x14ac:dyDescent="0.25">
      <c r="F149" s="51" t="str">
        <f>IF(D149="","",IFERROR(VLOOKUP(D149,'Tabelas auxiliares'!$A$3:$B$61,2,FALSE),"DESCENTRALIZAÇÃO"))</f>
        <v/>
      </c>
      <c r="G149" s="51" t="str">
        <f>IFERROR(VLOOKUP($B149,'Tabelas auxiliares'!$A$65:$C$102,2,FALSE),"")</f>
        <v/>
      </c>
      <c r="H149" s="51" t="str">
        <f>IFERROR(VLOOKUP($B149,'Tabelas auxiliares'!$A$65:$C$102,3,FALSE),"")</f>
        <v/>
      </c>
      <c r="P149" s="51" t="str">
        <f t="shared" si="2"/>
        <v/>
      </c>
      <c r="Q149" s="51" t="str">
        <f>IFERROR(VLOOKUP(O149,'Tabelas auxiliares'!$A$224:$E$233,5,FALSE),"")</f>
        <v/>
      </c>
      <c r="R149" s="51" t="str">
        <f>IF(Q149&lt;&gt;"",Q149,IF(P149='Tabelas auxiliares'!$A$237,"CUSTEIO",IF(P149='Tabelas auxiliares'!$A$236,"INVESTIMENTO","")))</f>
        <v/>
      </c>
    </row>
    <row r="150" spans="6:18" x14ac:dyDescent="0.25">
      <c r="F150" s="51" t="str">
        <f>IF(D150="","",IFERROR(VLOOKUP(D150,'Tabelas auxiliares'!$A$3:$B$61,2,FALSE),"DESCENTRALIZAÇÃO"))</f>
        <v/>
      </c>
      <c r="G150" s="51" t="str">
        <f>IFERROR(VLOOKUP($B150,'Tabelas auxiliares'!$A$65:$C$102,2,FALSE),"")</f>
        <v/>
      </c>
      <c r="H150" s="51" t="str">
        <f>IFERROR(VLOOKUP($B150,'Tabelas auxiliares'!$A$65:$C$102,3,FALSE),"")</f>
        <v/>
      </c>
      <c r="P150" s="51" t="str">
        <f t="shared" si="2"/>
        <v/>
      </c>
      <c r="Q150" s="51" t="str">
        <f>IFERROR(VLOOKUP(O150,'Tabelas auxiliares'!$A$224:$E$233,5,FALSE),"")</f>
        <v/>
      </c>
      <c r="R150" s="51" t="str">
        <f>IF(Q150&lt;&gt;"",Q150,IF(P150='Tabelas auxiliares'!$A$237,"CUSTEIO",IF(P150='Tabelas auxiliares'!$A$236,"INVESTIMENTO","")))</f>
        <v/>
      </c>
    </row>
    <row r="151" spans="6:18" x14ac:dyDescent="0.25">
      <c r="F151" s="51" t="str">
        <f>IF(D151="","",IFERROR(VLOOKUP(D151,'Tabelas auxiliares'!$A$3:$B$61,2,FALSE),"DESCENTRALIZAÇÃO"))</f>
        <v/>
      </c>
      <c r="G151" s="51" t="str">
        <f>IFERROR(VLOOKUP($B151,'Tabelas auxiliares'!$A$65:$C$102,2,FALSE),"")</f>
        <v/>
      </c>
      <c r="H151" s="51" t="str">
        <f>IFERROR(VLOOKUP($B151,'Tabelas auxiliares'!$A$65:$C$102,3,FALSE),"")</f>
        <v/>
      </c>
      <c r="P151" s="51" t="str">
        <f t="shared" si="2"/>
        <v/>
      </c>
      <c r="Q151" s="51" t="str">
        <f>IFERROR(VLOOKUP(O151,'Tabelas auxiliares'!$A$224:$E$233,5,FALSE),"")</f>
        <v/>
      </c>
      <c r="R151" s="51" t="str">
        <f>IF(Q151&lt;&gt;"",Q151,IF(P151='Tabelas auxiliares'!$A$237,"CUSTEIO",IF(P151='Tabelas auxiliares'!$A$236,"INVESTIMENTO","")))</f>
        <v/>
      </c>
    </row>
    <row r="152" spans="6:18" x14ac:dyDescent="0.25">
      <c r="F152" s="51" t="str">
        <f>IF(D152="","",IFERROR(VLOOKUP(D152,'Tabelas auxiliares'!$A$3:$B$61,2,FALSE),"DESCENTRALIZAÇÃO"))</f>
        <v/>
      </c>
      <c r="G152" s="51" t="str">
        <f>IFERROR(VLOOKUP($B152,'Tabelas auxiliares'!$A$65:$C$102,2,FALSE),"")</f>
        <v/>
      </c>
      <c r="H152" s="51" t="str">
        <f>IFERROR(VLOOKUP($B152,'Tabelas auxiliares'!$A$65:$C$102,3,FALSE),"")</f>
        <v/>
      </c>
      <c r="P152" s="51" t="str">
        <f t="shared" si="2"/>
        <v/>
      </c>
      <c r="Q152" s="51" t="str">
        <f>IFERROR(VLOOKUP(O152,'Tabelas auxiliares'!$A$224:$E$233,5,FALSE),"")</f>
        <v/>
      </c>
      <c r="R152" s="51" t="str">
        <f>IF(Q152&lt;&gt;"",Q152,IF(P152='Tabelas auxiliares'!$A$237,"CUSTEIO",IF(P152='Tabelas auxiliares'!$A$236,"INVESTIMENTO","")))</f>
        <v/>
      </c>
    </row>
    <row r="153" spans="6:18" x14ac:dyDescent="0.25">
      <c r="F153" s="51" t="str">
        <f>IF(D153="","",IFERROR(VLOOKUP(D153,'Tabelas auxiliares'!$A$3:$B$61,2,FALSE),"DESCENTRALIZAÇÃO"))</f>
        <v/>
      </c>
      <c r="G153" s="51" t="str">
        <f>IFERROR(VLOOKUP($B153,'Tabelas auxiliares'!$A$65:$C$102,2,FALSE),"")</f>
        <v/>
      </c>
      <c r="H153" s="51" t="str">
        <f>IFERROR(VLOOKUP($B153,'Tabelas auxiliares'!$A$65:$C$102,3,FALSE),"")</f>
        <v/>
      </c>
      <c r="P153" s="51" t="str">
        <f t="shared" si="2"/>
        <v/>
      </c>
      <c r="Q153" s="51" t="str">
        <f>IFERROR(VLOOKUP(O153,'Tabelas auxiliares'!$A$224:$E$233,5,FALSE),"")</f>
        <v/>
      </c>
      <c r="R153" s="51" t="str">
        <f>IF(Q153&lt;&gt;"",Q153,IF(P153='Tabelas auxiliares'!$A$237,"CUSTEIO",IF(P153='Tabelas auxiliares'!$A$236,"INVESTIMENTO","")))</f>
        <v/>
      </c>
    </row>
    <row r="154" spans="6:18" x14ac:dyDescent="0.25">
      <c r="F154" s="51" t="str">
        <f>IF(D154="","",IFERROR(VLOOKUP(D154,'Tabelas auxiliares'!$A$3:$B$61,2,FALSE),"DESCENTRALIZAÇÃO"))</f>
        <v/>
      </c>
      <c r="G154" s="51" t="str">
        <f>IFERROR(VLOOKUP($B154,'Tabelas auxiliares'!$A$65:$C$102,2,FALSE),"")</f>
        <v/>
      </c>
      <c r="H154" s="51" t="str">
        <f>IFERROR(VLOOKUP($B154,'Tabelas auxiliares'!$A$65:$C$102,3,FALSE),"")</f>
        <v/>
      </c>
      <c r="P154" s="51" t="str">
        <f t="shared" si="2"/>
        <v/>
      </c>
      <c r="Q154" s="51" t="str">
        <f>IFERROR(VLOOKUP(O154,'Tabelas auxiliares'!$A$224:$E$233,5,FALSE),"")</f>
        <v/>
      </c>
      <c r="R154" s="51" t="str">
        <f>IF(Q154&lt;&gt;"",Q154,IF(P154='Tabelas auxiliares'!$A$237,"CUSTEIO",IF(P154='Tabelas auxiliares'!$A$236,"INVESTIMENTO","")))</f>
        <v/>
      </c>
    </row>
    <row r="155" spans="6:18" x14ac:dyDescent="0.25">
      <c r="F155" s="51" t="str">
        <f>IF(D155="","",IFERROR(VLOOKUP(D155,'Tabelas auxiliares'!$A$3:$B$61,2,FALSE),"DESCENTRALIZAÇÃO"))</f>
        <v/>
      </c>
      <c r="G155" s="51" t="str">
        <f>IFERROR(VLOOKUP($B155,'Tabelas auxiliares'!$A$65:$C$102,2,FALSE),"")</f>
        <v/>
      </c>
      <c r="H155" s="51" t="str">
        <f>IFERROR(VLOOKUP($B155,'Tabelas auxiliares'!$A$65:$C$102,3,FALSE),"")</f>
        <v/>
      </c>
      <c r="P155" s="51" t="str">
        <f t="shared" si="2"/>
        <v/>
      </c>
      <c r="Q155" s="51" t="str">
        <f>IFERROR(VLOOKUP(O155,'Tabelas auxiliares'!$A$224:$E$233,5,FALSE),"")</f>
        <v/>
      </c>
      <c r="R155" s="51" t="str">
        <f>IF(Q155&lt;&gt;"",Q155,IF(P155='Tabelas auxiliares'!$A$237,"CUSTEIO",IF(P155='Tabelas auxiliares'!$A$236,"INVESTIMENTO","")))</f>
        <v/>
      </c>
    </row>
    <row r="156" spans="6:18" x14ac:dyDescent="0.25">
      <c r="F156" s="51" t="str">
        <f>IF(D156="","",IFERROR(VLOOKUP(D156,'Tabelas auxiliares'!$A$3:$B$61,2,FALSE),"DESCENTRALIZAÇÃO"))</f>
        <v/>
      </c>
      <c r="G156" s="51" t="str">
        <f>IFERROR(VLOOKUP($B156,'Tabelas auxiliares'!$A$65:$C$102,2,FALSE),"")</f>
        <v/>
      </c>
      <c r="H156" s="51" t="str">
        <f>IFERROR(VLOOKUP($B156,'Tabelas auxiliares'!$A$65:$C$102,3,FALSE),"")</f>
        <v/>
      </c>
      <c r="P156" s="51" t="str">
        <f t="shared" si="2"/>
        <v/>
      </c>
      <c r="Q156" s="51" t="str">
        <f>IFERROR(VLOOKUP(O156,'Tabelas auxiliares'!$A$224:$E$233,5,FALSE),"")</f>
        <v/>
      </c>
      <c r="R156" s="51" t="str">
        <f>IF(Q156&lt;&gt;"",Q156,IF(P156='Tabelas auxiliares'!$A$237,"CUSTEIO",IF(P156='Tabelas auxiliares'!$A$236,"INVESTIMENTO","")))</f>
        <v/>
      </c>
    </row>
    <row r="157" spans="6:18" x14ac:dyDescent="0.25">
      <c r="F157" s="51" t="str">
        <f>IF(D157="","",IFERROR(VLOOKUP(D157,'Tabelas auxiliares'!$A$3:$B$61,2,FALSE),"DESCENTRALIZAÇÃO"))</f>
        <v/>
      </c>
      <c r="G157" s="51" t="str">
        <f>IFERROR(VLOOKUP($B157,'Tabelas auxiliares'!$A$65:$C$102,2,FALSE),"")</f>
        <v/>
      </c>
      <c r="H157" s="51" t="str">
        <f>IFERROR(VLOOKUP($B157,'Tabelas auxiliares'!$A$65:$C$102,3,FALSE),"")</f>
        <v/>
      </c>
      <c r="P157" s="51" t="str">
        <f t="shared" si="2"/>
        <v/>
      </c>
      <c r="Q157" s="51" t="str">
        <f>IFERROR(VLOOKUP(O157,'Tabelas auxiliares'!$A$224:$E$233,5,FALSE),"")</f>
        <v/>
      </c>
      <c r="R157" s="51" t="str">
        <f>IF(Q157&lt;&gt;"",Q157,IF(P157='Tabelas auxiliares'!$A$237,"CUSTEIO",IF(P157='Tabelas auxiliares'!$A$236,"INVESTIMENTO","")))</f>
        <v/>
      </c>
    </row>
    <row r="158" spans="6:18" x14ac:dyDescent="0.25">
      <c r="F158" s="51" t="str">
        <f>IF(D158="","",IFERROR(VLOOKUP(D158,'Tabelas auxiliares'!$A$3:$B$61,2,FALSE),"DESCENTRALIZAÇÃO"))</f>
        <v/>
      </c>
      <c r="G158" s="51" t="str">
        <f>IFERROR(VLOOKUP($B158,'Tabelas auxiliares'!$A$65:$C$102,2,FALSE),"")</f>
        <v/>
      </c>
      <c r="H158" s="51" t="str">
        <f>IFERROR(VLOOKUP($B158,'Tabelas auxiliares'!$A$65:$C$102,3,FALSE),"")</f>
        <v/>
      </c>
      <c r="P158" s="51" t="str">
        <f t="shared" si="2"/>
        <v/>
      </c>
      <c r="Q158" s="51" t="str">
        <f>IFERROR(VLOOKUP(O158,'Tabelas auxiliares'!$A$224:$E$233,5,FALSE),"")</f>
        <v/>
      </c>
      <c r="R158" s="51" t="str">
        <f>IF(Q158&lt;&gt;"",Q158,IF(P158='Tabelas auxiliares'!$A$237,"CUSTEIO",IF(P158='Tabelas auxiliares'!$A$236,"INVESTIMENTO","")))</f>
        <v/>
      </c>
    </row>
    <row r="159" spans="6:18" x14ac:dyDescent="0.25">
      <c r="F159" s="51" t="str">
        <f>IF(D159="","",IFERROR(VLOOKUP(D159,'Tabelas auxiliares'!$A$3:$B$61,2,FALSE),"DESCENTRALIZAÇÃO"))</f>
        <v/>
      </c>
      <c r="G159" s="51" t="str">
        <f>IFERROR(VLOOKUP($B159,'Tabelas auxiliares'!$A$65:$C$102,2,FALSE),"")</f>
        <v/>
      </c>
      <c r="H159" s="51" t="str">
        <f>IFERROR(VLOOKUP($B159,'Tabelas auxiliares'!$A$65:$C$102,3,FALSE),"")</f>
        <v/>
      </c>
      <c r="P159" s="51" t="str">
        <f t="shared" si="2"/>
        <v/>
      </c>
      <c r="Q159" s="51" t="str">
        <f>IFERROR(VLOOKUP(O159,'Tabelas auxiliares'!$A$224:$E$233,5,FALSE),"")</f>
        <v/>
      </c>
      <c r="R159" s="51" t="str">
        <f>IF(Q159&lt;&gt;"",Q159,IF(P159='Tabelas auxiliares'!$A$237,"CUSTEIO",IF(P159='Tabelas auxiliares'!$A$236,"INVESTIMENTO","")))</f>
        <v/>
      </c>
    </row>
    <row r="160" spans="6:18" x14ac:dyDescent="0.25">
      <c r="F160" s="51" t="str">
        <f>IF(D160="","",IFERROR(VLOOKUP(D160,'Tabelas auxiliares'!$A$3:$B$61,2,FALSE),"DESCENTRALIZAÇÃO"))</f>
        <v/>
      </c>
      <c r="G160" s="51" t="str">
        <f>IFERROR(VLOOKUP($B160,'Tabelas auxiliares'!$A$65:$C$102,2,FALSE),"")</f>
        <v/>
      </c>
      <c r="H160" s="51" t="str">
        <f>IFERROR(VLOOKUP($B160,'Tabelas auxiliares'!$A$65:$C$102,3,FALSE),"")</f>
        <v/>
      </c>
      <c r="P160" s="51" t="str">
        <f t="shared" si="2"/>
        <v/>
      </c>
      <c r="Q160" s="51" t="str">
        <f>IFERROR(VLOOKUP(O160,'Tabelas auxiliares'!$A$224:$E$233,5,FALSE),"")</f>
        <v/>
      </c>
      <c r="R160" s="51" t="str">
        <f>IF(Q160&lt;&gt;"",Q160,IF(P160='Tabelas auxiliares'!$A$237,"CUSTEIO",IF(P160='Tabelas auxiliares'!$A$236,"INVESTIMENTO","")))</f>
        <v/>
      </c>
    </row>
    <row r="161" spans="6:18" x14ac:dyDescent="0.25">
      <c r="F161" s="51" t="str">
        <f>IF(D161="","",IFERROR(VLOOKUP(D161,'Tabelas auxiliares'!$A$3:$B$61,2,FALSE),"DESCENTRALIZAÇÃO"))</f>
        <v/>
      </c>
      <c r="G161" s="51" t="str">
        <f>IFERROR(VLOOKUP($B161,'Tabelas auxiliares'!$A$65:$C$102,2,FALSE),"")</f>
        <v/>
      </c>
      <c r="H161" s="51" t="str">
        <f>IFERROR(VLOOKUP($B161,'Tabelas auxiliares'!$A$65:$C$102,3,FALSE),"")</f>
        <v/>
      </c>
      <c r="P161" s="51" t="str">
        <f t="shared" si="2"/>
        <v/>
      </c>
      <c r="Q161" s="51" t="str">
        <f>IFERROR(VLOOKUP(O161,'Tabelas auxiliares'!$A$224:$E$233,5,FALSE),"")</f>
        <v/>
      </c>
      <c r="R161" s="51" t="str">
        <f>IF(Q161&lt;&gt;"",Q161,IF(P161='Tabelas auxiliares'!$A$237,"CUSTEIO",IF(P161='Tabelas auxiliares'!$A$236,"INVESTIMENTO","")))</f>
        <v/>
      </c>
    </row>
    <row r="162" spans="6:18" x14ac:dyDescent="0.25">
      <c r="F162" s="51" t="str">
        <f>IF(D162="","",IFERROR(VLOOKUP(D162,'Tabelas auxiliares'!$A$3:$B$61,2,FALSE),"DESCENTRALIZAÇÃO"))</f>
        <v/>
      </c>
      <c r="G162" s="51" t="str">
        <f>IFERROR(VLOOKUP($B162,'Tabelas auxiliares'!$A$65:$C$102,2,FALSE),"")</f>
        <v/>
      </c>
      <c r="H162" s="51" t="str">
        <f>IFERROR(VLOOKUP($B162,'Tabelas auxiliares'!$A$65:$C$102,3,FALSE),"")</f>
        <v/>
      </c>
      <c r="P162" s="51" t="str">
        <f t="shared" si="2"/>
        <v/>
      </c>
      <c r="Q162" s="51" t="str">
        <f>IFERROR(VLOOKUP(O162,'Tabelas auxiliares'!$A$224:$E$233,5,FALSE),"")</f>
        <v/>
      </c>
      <c r="R162" s="51" t="str">
        <f>IF(Q162&lt;&gt;"",Q162,IF(P162='Tabelas auxiliares'!$A$237,"CUSTEIO",IF(P162='Tabelas auxiliares'!$A$236,"INVESTIMENTO","")))</f>
        <v/>
      </c>
    </row>
    <row r="163" spans="6:18" x14ac:dyDescent="0.25">
      <c r="F163" s="51" t="str">
        <f>IF(D163="","",IFERROR(VLOOKUP(D163,'Tabelas auxiliares'!$A$3:$B$61,2,FALSE),"DESCENTRALIZAÇÃO"))</f>
        <v/>
      </c>
      <c r="G163" s="51" t="str">
        <f>IFERROR(VLOOKUP($B163,'Tabelas auxiliares'!$A$65:$C$102,2,FALSE),"")</f>
        <v/>
      </c>
      <c r="H163" s="51" t="str">
        <f>IFERROR(VLOOKUP($B163,'Tabelas auxiliares'!$A$65:$C$102,3,FALSE),"")</f>
        <v/>
      </c>
      <c r="P163" s="51" t="str">
        <f t="shared" si="2"/>
        <v/>
      </c>
      <c r="Q163" s="51" t="str">
        <f>IFERROR(VLOOKUP(O163,'Tabelas auxiliares'!$A$224:$E$233,5,FALSE),"")</f>
        <v/>
      </c>
      <c r="R163" s="51" t="str">
        <f>IF(Q163&lt;&gt;"",Q163,IF(P163='Tabelas auxiliares'!$A$237,"CUSTEIO",IF(P163='Tabelas auxiliares'!$A$236,"INVESTIMENTO","")))</f>
        <v/>
      </c>
    </row>
    <row r="164" spans="6:18" x14ac:dyDescent="0.25">
      <c r="F164" s="51" t="str">
        <f>IF(D164="","",IFERROR(VLOOKUP(D164,'Tabelas auxiliares'!$A$3:$B$61,2,FALSE),"DESCENTRALIZAÇÃO"))</f>
        <v/>
      </c>
      <c r="G164" s="51" t="str">
        <f>IFERROR(VLOOKUP($B164,'Tabelas auxiliares'!$A$65:$C$102,2,FALSE),"")</f>
        <v/>
      </c>
      <c r="H164" s="51" t="str">
        <f>IFERROR(VLOOKUP($B164,'Tabelas auxiliares'!$A$65:$C$102,3,FALSE),"")</f>
        <v/>
      </c>
      <c r="P164" s="51" t="str">
        <f t="shared" si="2"/>
        <v/>
      </c>
      <c r="Q164" s="51" t="str">
        <f>IFERROR(VLOOKUP(O164,'Tabelas auxiliares'!$A$224:$E$233,5,FALSE),"")</f>
        <v/>
      </c>
      <c r="R164" s="51" t="str">
        <f>IF(Q164&lt;&gt;"",Q164,IF(P164='Tabelas auxiliares'!$A$237,"CUSTEIO",IF(P164='Tabelas auxiliares'!$A$236,"INVESTIMENTO","")))</f>
        <v/>
      </c>
    </row>
    <row r="165" spans="6:18" x14ac:dyDescent="0.25">
      <c r="F165" s="51" t="str">
        <f>IF(D165="","",IFERROR(VLOOKUP(D165,'Tabelas auxiliares'!$A$3:$B$61,2,FALSE),"DESCENTRALIZAÇÃO"))</f>
        <v/>
      </c>
      <c r="G165" s="51" t="str">
        <f>IFERROR(VLOOKUP($B165,'Tabelas auxiliares'!$A$65:$C$102,2,FALSE),"")</f>
        <v/>
      </c>
      <c r="H165" s="51" t="str">
        <f>IFERROR(VLOOKUP($B165,'Tabelas auxiliares'!$A$65:$C$102,3,FALSE),"")</f>
        <v/>
      </c>
      <c r="P165" s="51" t="str">
        <f t="shared" si="2"/>
        <v/>
      </c>
      <c r="Q165" s="51" t="str">
        <f>IFERROR(VLOOKUP(O165,'Tabelas auxiliares'!$A$224:$E$233,5,FALSE),"")</f>
        <v/>
      </c>
      <c r="R165" s="51" t="str">
        <f>IF(Q165&lt;&gt;"",Q165,IF(P165='Tabelas auxiliares'!$A$237,"CUSTEIO",IF(P165='Tabelas auxiliares'!$A$236,"INVESTIMENTO","")))</f>
        <v/>
      </c>
    </row>
    <row r="166" spans="6:18" x14ac:dyDescent="0.25">
      <c r="F166" s="51" t="str">
        <f>IF(D166="","",IFERROR(VLOOKUP(D166,'Tabelas auxiliares'!$A$3:$B$61,2,FALSE),"DESCENTRALIZAÇÃO"))</f>
        <v/>
      </c>
      <c r="G166" s="51" t="str">
        <f>IFERROR(VLOOKUP($B166,'Tabelas auxiliares'!$A$65:$C$102,2,FALSE),"")</f>
        <v/>
      </c>
      <c r="H166" s="51" t="str">
        <f>IFERROR(VLOOKUP($B166,'Tabelas auxiliares'!$A$65:$C$102,3,FALSE),"")</f>
        <v/>
      </c>
      <c r="P166" s="51" t="str">
        <f t="shared" si="2"/>
        <v/>
      </c>
      <c r="Q166" s="51" t="str">
        <f>IFERROR(VLOOKUP(O166,'Tabelas auxiliares'!$A$224:$E$233,5,FALSE),"")</f>
        <v/>
      </c>
      <c r="R166" s="51" t="str">
        <f>IF(Q166&lt;&gt;"",Q166,IF(P166='Tabelas auxiliares'!$A$237,"CUSTEIO",IF(P166='Tabelas auxiliares'!$A$236,"INVESTIMENTO","")))</f>
        <v/>
      </c>
    </row>
    <row r="167" spans="6:18" x14ac:dyDescent="0.25">
      <c r="F167" s="51" t="str">
        <f>IF(D167="","",IFERROR(VLOOKUP(D167,'Tabelas auxiliares'!$A$3:$B$61,2,FALSE),"DESCENTRALIZAÇÃO"))</f>
        <v/>
      </c>
      <c r="G167" s="51" t="str">
        <f>IFERROR(VLOOKUP($B167,'Tabelas auxiliares'!$A$65:$C$102,2,FALSE),"")</f>
        <v/>
      </c>
      <c r="H167" s="51" t="str">
        <f>IFERROR(VLOOKUP($B167,'Tabelas auxiliares'!$A$65:$C$102,3,FALSE),"")</f>
        <v/>
      </c>
      <c r="P167" s="51" t="str">
        <f t="shared" si="2"/>
        <v/>
      </c>
      <c r="Q167" s="51" t="str">
        <f>IFERROR(VLOOKUP(O167,'Tabelas auxiliares'!$A$224:$E$233,5,FALSE),"")</f>
        <v/>
      </c>
      <c r="R167" s="51" t="str">
        <f>IF(Q167&lt;&gt;"",Q167,IF(P167='Tabelas auxiliares'!$A$237,"CUSTEIO",IF(P167='Tabelas auxiliares'!$A$236,"INVESTIMENTO","")))</f>
        <v/>
      </c>
    </row>
    <row r="168" spans="6:18" x14ac:dyDescent="0.25">
      <c r="F168" s="51" t="str">
        <f>IF(D168="","",IFERROR(VLOOKUP(D168,'Tabelas auxiliares'!$A$3:$B$61,2,FALSE),"DESCENTRALIZAÇÃO"))</f>
        <v/>
      </c>
      <c r="G168" s="51" t="str">
        <f>IFERROR(VLOOKUP($B168,'Tabelas auxiliares'!$A$65:$C$102,2,FALSE),"")</f>
        <v/>
      </c>
      <c r="H168" s="51" t="str">
        <f>IFERROR(VLOOKUP($B168,'Tabelas auxiliares'!$A$65:$C$102,3,FALSE),"")</f>
        <v/>
      </c>
      <c r="P168" s="51" t="str">
        <f t="shared" si="2"/>
        <v/>
      </c>
      <c r="Q168" s="51" t="str">
        <f>IFERROR(VLOOKUP(O168,'Tabelas auxiliares'!$A$224:$E$233,5,FALSE),"")</f>
        <v/>
      </c>
      <c r="R168" s="51" t="str">
        <f>IF(Q168&lt;&gt;"",Q168,IF(P168='Tabelas auxiliares'!$A$237,"CUSTEIO",IF(P168='Tabelas auxiliares'!$A$236,"INVESTIMENTO","")))</f>
        <v/>
      </c>
    </row>
    <row r="169" spans="6:18" x14ac:dyDescent="0.25">
      <c r="F169" s="51" t="str">
        <f>IF(D169="","",IFERROR(VLOOKUP(D169,'Tabelas auxiliares'!$A$3:$B$61,2,FALSE),"DESCENTRALIZAÇÃO"))</f>
        <v/>
      </c>
      <c r="G169" s="51" t="str">
        <f>IFERROR(VLOOKUP($B169,'Tabelas auxiliares'!$A$65:$C$102,2,FALSE),"")</f>
        <v/>
      </c>
      <c r="H169" s="51" t="str">
        <f>IFERROR(VLOOKUP($B169,'Tabelas auxiliares'!$A$65:$C$102,3,FALSE),"")</f>
        <v/>
      </c>
      <c r="P169" s="51" t="str">
        <f t="shared" si="2"/>
        <v/>
      </c>
      <c r="Q169" s="51" t="str">
        <f>IFERROR(VLOOKUP(O169,'Tabelas auxiliares'!$A$224:$E$233,5,FALSE),"")</f>
        <v/>
      </c>
      <c r="R169" s="51" t="str">
        <f>IF(Q169&lt;&gt;"",Q169,IF(P169='Tabelas auxiliares'!$A$237,"CUSTEIO",IF(P169='Tabelas auxiliares'!$A$236,"INVESTIMENTO","")))</f>
        <v/>
      </c>
    </row>
    <row r="170" spans="6:18" x14ac:dyDescent="0.25">
      <c r="F170" s="51" t="str">
        <f>IF(D170="","",IFERROR(VLOOKUP(D170,'Tabelas auxiliares'!$A$3:$B$61,2,FALSE),"DESCENTRALIZAÇÃO"))</f>
        <v/>
      </c>
      <c r="G170" s="51" t="str">
        <f>IFERROR(VLOOKUP($B170,'Tabelas auxiliares'!$A$65:$C$102,2,FALSE),"")</f>
        <v/>
      </c>
      <c r="H170" s="51" t="str">
        <f>IFERROR(VLOOKUP($B170,'Tabelas auxiliares'!$A$65:$C$102,3,FALSE),"")</f>
        <v/>
      </c>
      <c r="P170" s="51" t="str">
        <f t="shared" si="2"/>
        <v/>
      </c>
      <c r="Q170" s="51" t="str">
        <f>IFERROR(VLOOKUP(O170,'Tabelas auxiliares'!$A$224:$E$233,5,FALSE),"")</f>
        <v/>
      </c>
      <c r="R170" s="51" t="str">
        <f>IF(Q170&lt;&gt;"",Q170,IF(P170='Tabelas auxiliares'!$A$237,"CUSTEIO",IF(P170='Tabelas auxiliares'!$A$236,"INVESTIMENTO","")))</f>
        <v/>
      </c>
    </row>
    <row r="171" spans="6:18" x14ac:dyDescent="0.25">
      <c r="F171" s="51" t="str">
        <f>IF(D171="","",IFERROR(VLOOKUP(D171,'Tabelas auxiliares'!$A$3:$B$61,2,FALSE),"DESCENTRALIZAÇÃO"))</f>
        <v/>
      </c>
      <c r="G171" s="51" t="str">
        <f>IFERROR(VLOOKUP($B171,'Tabelas auxiliares'!$A$65:$C$102,2,FALSE),"")</f>
        <v/>
      </c>
      <c r="H171" s="51" t="str">
        <f>IFERROR(VLOOKUP($B171,'Tabelas auxiliares'!$A$65:$C$102,3,FALSE),"")</f>
        <v/>
      </c>
      <c r="P171" s="51" t="str">
        <f t="shared" si="2"/>
        <v/>
      </c>
      <c r="Q171" s="51" t="str">
        <f>IFERROR(VLOOKUP(O171,'Tabelas auxiliares'!$A$224:$E$233,5,FALSE),"")</f>
        <v/>
      </c>
      <c r="R171" s="51" t="str">
        <f>IF(Q171&lt;&gt;"",Q171,IF(P171='Tabelas auxiliares'!$A$237,"CUSTEIO",IF(P171='Tabelas auxiliares'!$A$236,"INVESTIMENTO","")))</f>
        <v/>
      </c>
    </row>
    <row r="172" spans="6:18" x14ac:dyDescent="0.25">
      <c r="F172" s="51" t="str">
        <f>IF(D172="","",IFERROR(VLOOKUP(D172,'Tabelas auxiliares'!$A$3:$B$61,2,FALSE),"DESCENTRALIZAÇÃO"))</f>
        <v/>
      </c>
      <c r="G172" s="51" t="str">
        <f>IFERROR(VLOOKUP($B172,'Tabelas auxiliares'!$A$65:$C$102,2,FALSE),"")</f>
        <v/>
      </c>
      <c r="H172" s="51" t="str">
        <f>IFERROR(VLOOKUP($B172,'Tabelas auxiliares'!$A$65:$C$102,3,FALSE),"")</f>
        <v/>
      </c>
      <c r="P172" s="51" t="str">
        <f t="shared" si="2"/>
        <v/>
      </c>
      <c r="Q172" s="51" t="str">
        <f>IFERROR(VLOOKUP(O172,'Tabelas auxiliares'!$A$224:$E$233,5,FALSE),"")</f>
        <v/>
      </c>
      <c r="R172" s="51" t="str">
        <f>IF(Q172&lt;&gt;"",Q172,IF(P172='Tabelas auxiliares'!$A$237,"CUSTEIO",IF(P172='Tabelas auxiliares'!$A$236,"INVESTIMENTO","")))</f>
        <v/>
      </c>
    </row>
    <row r="173" spans="6:18" x14ac:dyDescent="0.25">
      <c r="F173" s="51" t="str">
        <f>IF(D173="","",IFERROR(VLOOKUP(D173,'Tabelas auxiliares'!$A$3:$B$61,2,FALSE),"DESCENTRALIZAÇÃO"))</f>
        <v/>
      </c>
      <c r="G173" s="51" t="str">
        <f>IFERROR(VLOOKUP($B173,'Tabelas auxiliares'!$A$65:$C$102,2,FALSE),"")</f>
        <v/>
      </c>
      <c r="H173" s="51" t="str">
        <f>IFERROR(VLOOKUP($B173,'Tabelas auxiliares'!$A$65:$C$102,3,FALSE),"")</f>
        <v/>
      </c>
      <c r="P173" s="51" t="str">
        <f t="shared" si="2"/>
        <v/>
      </c>
      <c r="Q173" s="51" t="str">
        <f>IFERROR(VLOOKUP(O173,'Tabelas auxiliares'!$A$224:$E$233,5,FALSE),"")</f>
        <v/>
      </c>
      <c r="R173" s="51" t="str">
        <f>IF(Q173&lt;&gt;"",Q173,IF(P173='Tabelas auxiliares'!$A$237,"CUSTEIO",IF(P173='Tabelas auxiliares'!$A$236,"INVESTIMENTO","")))</f>
        <v/>
      </c>
    </row>
    <row r="174" spans="6:18" x14ac:dyDescent="0.25">
      <c r="F174" s="51" t="str">
        <f>IF(D174="","",IFERROR(VLOOKUP(D174,'Tabelas auxiliares'!$A$3:$B$61,2,FALSE),"DESCENTRALIZAÇÃO"))</f>
        <v/>
      </c>
      <c r="G174" s="51" t="str">
        <f>IFERROR(VLOOKUP($B174,'Tabelas auxiliares'!$A$65:$C$102,2,FALSE),"")</f>
        <v/>
      </c>
      <c r="H174" s="51" t="str">
        <f>IFERROR(VLOOKUP($B174,'Tabelas auxiliares'!$A$65:$C$102,3,FALSE),"")</f>
        <v/>
      </c>
      <c r="P174" s="51" t="str">
        <f t="shared" si="2"/>
        <v/>
      </c>
      <c r="Q174" s="51" t="str">
        <f>IFERROR(VLOOKUP(O174,'Tabelas auxiliares'!$A$224:$E$233,5,FALSE),"")</f>
        <v/>
      </c>
      <c r="R174" s="51" t="str">
        <f>IF(Q174&lt;&gt;"",Q174,IF(P174='Tabelas auxiliares'!$A$237,"CUSTEIO",IF(P174='Tabelas auxiliares'!$A$236,"INVESTIMENTO","")))</f>
        <v/>
      </c>
    </row>
    <row r="175" spans="6:18" x14ac:dyDescent="0.25">
      <c r="F175" s="51" t="str">
        <f>IF(D175="","",IFERROR(VLOOKUP(D175,'Tabelas auxiliares'!$A$3:$B$61,2,FALSE),"DESCENTRALIZAÇÃO"))</f>
        <v/>
      </c>
      <c r="G175" s="51" t="str">
        <f>IFERROR(VLOOKUP($B175,'Tabelas auxiliares'!$A$65:$C$102,2,FALSE),"")</f>
        <v/>
      </c>
      <c r="H175" s="51" t="str">
        <f>IFERROR(VLOOKUP($B175,'Tabelas auxiliares'!$A$65:$C$102,3,FALSE),"")</f>
        <v/>
      </c>
      <c r="P175" s="51" t="str">
        <f t="shared" si="2"/>
        <v/>
      </c>
      <c r="Q175" s="51" t="str">
        <f>IFERROR(VLOOKUP(O175,'Tabelas auxiliares'!$A$224:$E$233,5,FALSE),"")</f>
        <v/>
      </c>
      <c r="R175" s="51" t="str">
        <f>IF(Q175&lt;&gt;"",Q175,IF(P175='Tabelas auxiliares'!$A$237,"CUSTEIO",IF(P175='Tabelas auxiliares'!$A$236,"INVESTIMENTO","")))</f>
        <v/>
      </c>
    </row>
    <row r="176" spans="6:18" x14ac:dyDescent="0.25">
      <c r="F176" s="51" t="str">
        <f>IF(D176="","",IFERROR(VLOOKUP(D176,'Tabelas auxiliares'!$A$3:$B$61,2,FALSE),"DESCENTRALIZAÇÃO"))</f>
        <v/>
      </c>
      <c r="G176" s="51" t="str">
        <f>IFERROR(VLOOKUP($B176,'Tabelas auxiliares'!$A$65:$C$102,2,FALSE),"")</f>
        <v/>
      </c>
      <c r="H176" s="51" t="str">
        <f>IFERROR(VLOOKUP($B176,'Tabelas auxiliares'!$A$65:$C$102,3,FALSE),"")</f>
        <v/>
      </c>
      <c r="P176" s="51" t="str">
        <f t="shared" si="2"/>
        <v/>
      </c>
      <c r="Q176" s="51" t="str">
        <f>IFERROR(VLOOKUP(O176,'Tabelas auxiliares'!$A$224:$E$233,5,FALSE),"")</f>
        <v/>
      </c>
      <c r="R176" s="51" t="str">
        <f>IF(Q176&lt;&gt;"",Q176,IF(P176='Tabelas auxiliares'!$A$237,"CUSTEIO",IF(P176='Tabelas auxiliares'!$A$236,"INVESTIMENTO","")))</f>
        <v/>
      </c>
    </row>
    <row r="177" spans="6:18" x14ac:dyDescent="0.25">
      <c r="F177" s="51" t="str">
        <f>IF(D177="","",IFERROR(VLOOKUP(D177,'Tabelas auxiliares'!$A$3:$B$61,2,FALSE),"DESCENTRALIZAÇÃO"))</f>
        <v/>
      </c>
      <c r="G177" s="51" t="str">
        <f>IFERROR(VLOOKUP($B177,'Tabelas auxiliares'!$A$65:$C$102,2,FALSE),"")</f>
        <v/>
      </c>
      <c r="H177" s="51" t="str">
        <f>IFERROR(VLOOKUP($B177,'Tabelas auxiliares'!$A$65:$C$102,3,FALSE),"")</f>
        <v/>
      </c>
      <c r="P177" s="51" t="str">
        <f t="shared" si="2"/>
        <v/>
      </c>
      <c r="Q177" s="51" t="str">
        <f>IFERROR(VLOOKUP(O177,'Tabelas auxiliares'!$A$224:$E$233,5,FALSE),"")</f>
        <v/>
      </c>
      <c r="R177" s="51" t="str">
        <f>IF(Q177&lt;&gt;"",Q177,IF(P177='Tabelas auxiliares'!$A$237,"CUSTEIO",IF(P177='Tabelas auxiliares'!$A$236,"INVESTIMENTO","")))</f>
        <v/>
      </c>
    </row>
    <row r="178" spans="6:18" x14ac:dyDescent="0.25">
      <c r="F178" s="51" t="str">
        <f>IF(D178="","",IFERROR(VLOOKUP(D178,'Tabelas auxiliares'!$A$3:$B$61,2,FALSE),"DESCENTRALIZAÇÃO"))</f>
        <v/>
      </c>
      <c r="G178" s="51" t="str">
        <f>IFERROR(VLOOKUP($B178,'Tabelas auxiliares'!$A$65:$C$102,2,FALSE),"")</f>
        <v/>
      </c>
      <c r="H178" s="51" t="str">
        <f>IFERROR(VLOOKUP($B178,'Tabelas auxiliares'!$A$65:$C$102,3,FALSE),"")</f>
        <v/>
      </c>
      <c r="P178" s="51" t="str">
        <f t="shared" si="2"/>
        <v/>
      </c>
      <c r="Q178" s="51" t="str">
        <f>IFERROR(VLOOKUP(O178,'Tabelas auxiliares'!$A$224:$E$233,5,FALSE),"")</f>
        <v/>
      </c>
      <c r="R178" s="51" t="str">
        <f>IF(Q178&lt;&gt;"",Q178,IF(P178='Tabelas auxiliares'!$A$237,"CUSTEIO",IF(P178='Tabelas auxiliares'!$A$236,"INVESTIMENTO","")))</f>
        <v/>
      </c>
    </row>
    <row r="179" spans="6:18" x14ac:dyDescent="0.25">
      <c r="F179" s="51" t="str">
        <f>IF(D179="","",IFERROR(VLOOKUP(D179,'Tabelas auxiliares'!$A$3:$B$61,2,FALSE),"DESCENTRALIZAÇÃO"))</f>
        <v/>
      </c>
      <c r="G179" s="51" t="str">
        <f>IFERROR(VLOOKUP($B179,'Tabelas auxiliares'!$A$65:$C$102,2,FALSE),"")</f>
        <v/>
      </c>
      <c r="H179" s="51" t="str">
        <f>IFERROR(VLOOKUP($B179,'Tabelas auxiliares'!$A$65:$C$102,3,FALSE),"")</f>
        <v/>
      </c>
      <c r="P179" s="51" t="str">
        <f t="shared" si="2"/>
        <v/>
      </c>
      <c r="Q179" s="51" t="str">
        <f>IFERROR(VLOOKUP(O179,'Tabelas auxiliares'!$A$224:$E$233,5,FALSE),"")</f>
        <v/>
      </c>
      <c r="R179" s="51" t="str">
        <f>IF(Q179&lt;&gt;"",Q179,IF(P179='Tabelas auxiliares'!$A$237,"CUSTEIO",IF(P179='Tabelas auxiliares'!$A$236,"INVESTIMENTO","")))</f>
        <v/>
      </c>
    </row>
    <row r="180" spans="6:18" x14ac:dyDescent="0.25">
      <c r="F180" s="51" t="str">
        <f>IF(D180="","",IFERROR(VLOOKUP(D180,'Tabelas auxiliares'!$A$3:$B$61,2,FALSE),"DESCENTRALIZAÇÃO"))</f>
        <v/>
      </c>
      <c r="G180" s="51" t="str">
        <f>IFERROR(VLOOKUP($B180,'Tabelas auxiliares'!$A$65:$C$102,2,FALSE),"")</f>
        <v/>
      </c>
      <c r="H180" s="51" t="str">
        <f>IFERROR(VLOOKUP($B180,'Tabelas auxiliares'!$A$65:$C$102,3,FALSE),"")</f>
        <v/>
      </c>
      <c r="P180" s="51" t="str">
        <f t="shared" si="2"/>
        <v/>
      </c>
      <c r="Q180" s="51" t="str">
        <f>IFERROR(VLOOKUP(O180,'Tabelas auxiliares'!$A$224:$E$233,5,FALSE),"")</f>
        <v/>
      </c>
      <c r="R180" s="51" t="str">
        <f>IF(Q180&lt;&gt;"",Q180,IF(P180='Tabelas auxiliares'!$A$237,"CUSTEIO",IF(P180='Tabelas auxiliares'!$A$236,"INVESTIMENTO","")))</f>
        <v/>
      </c>
    </row>
    <row r="181" spans="6:18" x14ac:dyDescent="0.25">
      <c r="F181" s="51" t="str">
        <f>IF(D181="","",IFERROR(VLOOKUP(D181,'Tabelas auxiliares'!$A$3:$B$61,2,FALSE),"DESCENTRALIZAÇÃO"))</f>
        <v/>
      </c>
      <c r="G181" s="51" t="str">
        <f>IFERROR(VLOOKUP($B181,'Tabelas auxiliares'!$A$65:$C$102,2,FALSE),"")</f>
        <v/>
      </c>
      <c r="H181" s="51" t="str">
        <f>IFERROR(VLOOKUP($B181,'Tabelas auxiliares'!$A$65:$C$102,3,FALSE),"")</f>
        <v/>
      </c>
      <c r="P181" s="51" t="str">
        <f t="shared" si="2"/>
        <v/>
      </c>
      <c r="Q181" s="51" t="str">
        <f>IFERROR(VLOOKUP(O181,'Tabelas auxiliares'!$A$224:$E$233,5,FALSE),"")</f>
        <v/>
      </c>
      <c r="R181" s="51" t="str">
        <f>IF(Q181&lt;&gt;"",Q181,IF(P181='Tabelas auxiliares'!$A$237,"CUSTEIO",IF(P181='Tabelas auxiliares'!$A$236,"INVESTIMENTO","")))</f>
        <v/>
      </c>
    </row>
    <row r="182" spans="6:18" x14ac:dyDescent="0.25">
      <c r="F182" s="51" t="str">
        <f>IF(D182="","",IFERROR(VLOOKUP(D182,'Tabelas auxiliares'!$A$3:$B$61,2,FALSE),"DESCENTRALIZAÇÃO"))</f>
        <v/>
      </c>
      <c r="G182" s="51" t="str">
        <f>IFERROR(VLOOKUP($B182,'Tabelas auxiliares'!$A$65:$C$102,2,FALSE),"")</f>
        <v/>
      </c>
      <c r="H182" s="51" t="str">
        <f>IFERROR(VLOOKUP($B182,'Tabelas auxiliares'!$A$65:$C$102,3,FALSE),"")</f>
        <v/>
      </c>
      <c r="P182" s="51" t="str">
        <f t="shared" si="2"/>
        <v/>
      </c>
      <c r="Q182" s="51" t="str">
        <f>IFERROR(VLOOKUP(O182,'Tabelas auxiliares'!$A$224:$E$233,5,FALSE),"")</f>
        <v/>
      </c>
      <c r="R182" s="51" t="str">
        <f>IF(Q182&lt;&gt;"",Q182,IF(P182='Tabelas auxiliares'!$A$237,"CUSTEIO",IF(P182='Tabelas auxiliares'!$A$236,"INVESTIMENTO","")))</f>
        <v/>
      </c>
    </row>
    <row r="183" spans="6:18" x14ac:dyDescent="0.25">
      <c r="F183" s="51" t="str">
        <f>IF(D183="","",IFERROR(VLOOKUP(D183,'Tabelas auxiliares'!$A$3:$B$61,2,FALSE),"DESCENTRALIZAÇÃO"))</f>
        <v/>
      </c>
      <c r="G183" s="51" t="str">
        <f>IFERROR(VLOOKUP($B183,'Tabelas auxiliares'!$A$65:$C$102,2,FALSE),"")</f>
        <v/>
      </c>
      <c r="H183" s="51" t="str">
        <f>IFERROR(VLOOKUP($B183,'Tabelas auxiliares'!$A$65:$C$102,3,FALSE),"")</f>
        <v/>
      </c>
      <c r="P183" s="51" t="str">
        <f t="shared" si="2"/>
        <v/>
      </c>
      <c r="Q183" s="51" t="str">
        <f>IFERROR(VLOOKUP(O183,'Tabelas auxiliares'!$A$224:$E$233,5,FALSE),"")</f>
        <v/>
      </c>
      <c r="R183" s="51" t="str">
        <f>IF(Q183&lt;&gt;"",Q183,IF(P183='Tabelas auxiliares'!$A$237,"CUSTEIO",IF(P183='Tabelas auxiliares'!$A$236,"INVESTIMENTO","")))</f>
        <v/>
      </c>
    </row>
    <row r="184" spans="6:18" x14ac:dyDescent="0.25">
      <c r="F184" s="51" t="str">
        <f>IF(D184="","",IFERROR(VLOOKUP(D184,'Tabelas auxiliares'!$A$3:$B$61,2,FALSE),"DESCENTRALIZAÇÃO"))</f>
        <v/>
      </c>
      <c r="G184" s="51" t="str">
        <f>IFERROR(VLOOKUP($B184,'Tabelas auxiliares'!$A$65:$C$102,2,FALSE),"")</f>
        <v/>
      </c>
      <c r="H184" s="51" t="str">
        <f>IFERROR(VLOOKUP($B184,'Tabelas auxiliares'!$A$65:$C$102,3,FALSE),"")</f>
        <v/>
      </c>
      <c r="P184" s="51" t="str">
        <f t="shared" si="2"/>
        <v/>
      </c>
      <c r="Q184" s="51" t="str">
        <f>IFERROR(VLOOKUP(O184,'Tabelas auxiliares'!$A$224:$E$233,5,FALSE),"")</f>
        <v/>
      </c>
      <c r="R184" s="51" t="str">
        <f>IF(Q184&lt;&gt;"",Q184,IF(P184='Tabelas auxiliares'!$A$237,"CUSTEIO",IF(P184='Tabelas auxiliares'!$A$236,"INVESTIMENTO","")))</f>
        <v/>
      </c>
    </row>
    <row r="185" spans="6:18" x14ac:dyDescent="0.25">
      <c r="F185" s="51" t="str">
        <f>IF(D185="","",IFERROR(VLOOKUP(D185,'Tabelas auxiliares'!$A$3:$B$61,2,FALSE),"DESCENTRALIZAÇÃO"))</f>
        <v/>
      </c>
      <c r="G185" s="51" t="str">
        <f>IFERROR(VLOOKUP($B185,'Tabelas auxiliares'!$A$65:$C$102,2,FALSE),"")</f>
        <v/>
      </c>
      <c r="H185" s="51" t="str">
        <f>IFERROR(VLOOKUP($B185,'Tabelas auxiliares'!$A$65:$C$102,3,FALSE),"")</f>
        <v/>
      </c>
      <c r="P185" s="51" t="str">
        <f t="shared" si="2"/>
        <v/>
      </c>
      <c r="Q185" s="51" t="str">
        <f>IFERROR(VLOOKUP(O185,'Tabelas auxiliares'!$A$224:$E$233,5,FALSE),"")</f>
        <v/>
      </c>
      <c r="R185" s="51" t="str">
        <f>IF(Q185&lt;&gt;"",Q185,IF(P185='Tabelas auxiliares'!$A$237,"CUSTEIO",IF(P185='Tabelas auxiliares'!$A$236,"INVESTIMENTO","")))</f>
        <v/>
      </c>
    </row>
    <row r="186" spans="6:18" x14ac:dyDescent="0.25">
      <c r="F186" s="51" t="str">
        <f>IF(D186="","",IFERROR(VLOOKUP(D186,'Tabelas auxiliares'!$A$3:$B$61,2,FALSE),"DESCENTRALIZAÇÃO"))</f>
        <v/>
      </c>
      <c r="G186" s="51" t="str">
        <f>IFERROR(VLOOKUP($B186,'Tabelas auxiliares'!$A$65:$C$102,2,FALSE),"")</f>
        <v/>
      </c>
      <c r="H186" s="51" t="str">
        <f>IFERROR(VLOOKUP($B186,'Tabelas auxiliares'!$A$65:$C$102,3,FALSE),"")</f>
        <v/>
      </c>
      <c r="P186" s="51" t="str">
        <f t="shared" si="2"/>
        <v/>
      </c>
      <c r="Q186" s="51" t="str">
        <f>IFERROR(VLOOKUP(O186,'Tabelas auxiliares'!$A$224:$E$233,5,FALSE),"")</f>
        <v/>
      </c>
      <c r="R186" s="51" t="str">
        <f>IF(Q186&lt;&gt;"",Q186,IF(P186='Tabelas auxiliares'!$A$237,"CUSTEIO",IF(P186='Tabelas auxiliares'!$A$236,"INVESTIMENTO","")))</f>
        <v/>
      </c>
    </row>
    <row r="187" spans="6:18" x14ac:dyDescent="0.25">
      <c r="F187" s="51" t="str">
        <f>IF(D187="","",IFERROR(VLOOKUP(D187,'Tabelas auxiliares'!$A$3:$B$61,2,FALSE),"DESCENTRALIZAÇÃO"))</f>
        <v/>
      </c>
      <c r="G187" s="51" t="str">
        <f>IFERROR(VLOOKUP($B187,'Tabelas auxiliares'!$A$65:$C$102,2,FALSE),"")</f>
        <v/>
      </c>
      <c r="H187" s="51" t="str">
        <f>IFERROR(VLOOKUP($B187,'Tabelas auxiliares'!$A$65:$C$102,3,FALSE),"")</f>
        <v/>
      </c>
      <c r="P187" s="51" t="str">
        <f t="shared" si="2"/>
        <v/>
      </c>
      <c r="Q187" s="51" t="str">
        <f>IFERROR(VLOOKUP(O187,'Tabelas auxiliares'!$A$224:$E$233,5,FALSE),"")</f>
        <v/>
      </c>
      <c r="R187" s="51" t="str">
        <f>IF(Q187&lt;&gt;"",Q187,IF(P187='Tabelas auxiliares'!$A$237,"CUSTEIO",IF(P187='Tabelas auxiliares'!$A$236,"INVESTIMENTO","")))</f>
        <v/>
      </c>
    </row>
    <row r="188" spans="6:18" x14ac:dyDescent="0.25">
      <c r="F188" s="51" t="str">
        <f>IF(D188="","",IFERROR(VLOOKUP(D188,'Tabelas auxiliares'!$A$3:$B$61,2,FALSE),"DESCENTRALIZAÇÃO"))</f>
        <v/>
      </c>
      <c r="G188" s="51" t="str">
        <f>IFERROR(VLOOKUP($B188,'Tabelas auxiliares'!$A$65:$C$102,2,FALSE),"")</f>
        <v/>
      </c>
      <c r="H188" s="51" t="str">
        <f>IFERROR(VLOOKUP($B188,'Tabelas auxiliares'!$A$65:$C$102,3,FALSE),"")</f>
        <v/>
      </c>
      <c r="P188" s="51" t="str">
        <f t="shared" si="2"/>
        <v/>
      </c>
      <c r="Q188" s="51" t="str">
        <f>IFERROR(VLOOKUP(O188,'Tabelas auxiliares'!$A$224:$E$233,5,FALSE),"")</f>
        <v/>
      </c>
      <c r="R188" s="51" t="str">
        <f>IF(Q188&lt;&gt;"",Q188,IF(P188='Tabelas auxiliares'!$A$237,"CUSTEIO",IF(P188='Tabelas auxiliares'!$A$236,"INVESTIMENTO","")))</f>
        <v/>
      </c>
    </row>
    <row r="189" spans="6:18" x14ac:dyDescent="0.25">
      <c r="F189" s="51" t="str">
        <f>IF(D189="","",IFERROR(VLOOKUP(D189,'Tabelas auxiliares'!$A$3:$B$61,2,FALSE),"DESCENTRALIZAÇÃO"))</f>
        <v/>
      </c>
      <c r="G189" s="51" t="str">
        <f>IFERROR(VLOOKUP($B189,'Tabelas auxiliares'!$A$65:$C$102,2,FALSE),"")</f>
        <v/>
      </c>
      <c r="H189" s="51" t="str">
        <f>IFERROR(VLOOKUP($B189,'Tabelas auxiliares'!$A$65:$C$102,3,FALSE),"")</f>
        <v/>
      </c>
      <c r="P189" s="51" t="str">
        <f t="shared" si="2"/>
        <v/>
      </c>
      <c r="Q189" s="51" t="str">
        <f>IFERROR(VLOOKUP(O189,'Tabelas auxiliares'!$A$224:$E$233,5,FALSE),"")</f>
        <v/>
      </c>
      <c r="R189" s="51" t="str">
        <f>IF(Q189&lt;&gt;"",Q189,IF(P189='Tabelas auxiliares'!$A$237,"CUSTEIO",IF(P189='Tabelas auxiliares'!$A$236,"INVESTIMENTO","")))</f>
        <v/>
      </c>
    </row>
    <row r="190" spans="6:18" x14ac:dyDescent="0.25">
      <c r="F190" s="51" t="str">
        <f>IF(D190="","",IFERROR(VLOOKUP(D190,'Tabelas auxiliares'!$A$3:$B$61,2,FALSE),"DESCENTRALIZAÇÃO"))</f>
        <v/>
      </c>
      <c r="G190" s="51" t="str">
        <f>IFERROR(VLOOKUP($B190,'Tabelas auxiliares'!$A$65:$C$102,2,FALSE),"")</f>
        <v/>
      </c>
      <c r="H190" s="51" t="str">
        <f>IFERROR(VLOOKUP($B190,'Tabelas auxiliares'!$A$65:$C$102,3,FALSE),"")</f>
        <v/>
      </c>
      <c r="P190" s="51" t="str">
        <f t="shared" si="2"/>
        <v/>
      </c>
      <c r="Q190" s="51" t="str">
        <f>IFERROR(VLOOKUP(O190,'Tabelas auxiliares'!$A$224:$E$233,5,FALSE),"")</f>
        <v/>
      </c>
      <c r="R190" s="51" t="str">
        <f>IF(Q190&lt;&gt;"",Q190,IF(P190='Tabelas auxiliares'!$A$237,"CUSTEIO",IF(P190='Tabelas auxiliares'!$A$236,"INVESTIMENTO","")))</f>
        <v/>
      </c>
    </row>
    <row r="191" spans="6:18" x14ac:dyDescent="0.25">
      <c r="F191" s="51" t="str">
        <f>IF(D191="","",IFERROR(VLOOKUP(D191,'Tabelas auxiliares'!$A$3:$B$61,2,FALSE),"DESCENTRALIZAÇÃO"))</f>
        <v/>
      </c>
      <c r="G191" s="51" t="str">
        <f>IFERROR(VLOOKUP($B191,'Tabelas auxiliares'!$A$65:$C$102,2,FALSE),"")</f>
        <v/>
      </c>
      <c r="H191" s="51" t="str">
        <f>IFERROR(VLOOKUP($B191,'Tabelas auxiliares'!$A$65:$C$102,3,FALSE),"")</f>
        <v/>
      </c>
      <c r="P191" s="51" t="str">
        <f t="shared" si="2"/>
        <v/>
      </c>
      <c r="Q191" s="51" t="str">
        <f>IFERROR(VLOOKUP(O191,'Tabelas auxiliares'!$A$224:$E$233,5,FALSE),"")</f>
        <v/>
      </c>
      <c r="R191" s="51" t="str">
        <f>IF(Q191&lt;&gt;"",Q191,IF(P191='Tabelas auxiliares'!$A$237,"CUSTEIO",IF(P191='Tabelas auxiliares'!$A$236,"INVESTIMENTO","")))</f>
        <v/>
      </c>
    </row>
    <row r="192" spans="6:18" x14ac:dyDescent="0.25">
      <c r="F192" s="51" t="str">
        <f>IF(D192="","",IFERROR(VLOOKUP(D192,'Tabelas auxiliares'!$A$3:$B$61,2,FALSE),"DESCENTRALIZAÇÃO"))</f>
        <v/>
      </c>
      <c r="G192" s="51" t="str">
        <f>IFERROR(VLOOKUP($B192,'Tabelas auxiliares'!$A$65:$C$102,2,FALSE),"")</f>
        <v/>
      </c>
      <c r="H192" s="51" t="str">
        <f>IFERROR(VLOOKUP($B192,'Tabelas auxiliares'!$A$65:$C$102,3,FALSE),"")</f>
        <v/>
      </c>
      <c r="P192" s="51" t="str">
        <f t="shared" si="2"/>
        <v/>
      </c>
      <c r="Q192" s="51" t="str">
        <f>IFERROR(VLOOKUP(O192,'Tabelas auxiliares'!$A$224:$E$233,5,FALSE),"")</f>
        <v/>
      </c>
      <c r="R192" s="51" t="str">
        <f>IF(Q192&lt;&gt;"",Q192,IF(P192='Tabelas auxiliares'!$A$237,"CUSTEIO",IF(P192='Tabelas auxiliares'!$A$236,"INVESTIMENTO","")))</f>
        <v/>
      </c>
    </row>
    <row r="193" spans="6:18" x14ac:dyDescent="0.25">
      <c r="F193" s="51" t="str">
        <f>IF(D193="","",IFERROR(VLOOKUP(D193,'Tabelas auxiliares'!$A$3:$B$61,2,FALSE),"DESCENTRALIZAÇÃO"))</f>
        <v/>
      </c>
      <c r="G193" s="51" t="str">
        <f>IFERROR(VLOOKUP($B193,'Tabelas auxiliares'!$A$65:$C$102,2,FALSE),"")</f>
        <v/>
      </c>
      <c r="H193" s="51" t="str">
        <f>IFERROR(VLOOKUP($B193,'Tabelas auxiliares'!$A$65:$C$102,3,FALSE),"")</f>
        <v/>
      </c>
      <c r="P193" s="51" t="str">
        <f t="shared" si="2"/>
        <v/>
      </c>
      <c r="Q193" s="51" t="str">
        <f>IFERROR(VLOOKUP(O193,'Tabelas auxiliares'!$A$224:$E$233,5,FALSE),"")</f>
        <v/>
      </c>
      <c r="R193" s="51" t="str">
        <f>IF(Q193&lt;&gt;"",Q193,IF(P193='Tabelas auxiliares'!$A$237,"CUSTEIO",IF(P193='Tabelas auxiliares'!$A$236,"INVESTIMENTO","")))</f>
        <v/>
      </c>
    </row>
    <row r="194" spans="6:18" x14ac:dyDescent="0.25">
      <c r="F194" s="51" t="str">
        <f>IF(D194="","",IFERROR(VLOOKUP(D194,'Tabelas auxiliares'!$A$3:$B$61,2,FALSE),"DESCENTRALIZAÇÃO"))</f>
        <v/>
      </c>
      <c r="G194" s="51" t="str">
        <f>IFERROR(VLOOKUP($B194,'Tabelas auxiliares'!$A$65:$C$102,2,FALSE),"")</f>
        <v/>
      </c>
      <c r="H194" s="51" t="str">
        <f>IFERROR(VLOOKUP($B194,'Tabelas auxiliares'!$A$65:$C$102,3,FALSE),"")</f>
        <v/>
      </c>
      <c r="P194" s="51" t="str">
        <f t="shared" si="2"/>
        <v/>
      </c>
      <c r="Q194" s="51" t="str">
        <f>IFERROR(VLOOKUP(O194,'Tabelas auxiliares'!$A$224:$E$233,5,FALSE),"")</f>
        <v/>
      </c>
      <c r="R194" s="51" t="str">
        <f>IF(Q194&lt;&gt;"",Q194,IF(P194='Tabelas auxiliares'!$A$237,"CUSTEIO",IF(P194='Tabelas auxiliares'!$A$236,"INVESTIMENTO","")))</f>
        <v/>
      </c>
    </row>
    <row r="195" spans="6:18" x14ac:dyDescent="0.25">
      <c r="F195" s="51" t="str">
        <f>IF(D195="","",IFERROR(VLOOKUP(D195,'Tabelas auxiliares'!$A$3:$B$61,2,FALSE),"DESCENTRALIZAÇÃO"))</f>
        <v/>
      </c>
      <c r="G195" s="51" t="str">
        <f>IFERROR(VLOOKUP($B195,'Tabelas auxiliares'!$A$65:$C$102,2,FALSE),"")</f>
        <v/>
      </c>
      <c r="H195" s="51" t="str">
        <f>IFERROR(VLOOKUP($B195,'Tabelas auxiliares'!$A$65:$C$102,3,FALSE),"")</f>
        <v/>
      </c>
      <c r="P195" s="51" t="str">
        <f t="shared" si="2"/>
        <v/>
      </c>
      <c r="Q195" s="51" t="str">
        <f>IFERROR(VLOOKUP(O195,'Tabelas auxiliares'!$A$224:$E$233,5,FALSE),"")</f>
        <v/>
      </c>
      <c r="R195" s="51" t="str">
        <f>IF(Q195&lt;&gt;"",Q195,IF(P195='Tabelas auxiliares'!$A$237,"CUSTEIO",IF(P195='Tabelas auxiliares'!$A$236,"INVESTIMENTO","")))</f>
        <v/>
      </c>
    </row>
    <row r="196" spans="6:18" x14ac:dyDescent="0.25">
      <c r="F196" s="51" t="str">
        <f>IF(D196="","",IFERROR(VLOOKUP(D196,'Tabelas auxiliares'!$A$3:$B$61,2,FALSE),"DESCENTRALIZAÇÃO"))</f>
        <v/>
      </c>
      <c r="G196" s="51" t="str">
        <f>IFERROR(VLOOKUP($B196,'Tabelas auxiliares'!$A$65:$C$102,2,FALSE),"")</f>
        <v/>
      </c>
      <c r="H196" s="51" t="str">
        <f>IFERROR(VLOOKUP($B196,'Tabelas auxiliares'!$A$65:$C$102,3,FALSE),"")</f>
        <v/>
      </c>
      <c r="P196" s="51" t="str">
        <f t="shared" ref="P196:P260" si="3">LEFT(N196,1)</f>
        <v/>
      </c>
      <c r="Q196" s="51" t="str">
        <f>IFERROR(VLOOKUP(O196,'Tabelas auxiliares'!$A$224:$E$233,5,FALSE),"")</f>
        <v/>
      </c>
      <c r="R196" s="51" t="str">
        <f>IF(Q196&lt;&gt;"",Q196,IF(P196='Tabelas auxiliares'!$A$237,"CUSTEIO",IF(P196='Tabelas auxiliares'!$A$236,"INVESTIMENTO","")))</f>
        <v/>
      </c>
    </row>
    <row r="197" spans="6:18" x14ac:dyDescent="0.25">
      <c r="F197" s="51" t="str">
        <f>IF(D197="","",IFERROR(VLOOKUP(D197,'Tabelas auxiliares'!$A$3:$B$61,2,FALSE),"DESCENTRALIZAÇÃO"))</f>
        <v/>
      </c>
      <c r="G197" s="51" t="str">
        <f>IFERROR(VLOOKUP($B197,'Tabelas auxiliares'!$A$65:$C$102,2,FALSE),"")</f>
        <v/>
      </c>
      <c r="H197" s="51" t="str">
        <f>IFERROR(VLOOKUP($B197,'Tabelas auxiliares'!$A$65:$C$102,3,FALSE),"")</f>
        <v/>
      </c>
      <c r="P197" s="51" t="str">
        <f t="shared" si="3"/>
        <v/>
      </c>
      <c r="Q197" s="51" t="str">
        <f>IFERROR(VLOOKUP(O197,'Tabelas auxiliares'!$A$224:$E$233,5,FALSE),"")</f>
        <v/>
      </c>
      <c r="R197" s="51" t="str">
        <f>IF(Q197&lt;&gt;"",Q197,IF(P197='Tabelas auxiliares'!$A$237,"CUSTEIO",IF(P197='Tabelas auxiliares'!$A$236,"INVESTIMENTO","")))</f>
        <v/>
      </c>
    </row>
    <row r="198" spans="6:18" x14ac:dyDescent="0.25">
      <c r="F198" s="51" t="str">
        <f>IF(D198="","",IFERROR(VLOOKUP(D198,'Tabelas auxiliares'!$A$3:$B$61,2,FALSE),"DESCENTRALIZAÇÃO"))</f>
        <v/>
      </c>
      <c r="G198" s="51" t="str">
        <f>IFERROR(VLOOKUP($B198,'Tabelas auxiliares'!$A$65:$C$102,2,FALSE),"")</f>
        <v/>
      </c>
      <c r="H198" s="51" t="str">
        <f>IFERROR(VLOOKUP($B198,'Tabelas auxiliares'!$A$65:$C$102,3,FALSE),"")</f>
        <v/>
      </c>
      <c r="P198" s="51" t="str">
        <f t="shared" si="3"/>
        <v/>
      </c>
      <c r="Q198" s="51" t="str">
        <f>IFERROR(VLOOKUP(O198,'Tabelas auxiliares'!$A$224:$E$233,5,FALSE),"")</f>
        <v/>
      </c>
      <c r="R198" s="51" t="str">
        <f>IF(Q198&lt;&gt;"",Q198,IF(P198='Tabelas auxiliares'!$A$237,"CUSTEIO",IF(P198='Tabelas auxiliares'!$A$236,"INVESTIMENTO","")))</f>
        <v/>
      </c>
    </row>
    <row r="199" spans="6:18" x14ac:dyDescent="0.25">
      <c r="F199" s="51" t="str">
        <f>IF(D199="","",IFERROR(VLOOKUP(D199,'Tabelas auxiliares'!$A$3:$B$61,2,FALSE),"DESCENTRALIZAÇÃO"))</f>
        <v/>
      </c>
      <c r="G199" s="51" t="str">
        <f>IFERROR(VLOOKUP($B199,'Tabelas auxiliares'!$A$65:$C$102,2,FALSE),"")</f>
        <v/>
      </c>
      <c r="H199" s="51" t="str">
        <f>IFERROR(VLOOKUP($B199,'Tabelas auxiliares'!$A$65:$C$102,3,FALSE),"")</f>
        <v/>
      </c>
      <c r="P199" s="51" t="str">
        <f t="shared" si="3"/>
        <v/>
      </c>
      <c r="Q199" s="51" t="str">
        <f>IFERROR(VLOOKUP(O199,'Tabelas auxiliares'!$A$224:$E$233,5,FALSE),"")</f>
        <v/>
      </c>
      <c r="R199" s="51" t="str">
        <f>IF(Q199&lt;&gt;"",Q199,IF(P199='Tabelas auxiliares'!$A$237,"CUSTEIO",IF(P199='Tabelas auxiliares'!$A$236,"INVESTIMENTO","")))</f>
        <v/>
      </c>
    </row>
    <row r="200" spans="6:18" x14ac:dyDescent="0.25">
      <c r="F200" s="51" t="str">
        <f>IF(D200="","",IFERROR(VLOOKUP(D200,'Tabelas auxiliares'!$A$3:$B$61,2,FALSE),"DESCENTRALIZAÇÃO"))</f>
        <v/>
      </c>
      <c r="G200" s="51" t="str">
        <f>IFERROR(VLOOKUP($B200,'Tabelas auxiliares'!$A$65:$C$102,2,FALSE),"")</f>
        <v/>
      </c>
      <c r="H200" s="51" t="str">
        <f>IFERROR(VLOOKUP($B200,'Tabelas auxiliares'!$A$65:$C$102,3,FALSE),"")</f>
        <v/>
      </c>
      <c r="P200" s="51" t="str">
        <f t="shared" si="3"/>
        <v/>
      </c>
      <c r="Q200" s="51" t="str">
        <f>IFERROR(VLOOKUP(O200,'Tabelas auxiliares'!$A$224:$E$233,5,FALSE),"")</f>
        <v/>
      </c>
      <c r="R200" s="51" t="str">
        <f>IF(Q200&lt;&gt;"",Q200,IF(P200='Tabelas auxiliares'!$A$237,"CUSTEIO",IF(P200='Tabelas auxiliares'!$A$236,"INVESTIMENTO","")))</f>
        <v/>
      </c>
    </row>
    <row r="201" spans="6:18" x14ac:dyDescent="0.25">
      <c r="F201" s="51" t="str">
        <f>IF(D201="","",IFERROR(VLOOKUP(D201,'Tabelas auxiliares'!$A$3:$B$61,2,FALSE),"DESCENTRALIZAÇÃO"))</f>
        <v/>
      </c>
      <c r="G201" s="51" t="str">
        <f>IFERROR(VLOOKUP($B201,'Tabelas auxiliares'!$A$65:$C$102,2,FALSE),"")</f>
        <v/>
      </c>
      <c r="H201" s="51" t="str">
        <f>IFERROR(VLOOKUP($B201,'Tabelas auxiliares'!$A$65:$C$102,3,FALSE),"")</f>
        <v/>
      </c>
      <c r="P201" s="51" t="str">
        <f t="shared" si="3"/>
        <v/>
      </c>
      <c r="Q201" s="51" t="str">
        <f>IFERROR(VLOOKUP(O201,'Tabelas auxiliares'!$A$224:$E$233,5,FALSE),"")</f>
        <v/>
      </c>
      <c r="R201" s="51" t="str">
        <f>IF(Q201&lt;&gt;"",Q201,IF(P201='Tabelas auxiliares'!$A$237,"CUSTEIO",IF(P201='Tabelas auxiliares'!$A$236,"INVESTIMENTO","")))</f>
        <v/>
      </c>
    </row>
    <row r="202" spans="6:18" x14ac:dyDescent="0.25">
      <c r="F202" s="51" t="str">
        <f>IF(D202="","",IFERROR(VLOOKUP(D202,'Tabelas auxiliares'!$A$3:$B$61,2,FALSE),"DESCENTRALIZAÇÃO"))</f>
        <v/>
      </c>
      <c r="G202" s="51" t="str">
        <f>IFERROR(VLOOKUP($B202,'Tabelas auxiliares'!$A$65:$C$102,2,FALSE),"")</f>
        <v/>
      </c>
      <c r="H202" s="51" t="str">
        <f>IFERROR(VLOOKUP($B202,'Tabelas auxiliares'!$A$65:$C$102,3,FALSE),"")</f>
        <v/>
      </c>
      <c r="P202" s="51" t="str">
        <f t="shared" si="3"/>
        <v/>
      </c>
      <c r="Q202" s="51" t="str">
        <f>IFERROR(VLOOKUP(O202,'Tabelas auxiliares'!$A$224:$E$233,5,FALSE),"")</f>
        <v/>
      </c>
      <c r="R202" s="51" t="str">
        <f>IF(Q202&lt;&gt;"",Q202,IF(P202='Tabelas auxiliares'!$A$237,"CUSTEIO",IF(P202='Tabelas auxiliares'!$A$236,"INVESTIMENTO","")))</f>
        <v/>
      </c>
    </row>
    <row r="203" spans="6:18" x14ac:dyDescent="0.25">
      <c r="F203" s="51" t="str">
        <f>IF(D203="","",IFERROR(VLOOKUP(D203,'Tabelas auxiliares'!$A$3:$B$61,2,FALSE),"DESCENTRALIZAÇÃO"))</f>
        <v/>
      </c>
      <c r="G203" s="51" t="str">
        <f>IFERROR(VLOOKUP($B203,'Tabelas auxiliares'!$A$65:$C$102,2,FALSE),"")</f>
        <v/>
      </c>
      <c r="H203" s="51" t="str">
        <f>IFERROR(VLOOKUP($B203,'Tabelas auxiliares'!$A$65:$C$102,3,FALSE),"")</f>
        <v/>
      </c>
      <c r="P203" s="51" t="str">
        <f t="shared" si="3"/>
        <v/>
      </c>
      <c r="Q203" s="51" t="str">
        <f>IFERROR(VLOOKUP(O203,'Tabelas auxiliares'!$A$224:$E$233,5,FALSE),"")</f>
        <v/>
      </c>
      <c r="R203" s="51" t="str">
        <f>IF(Q203&lt;&gt;"",Q203,IF(P203='Tabelas auxiliares'!$A$237,"CUSTEIO",IF(P203='Tabelas auxiliares'!$A$236,"INVESTIMENTO","")))</f>
        <v/>
      </c>
    </row>
    <row r="204" spans="6:18" x14ac:dyDescent="0.25">
      <c r="F204" s="51" t="str">
        <f>IF(D204="","",IFERROR(VLOOKUP(D204,'Tabelas auxiliares'!$A$3:$B$61,2,FALSE),"DESCENTRALIZAÇÃO"))</f>
        <v/>
      </c>
      <c r="G204" s="51" t="str">
        <f>IFERROR(VLOOKUP($B204,'Tabelas auxiliares'!$A$65:$C$102,2,FALSE),"")</f>
        <v/>
      </c>
      <c r="H204" s="51" t="str">
        <f>IFERROR(VLOOKUP($B204,'Tabelas auxiliares'!$A$65:$C$102,3,FALSE),"")</f>
        <v/>
      </c>
      <c r="P204" s="51" t="str">
        <f t="shared" si="3"/>
        <v/>
      </c>
      <c r="Q204" s="51" t="str">
        <f>IFERROR(VLOOKUP(O204,'Tabelas auxiliares'!$A$224:$E$233,5,FALSE),"")</f>
        <v/>
      </c>
      <c r="R204" s="51" t="str">
        <f>IF(Q204&lt;&gt;"",Q204,IF(P204='Tabelas auxiliares'!$A$237,"CUSTEIO",IF(P204='Tabelas auxiliares'!$A$236,"INVESTIMENTO","")))</f>
        <v/>
      </c>
    </row>
    <row r="205" spans="6:18" x14ac:dyDescent="0.25">
      <c r="F205" s="51" t="str">
        <f>IF(D205="","",IFERROR(VLOOKUP(D205,'Tabelas auxiliares'!$A$3:$B$61,2,FALSE),"DESCENTRALIZAÇÃO"))</f>
        <v/>
      </c>
      <c r="G205" s="51" t="str">
        <f>IFERROR(VLOOKUP($B205,'Tabelas auxiliares'!$A$65:$C$102,2,FALSE),"")</f>
        <v/>
      </c>
      <c r="H205" s="51" t="str">
        <f>IFERROR(VLOOKUP($B205,'Tabelas auxiliares'!$A$65:$C$102,3,FALSE),"")</f>
        <v/>
      </c>
      <c r="P205" s="51" t="str">
        <f t="shared" si="3"/>
        <v/>
      </c>
      <c r="Q205" s="51" t="str">
        <f>IFERROR(VLOOKUP(O205,'Tabelas auxiliares'!$A$224:$E$233,5,FALSE),"")</f>
        <v/>
      </c>
      <c r="R205" s="51" t="str">
        <f>IF(Q205&lt;&gt;"",Q205,IF(P205='Tabelas auxiliares'!$A$237,"CUSTEIO",IF(P205='Tabelas auxiliares'!$A$236,"INVESTIMENTO","")))</f>
        <v/>
      </c>
    </row>
    <row r="206" spans="6:18" x14ac:dyDescent="0.25">
      <c r="F206" s="51" t="str">
        <f>IF(D206="","",IFERROR(VLOOKUP(D206,'Tabelas auxiliares'!$A$3:$B$61,2,FALSE),"DESCENTRALIZAÇÃO"))</f>
        <v/>
      </c>
      <c r="G206" s="51" t="str">
        <f>IFERROR(VLOOKUP($B206,'Tabelas auxiliares'!$A$65:$C$102,2,FALSE),"")</f>
        <v/>
      </c>
      <c r="H206" s="51" t="str">
        <f>IFERROR(VLOOKUP($B206,'Tabelas auxiliares'!$A$65:$C$102,3,FALSE),"")</f>
        <v/>
      </c>
      <c r="P206" s="51" t="str">
        <f t="shared" si="3"/>
        <v/>
      </c>
      <c r="Q206" s="51" t="str">
        <f>IFERROR(VLOOKUP(O206,'Tabelas auxiliares'!$A$224:$E$233,5,FALSE),"")</f>
        <v/>
      </c>
      <c r="R206" s="51" t="str">
        <f>IF(Q206&lt;&gt;"",Q206,IF(P206='Tabelas auxiliares'!$A$237,"CUSTEIO",IF(P206='Tabelas auxiliares'!$A$236,"INVESTIMENTO","")))</f>
        <v/>
      </c>
    </row>
    <row r="207" spans="6:18" x14ac:dyDescent="0.25">
      <c r="F207" s="51" t="str">
        <f>IF(D207="","",IFERROR(VLOOKUP(D207,'Tabelas auxiliares'!$A$3:$B$61,2,FALSE),"DESCENTRALIZAÇÃO"))</f>
        <v/>
      </c>
      <c r="G207" s="51" t="str">
        <f>IFERROR(VLOOKUP($B207,'Tabelas auxiliares'!$A$65:$C$102,2,FALSE),"")</f>
        <v/>
      </c>
      <c r="H207" s="51" t="str">
        <f>IFERROR(VLOOKUP($B207,'Tabelas auxiliares'!$A$65:$C$102,3,FALSE),"")</f>
        <v/>
      </c>
      <c r="P207" s="51" t="str">
        <f t="shared" si="3"/>
        <v/>
      </c>
      <c r="Q207" s="51" t="str">
        <f>IFERROR(VLOOKUP(O207,'Tabelas auxiliares'!$A$224:$E$233,5,FALSE),"")</f>
        <v/>
      </c>
      <c r="R207" s="51" t="str">
        <f>IF(Q207&lt;&gt;"",Q207,IF(P207='Tabelas auxiliares'!$A$237,"CUSTEIO",IF(P207='Tabelas auxiliares'!$A$236,"INVESTIMENTO","")))</f>
        <v/>
      </c>
    </row>
    <row r="208" spans="6:18" x14ac:dyDescent="0.25">
      <c r="F208" s="51" t="str">
        <f>IF(D208="","",IFERROR(VLOOKUP(D208,'Tabelas auxiliares'!$A$3:$B$61,2,FALSE),"DESCENTRALIZAÇÃO"))</f>
        <v/>
      </c>
      <c r="G208" s="51" t="str">
        <f>IFERROR(VLOOKUP($B208,'Tabelas auxiliares'!$A$65:$C$102,2,FALSE),"")</f>
        <v/>
      </c>
      <c r="H208" s="51" t="str">
        <f>IFERROR(VLOOKUP($B208,'Tabelas auxiliares'!$A$65:$C$102,3,FALSE),"")</f>
        <v/>
      </c>
      <c r="P208" s="51" t="str">
        <f t="shared" si="3"/>
        <v/>
      </c>
      <c r="Q208" s="51" t="str">
        <f>IFERROR(VLOOKUP(O208,'Tabelas auxiliares'!$A$224:$E$233,5,FALSE),"")</f>
        <v/>
      </c>
      <c r="R208" s="51" t="str">
        <f>IF(Q208&lt;&gt;"",Q208,IF(P208='Tabelas auxiliares'!$A$237,"CUSTEIO",IF(P208='Tabelas auxiliares'!$A$236,"INVESTIMENTO","")))</f>
        <v/>
      </c>
    </row>
    <row r="209" spans="6:18" x14ac:dyDescent="0.25">
      <c r="F209" s="51" t="str">
        <f>IF(D209="","",IFERROR(VLOOKUP(D209,'Tabelas auxiliares'!$A$3:$B$61,2,FALSE),"DESCENTRALIZAÇÃO"))</f>
        <v/>
      </c>
      <c r="G209" s="51" t="str">
        <f>IFERROR(VLOOKUP($B209,'Tabelas auxiliares'!$A$65:$C$102,2,FALSE),"")</f>
        <v/>
      </c>
      <c r="H209" s="51" t="str">
        <f>IFERROR(VLOOKUP($B209,'Tabelas auxiliares'!$A$65:$C$102,3,FALSE),"")</f>
        <v/>
      </c>
      <c r="P209" s="51" t="str">
        <f t="shared" si="3"/>
        <v/>
      </c>
      <c r="Q209" s="51" t="str">
        <f>IFERROR(VLOOKUP(O209,'Tabelas auxiliares'!$A$224:$E$233,5,FALSE),"")</f>
        <v/>
      </c>
      <c r="R209" s="51" t="str">
        <f>IF(Q209&lt;&gt;"",Q209,IF(P209='Tabelas auxiliares'!$A$237,"CUSTEIO",IF(P209='Tabelas auxiliares'!$A$236,"INVESTIMENTO","")))</f>
        <v/>
      </c>
    </row>
    <row r="210" spans="6:18" x14ac:dyDescent="0.25">
      <c r="F210" s="51" t="str">
        <f>IF(D210="","",IFERROR(VLOOKUP(D210,'Tabelas auxiliares'!$A$3:$B$61,2,FALSE),"DESCENTRALIZAÇÃO"))</f>
        <v/>
      </c>
      <c r="G210" s="51" t="str">
        <f>IFERROR(VLOOKUP($B210,'Tabelas auxiliares'!$A$65:$C$102,2,FALSE),"")</f>
        <v/>
      </c>
      <c r="H210" s="51" t="str">
        <f>IFERROR(VLOOKUP($B210,'Tabelas auxiliares'!$A$65:$C$102,3,FALSE),"")</f>
        <v/>
      </c>
      <c r="P210" s="51" t="str">
        <f t="shared" si="3"/>
        <v/>
      </c>
      <c r="Q210" s="51" t="str">
        <f>IFERROR(VLOOKUP(O210,'Tabelas auxiliares'!$A$224:$E$233,5,FALSE),"")</f>
        <v/>
      </c>
      <c r="R210" s="51" t="str">
        <f>IF(Q210&lt;&gt;"",Q210,IF(P210='Tabelas auxiliares'!$A$237,"CUSTEIO",IF(P210='Tabelas auxiliares'!$A$236,"INVESTIMENTO","")))</f>
        <v/>
      </c>
    </row>
    <row r="211" spans="6:18" x14ac:dyDescent="0.25">
      <c r="F211" s="51" t="str">
        <f>IF(D211="","",IFERROR(VLOOKUP(D211,'Tabelas auxiliares'!$A$3:$B$61,2,FALSE),"DESCENTRALIZAÇÃO"))</f>
        <v/>
      </c>
      <c r="G211" s="51" t="str">
        <f>IFERROR(VLOOKUP($B211,'Tabelas auxiliares'!$A$65:$C$102,2,FALSE),"")</f>
        <v/>
      </c>
      <c r="H211" s="51" t="str">
        <f>IFERROR(VLOOKUP($B211,'Tabelas auxiliares'!$A$65:$C$102,3,FALSE),"")</f>
        <v/>
      </c>
      <c r="P211" s="51" t="str">
        <f t="shared" si="3"/>
        <v/>
      </c>
      <c r="Q211" s="51" t="str">
        <f>IFERROR(VLOOKUP(O211,'Tabelas auxiliares'!$A$224:$E$233,5,FALSE),"")</f>
        <v/>
      </c>
      <c r="R211" s="51" t="str">
        <f>IF(Q211&lt;&gt;"",Q211,IF(P211='Tabelas auxiliares'!$A$237,"CUSTEIO",IF(P211='Tabelas auxiliares'!$A$236,"INVESTIMENTO","")))</f>
        <v/>
      </c>
    </row>
    <row r="212" spans="6:18" x14ac:dyDescent="0.25">
      <c r="F212" s="51" t="str">
        <f>IF(D212="","",IFERROR(VLOOKUP(D212,'Tabelas auxiliares'!$A$3:$B$61,2,FALSE),"DESCENTRALIZAÇÃO"))</f>
        <v/>
      </c>
      <c r="G212" s="51" t="str">
        <f>IFERROR(VLOOKUP($B212,'Tabelas auxiliares'!$A$65:$C$102,2,FALSE),"")</f>
        <v/>
      </c>
      <c r="H212" s="51" t="str">
        <f>IFERROR(VLOOKUP($B212,'Tabelas auxiliares'!$A$65:$C$102,3,FALSE),"")</f>
        <v/>
      </c>
      <c r="P212" s="51" t="str">
        <f t="shared" si="3"/>
        <v/>
      </c>
      <c r="Q212" s="51" t="str">
        <f>IFERROR(VLOOKUP(O212,'Tabelas auxiliares'!$A$224:$E$233,5,FALSE),"")</f>
        <v/>
      </c>
      <c r="R212" s="51" t="str">
        <f>IF(Q212&lt;&gt;"",Q212,IF(P212='Tabelas auxiliares'!$A$237,"CUSTEIO",IF(P212='Tabelas auxiliares'!$A$236,"INVESTIMENTO","")))</f>
        <v/>
      </c>
    </row>
    <row r="213" spans="6:18" x14ac:dyDescent="0.25">
      <c r="F213" s="51" t="str">
        <f>IF(D213="","",IFERROR(VLOOKUP(D213,'Tabelas auxiliares'!$A$3:$B$61,2,FALSE),"DESCENTRALIZAÇÃO"))</f>
        <v/>
      </c>
      <c r="G213" s="51" t="str">
        <f>IFERROR(VLOOKUP($B213,'Tabelas auxiliares'!$A$65:$C$102,2,FALSE),"")</f>
        <v/>
      </c>
      <c r="H213" s="51" t="str">
        <f>IFERROR(VLOOKUP($B213,'Tabelas auxiliares'!$A$65:$C$102,3,FALSE),"")</f>
        <v/>
      </c>
      <c r="P213" s="51" t="str">
        <f t="shared" si="3"/>
        <v/>
      </c>
      <c r="Q213" s="51" t="str">
        <f>IFERROR(VLOOKUP(O213,'Tabelas auxiliares'!$A$224:$E$233,5,FALSE),"")</f>
        <v/>
      </c>
      <c r="R213" s="51" t="str">
        <f>IF(Q213&lt;&gt;"",Q213,IF(P213='Tabelas auxiliares'!$A$237,"CUSTEIO",IF(P213='Tabelas auxiliares'!$A$236,"INVESTIMENTO","")))</f>
        <v/>
      </c>
    </row>
    <row r="214" spans="6:18" x14ac:dyDescent="0.25">
      <c r="F214" s="51" t="str">
        <f>IF(D214="","",IFERROR(VLOOKUP(D214,'Tabelas auxiliares'!$A$3:$B$61,2,FALSE),"DESCENTRALIZAÇÃO"))</f>
        <v/>
      </c>
      <c r="G214" s="51" t="str">
        <f>IFERROR(VLOOKUP($B214,'Tabelas auxiliares'!$A$65:$C$102,2,FALSE),"")</f>
        <v/>
      </c>
      <c r="H214" s="51" t="str">
        <f>IFERROR(VLOOKUP($B214,'Tabelas auxiliares'!$A$65:$C$102,3,FALSE),"")</f>
        <v/>
      </c>
      <c r="P214" s="51" t="str">
        <f t="shared" si="3"/>
        <v/>
      </c>
      <c r="Q214" s="51" t="str">
        <f>IFERROR(VLOOKUP(O214,'Tabelas auxiliares'!$A$224:$E$233,5,FALSE),"")</f>
        <v/>
      </c>
      <c r="R214" s="51" t="str">
        <f>IF(Q214&lt;&gt;"",Q214,IF(P214='Tabelas auxiliares'!$A$237,"CUSTEIO",IF(P214='Tabelas auxiliares'!$A$236,"INVESTIMENTO","")))</f>
        <v/>
      </c>
    </row>
    <row r="215" spans="6:18" x14ac:dyDescent="0.25">
      <c r="F215" s="51" t="str">
        <f>IF(D215="","",IFERROR(VLOOKUP(D215,'Tabelas auxiliares'!$A$3:$B$61,2,FALSE),"DESCENTRALIZAÇÃO"))</f>
        <v/>
      </c>
      <c r="G215" s="51" t="str">
        <f>IFERROR(VLOOKUP($B215,'Tabelas auxiliares'!$A$65:$C$102,2,FALSE),"")</f>
        <v/>
      </c>
      <c r="H215" s="51" t="str">
        <f>IFERROR(VLOOKUP($B215,'Tabelas auxiliares'!$A$65:$C$102,3,FALSE),"")</f>
        <v/>
      </c>
      <c r="P215" s="51" t="str">
        <f t="shared" si="3"/>
        <v/>
      </c>
      <c r="Q215" s="51" t="str">
        <f>IFERROR(VLOOKUP(O215,'Tabelas auxiliares'!$A$224:$E$233,5,FALSE),"")</f>
        <v/>
      </c>
      <c r="R215" s="51" t="str">
        <f>IF(Q215&lt;&gt;"",Q215,IF(P215='Tabelas auxiliares'!$A$237,"CUSTEIO",IF(P215='Tabelas auxiliares'!$A$236,"INVESTIMENTO","")))</f>
        <v/>
      </c>
    </row>
    <row r="216" spans="6:18" x14ac:dyDescent="0.25">
      <c r="F216" s="51" t="str">
        <f>IF(D216="","",IFERROR(VLOOKUP(D216,'Tabelas auxiliares'!$A$3:$B$61,2,FALSE),"DESCENTRALIZAÇÃO"))</f>
        <v/>
      </c>
      <c r="G216" s="51" t="str">
        <f>IFERROR(VLOOKUP($B216,'Tabelas auxiliares'!$A$65:$C$102,2,FALSE),"")</f>
        <v/>
      </c>
      <c r="H216" s="51" t="str">
        <f>IFERROR(VLOOKUP($B216,'Tabelas auxiliares'!$A$65:$C$102,3,FALSE),"")</f>
        <v/>
      </c>
      <c r="P216" s="51" t="str">
        <f t="shared" si="3"/>
        <v/>
      </c>
      <c r="Q216" s="51" t="str">
        <f>IFERROR(VLOOKUP(O216,'Tabelas auxiliares'!$A$224:$E$233,5,FALSE),"")</f>
        <v/>
      </c>
      <c r="R216" s="51" t="str">
        <f>IF(Q216&lt;&gt;"",Q216,IF(P216='Tabelas auxiliares'!$A$237,"CUSTEIO",IF(P216='Tabelas auxiliares'!$A$236,"INVESTIMENTO","")))</f>
        <v/>
      </c>
    </row>
    <row r="217" spans="6:18" x14ac:dyDescent="0.25">
      <c r="F217" s="51" t="str">
        <f>IF(D217="","",IFERROR(VLOOKUP(D217,'Tabelas auxiliares'!$A$3:$B$61,2,FALSE),"DESCENTRALIZAÇÃO"))</f>
        <v/>
      </c>
      <c r="G217" s="51" t="str">
        <f>IFERROR(VLOOKUP($B217,'Tabelas auxiliares'!$A$65:$C$102,2,FALSE),"")</f>
        <v/>
      </c>
      <c r="H217" s="51" t="str">
        <f>IFERROR(VLOOKUP($B217,'Tabelas auxiliares'!$A$65:$C$102,3,FALSE),"")</f>
        <v/>
      </c>
      <c r="P217" s="51" t="str">
        <f t="shared" si="3"/>
        <v/>
      </c>
      <c r="Q217" s="51" t="str">
        <f>IFERROR(VLOOKUP(O217,'Tabelas auxiliares'!$A$224:$E$233,5,FALSE),"")</f>
        <v/>
      </c>
      <c r="R217" s="51" t="str">
        <f>IF(Q217&lt;&gt;"",Q217,IF(P217='Tabelas auxiliares'!$A$237,"CUSTEIO",IF(P217='Tabelas auxiliares'!$A$236,"INVESTIMENTO","")))</f>
        <v/>
      </c>
    </row>
    <row r="218" spans="6:18" x14ac:dyDescent="0.25">
      <c r="F218" s="51" t="str">
        <f>IF(D218="","",IFERROR(VLOOKUP(D218,'Tabelas auxiliares'!$A$3:$B$61,2,FALSE),"DESCENTRALIZAÇÃO"))</f>
        <v/>
      </c>
      <c r="G218" s="51" t="str">
        <f>IFERROR(VLOOKUP($B218,'Tabelas auxiliares'!$A$65:$C$102,2,FALSE),"")</f>
        <v/>
      </c>
      <c r="H218" s="51" t="str">
        <f>IFERROR(VLOOKUP($B218,'Tabelas auxiliares'!$A$65:$C$102,3,FALSE),"")</f>
        <v/>
      </c>
      <c r="P218" s="51" t="str">
        <f t="shared" si="3"/>
        <v/>
      </c>
      <c r="Q218" s="51" t="str">
        <f>IFERROR(VLOOKUP(O218,'Tabelas auxiliares'!$A$224:$E$233,5,FALSE),"")</f>
        <v/>
      </c>
      <c r="R218" s="51" t="str">
        <f>IF(Q218&lt;&gt;"",Q218,IF(P218='Tabelas auxiliares'!$A$237,"CUSTEIO",IF(P218='Tabelas auxiliares'!$A$236,"INVESTIMENTO","")))</f>
        <v/>
      </c>
    </row>
    <row r="219" spans="6:18" x14ac:dyDescent="0.25">
      <c r="F219" s="51" t="str">
        <f>IF(D219="","",IFERROR(VLOOKUP(D219,'Tabelas auxiliares'!$A$3:$B$61,2,FALSE),"DESCENTRALIZAÇÃO"))</f>
        <v/>
      </c>
      <c r="G219" s="51" t="str">
        <f>IFERROR(VLOOKUP($B219,'Tabelas auxiliares'!$A$65:$C$102,2,FALSE),"")</f>
        <v/>
      </c>
      <c r="H219" s="51" t="str">
        <f>IFERROR(VLOOKUP($B219,'Tabelas auxiliares'!$A$65:$C$102,3,FALSE),"")</f>
        <v/>
      </c>
      <c r="P219" s="51" t="str">
        <f t="shared" si="3"/>
        <v/>
      </c>
      <c r="Q219" s="51" t="str">
        <f>IFERROR(VLOOKUP(O219,'Tabelas auxiliares'!$A$224:$E$233,5,FALSE),"")</f>
        <v/>
      </c>
      <c r="R219" s="51" t="str">
        <f>IF(Q219&lt;&gt;"",Q219,IF(P219='Tabelas auxiliares'!$A$237,"CUSTEIO",IF(P219='Tabelas auxiliares'!$A$236,"INVESTIMENTO","")))</f>
        <v/>
      </c>
    </row>
    <row r="220" spans="6:18" x14ac:dyDescent="0.25">
      <c r="F220" s="51" t="str">
        <f>IF(D220="","",IFERROR(VLOOKUP(D220,'Tabelas auxiliares'!$A$3:$B$61,2,FALSE),"DESCENTRALIZAÇÃO"))</f>
        <v/>
      </c>
      <c r="G220" s="51" t="str">
        <f>IFERROR(VLOOKUP($B220,'Tabelas auxiliares'!$A$65:$C$102,2,FALSE),"")</f>
        <v/>
      </c>
      <c r="H220" s="51" t="str">
        <f>IFERROR(VLOOKUP($B220,'Tabelas auxiliares'!$A$65:$C$102,3,FALSE),"")</f>
        <v/>
      </c>
      <c r="P220" s="51" t="str">
        <f t="shared" si="3"/>
        <v/>
      </c>
      <c r="Q220" s="51" t="str">
        <f>IFERROR(VLOOKUP(O220,'Tabelas auxiliares'!$A$224:$E$233,5,FALSE),"")</f>
        <v/>
      </c>
      <c r="R220" s="51" t="str">
        <f>IF(Q220&lt;&gt;"",Q220,IF(P220='Tabelas auxiliares'!$A$237,"CUSTEIO",IF(P220='Tabelas auxiliares'!$A$236,"INVESTIMENTO","")))</f>
        <v/>
      </c>
    </row>
    <row r="221" spans="6:18" x14ac:dyDescent="0.25">
      <c r="F221" s="51" t="str">
        <f>IF(D221="","",IFERROR(VLOOKUP(D221,'Tabelas auxiliares'!$A$3:$B$61,2,FALSE),"DESCENTRALIZAÇÃO"))</f>
        <v/>
      </c>
      <c r="G221" s="51" t="str">
        <f>IFERROR(VLOOKUP($B221,'Tabelas auxiliares'!$A$65:$C$102,2,FALSE),"")</f>
        <v/>
      </c>
      <c r="H221" s="51" t="str">
        <f>IFERROR(VLOOKUP($B221,'Tabelas auxiliares'!$A$65:$C$102,3,FALSE),"")</f>
        <v/>
      </c>
      <c r="P221" s="51" t="str">
        <f t="shared" si="3"/>
        <v/>
      </c>
      <c r="Q221" s="51" t="str">
        <f>IFERROR(VLOOKUP(O221,'Tabelas auxiliares'!$A$224:$E$233,5,FALSE),"")</f>
        <v/>
      </c>
      <c r="R221" s="51" t="str">
        <f>IF(Q221&lt;&gt;"",Q221,IF(P221='Tabelas auxiliares'!$A$237,"CUSTEIO",IF(P221='Tabelas auxiliares'!$A$236,"INVESTIMENTO","")))</f>
        <v/>
      </c>
    </row>
    <row r="222" spans="6:18" x14ac:dyDescent="0.25">
      <c r="F222" s="51" t="str">
        <f>IF(D222="","",IFERROR(VLOOKUP(D222,'Tabelas auxiliares'!$A$3:$B$61,2,FALSE),"DESCENTRALIZAÇÃO"))</f>
        <v/>
      </c>
      <c r="G222" s="51" t="str">
        <f>IFERROR(VLOOKUP($B222,'Tabelas auxiliares'!$A$65:$C$102,2,FALSE),"")</f>
        <v/>
      </c>
      <c r="H222" s="51" t="str">
        <f>IFERROR(VLOOKUP($B222,'Tabelas auxiliares'!$A$65:$C$102,3,FALSE),"")</f>
        <v/>
      </c>
      <c r="P222" s="51" t="str">
        <f t="shared" si="3"/>
        <v/>
      </c>
      <c r="Q222" s="51" t="str">
        <f>IFERROR(VLOOKUP(O222,'Tabelas auxiliares'!$A$224:$E$233,5,FALSE),"")</f>
        <v/>
      </c>
      <c r="R222" s="51" t="str">
        <f>IF(Q222&lt;&gt;"",Q222,IF(P222='Tabelas auxiliares'!$A$237,"CUSTEIO",IF(P222='Tabelas auxiliares'!$A$236,"INVESTIMENTO","")))</f>
        <v/>
      </c>
    </row>
    <row r="223" spans="6:18" x14ac:dyDescent="0.25">
      <c r="F223" s="51" t="str">
        <f>IF(D223="","",IFERROR(VLOOKUP(D223,'Tabelas auxiliares'!$A$3:$B$61,2,FALSE),"DESCENTRALIZAÇÃO"))</f>
        <v/>
      </c>
      <c r="G223" s="51" t="str">
        <f>IFERROR(VLOOKUP($B223,'Tabelas auxiliares'!$A$65:$C$102,2,FALSE),"")</f>
        <v/>
      </c>
      <c r="H223" s="51" t="str">
        <f>IFERROR(VLOOKUP($B223,'Tabelas auxiliares'!$A$65:$C$102,3,FALSE),"")</f>
        <v/>
      </c>
      <c r="P223" s="51" t="str">
        <f t="shared" si="3"/>
        <v/>
      </c>
      <c r="Q223" s="51" t="str">
        <f>IFERROR(VLOOKUP(O223,'Tabelas auxiliares'!$A$224:$E$233,5,FALSE),"")</f>
        <v/>
      </c>
      <c r="R223" s="51" t="str">
        <f>IF(Q223&lt;&gt;"",Q223,IF(P223='Tabelas auxiliares'!$A$237,"CUSTEIO",IF(P223='Tabelas auxiliares'!$A$236,"INVESTIMENTO","")))</f>
        <v/>
      </c>
    </row>
    <row r="224" spans="6:18" x14ac:dyDescent="0.25">
      <c r="F224" s="51" t="str">
        <f>IF(D224="","",IFERROR(VLOOKUP(D224,'Tabelas auxiliares'!$A$3:$B$61,2,FALSE),"DESCENTRALIZAÇÃO"))</f>
        <v/>
      </c>
      <c r="G224" s="51" t="str">
        <f>IFERROR(VLOOKUP($B224,'Tabelas auxiliares'!$A$65:$C$102,2,FALSE),"")</f>
        <v/>
      </c>
      <c r="H224" s="51" t="str">
        <f>IFERROR(VLOOKUP($B224,'Tabelas auxiliares'!$A$65:$C$102,3,FALSE),"")</f>
        <v/>
      </c>
      <c r="P224" s="51" t="str">
        <f t="shared" si="3"/>
        <v/>
      </c>
      <c r="Q224" s="51" t="str">
        <f>IFERROR(VLOOKUP(O224,'Tabelas auxiliares'!$A$224:$E$233,5,FALSE),"")</f>
        <v/>
      </c>
      <c r="R224" s="51" t="str">
        <f>IF(Q224&lt;&gt;"",Q224,IF(P224='Tabelas auxiliares'!$A$237,"CUSTEIO",IF(P224='Tabelas auxiliares'!$A$236,"INVESTIMENTO","")))</f>
        <v/>
      </c>
    </row>
    <row r="225" spans="6:18" x14ac:dyDescent="0.25">
      <c r="F225" s="51" t="str">
        <f>IF(D225="","",IFERROR(VLOOKUP(D225,'Tabelas auxiliares'!$A$3:$B$61,2,FALSE),"DESCENTRALIZAÇÃO"))</f>
        <v/>
      </c>
      <c r="G225" s="51" t="str">
        <f>IFERROR(VLOOKUP($B225,'Tabelas auxiliares'!$A$65:$C$102,2,FALSE),"")</f>
        <v/>
      </c>
      <c r="H225" s="51" t="str">
        <f>IFERROR(VLOOKUP($B225,'Tabelas auxiliares'!$A$65:$C$102,3,FALSE),"")</f>
        <v/>
      </c>
      <c r="P225" s="51" t="str">
        <f t="shared" si="3"/>
        <v/>
      </c>
      <c r="Q225" s="51" t="str">
        <f>IFERROR(VLOOKUP(O225,'Tabelas auxiliares'!$A$224:$E$233,5,FALSE),"")</f>
        <v/>
      </c>
      <c r="R225" s="51" t="str">
        <f>IF(Q225&lt;&gt;"",Q225,IF(P225='Tabelas auxiliares'!$A$237,"CUSTEIO",IF(P225='Tabelas auxiliares'!$A$236,"INVESTIMENTO","")))</f>
        <v/>
      </c>
    </row>
    <row r="226" spans="6:18" x14ac:dyDescent="0.25">
      <c r="F226" s="51" t="str">
        <f>IF(D226="","",IFERROR(VLOOKUP(D226,'Tabelas auxiliares'!$A$3:$B$61,2,FALSE),"DESCENTRALIZAÇÃO"))</f>
        <v/>
      </c>
      <c r="G226" s="51" t="str">
        <f>IFERROR(VLOOKUP($B226,'Tabelas auxiliares'!$A$65:$C$102,2,FALSE),"")</f>
        <v/>
      </c>
      <c r="H226" s="51" t="str">
        <f>IFERROR(VLOOKUP($B226,'Tabelas auxiliares'!$A$65:$C$102,3,FALSE),"")</f>
        <v/>
      </c>
      <c r="P226" s="51" t="str">
        <f t="shared" si="3"/>
        <v/>
      </c>
      <c r="Q226" s="51" t="str">
        <f>IFERROR(VLOOKUP(O226,'Tabelas auxiliares'!$A$224:$E$233,5,FALSE),"")</f>
        <v/>
      </c>
      <c r="R226" s="51" t="str">
        <f>IF(Q226&lt;&gt;"",Q226,IF(P226='Tabelas auxiliares'!$A$237,"CUSTEIO",IF(P226='Tabelas auxiliares'!$A$236,"INVESTIMENTO","")))</f>
        <v/>
      </c>
    </row>
    <row r="227" spans="6:18" x14ac:dyDescent="0.25">
      <c r="F227" s="51" t="str">
        <f>IF(D227="","",IFERROR(VLOOKUP(D227,'Tabelas auxiliares'!$A$3:$B$61,2,FALSE),"DESCENTRALIZAÇÃO"))</f>
        <v/>
      </c>
      <c r="G227" s="51" t="str">
        <f>IFERROR(VLOOKUP($B227,'Tabelas auxiliares'!$A$65:$C$102,2,FALSE),"")</f>
        <v/>
      </c>
      <c r="H227" s="51" t="str">
        <f>IFERROR(VLOOKUP($B227,'Tabelas auxiliares'!$A$65:$C$102,3,FALSE),"")</f>
        <v/>
      </c>
      <c r="P227" s="51" t="str">
        <f t="shared" si="3"/>
        <v/>
      </c>
      <c r="Q227" s="51" t="str">
        <f>IFERROR(VLOOKUP(O227,'Tabelas auxiliares'!$A$224:$E$233,5,FALSE),"")</f>
        <v/>
      </c>
      <c r="R227" s="51" t="str">
        <f>IF(Q227&lt;&gt;"",Q227,IF(P227='Tabelas auxiliares'!$A$237,"CUSTEIO",IF(P227='Tabelas auxiliares'!$A$236,"INVESTIMENTO","")))</f>
        <v/>
      </c>
    </row>
    <row r="228" spans="6:18" x14ac:dyDescent="0.25">
      <c r="F228" s="51" t="str">
        <f>IF(D228="","",IFERROR(VLOOKUP(D228,'Tabelas auxiliares'!$A$3:$B$61,2,FALSE),"DESCENTRALIZAÇÃO"))</f>
        <v/>
      </c>
      <c r="G228" s="51" t="str">
        <f>IFERROR(VLOOKUP($B228,'Tabelas auxiliares'!$A$65:$C$102,2,FALSE),"")</f>
        <v/>
      </c>
      <c r="H228" s="51" t="str">
        <f>IFERROR(VLOOKUP($B228,'Tabelas auxiliares'!$A$65:$C$102,3,FALSE),"")</f>
        <v/>
      </c>
      <c r="P228" s="51" t="str">
        <f t="shared" si="3"/>
        <v/>
      </c>
      <c r="Q228" s="51" t="str">
        <f>IFERROR(VLOOKUP(O228,'Tabelas auxiliares'!$A$224:$E$233,5,FALSE),"")</f>
        <v/>
      </c>
      <c r="R228" s="51" t="str">
        <f>IF(Q228&lt;&gt;"",Q228,IF(P228='Tabelas auxiliares'!$A$237,"CUSTEIO",IF(P228='Tabelas auxiliares'!$A$236,"INVESTIMENTO","")))</f>
        <v/>
      </c>
    </row>
    <row r="229" spans="6:18" x14ac:dyDescent="0.25">
      <c r="F229" s="51" t="str">
        <f>IF(D229="","",IFERROR(VLOOKUP(D229,'Tabelas auxiliares'!$A$3:$B$61,2,FALSE),"DESCENTRALIZAÇÃO"))</f>
        <v/>
      </c>
      <c r="G229" s="51" t="str">
        <f>IFERROR(VLOOKUP($B229,'Tabelas auxiliares'!$A$65:$C$102,2,FALSE),"")</f>
        <v/>
      </c>
      <c r="H229" s="51" t="str">
        <f>IFERROR(VLOOKUP($B229,'Tabelas auxiliares'!$A$65:$C$102,3,FALSE),"")</f>
        <v/>
      </c>
      <c r="P229" s="51" t="str">
        <f t="shared" si="3"/>
        <v/>
      </c>
      <c r="Q229" s="51" t="str">
        <f>IFERROR(VLOOKUP(O229,'Tabelas auxiliares'!$A$224:$E$233,5,FALSE),"")</f>
        <v/>
      </c>
      <c r="R229" s="51" t="str">
        <f>IF(Q229&lt;&gt;"",Q229,IF(P229='Tabelas auxiliares'!$A$237,"CUSTEIO",IF(P229='Tabelas auxiliares'!$A$236,"INVESTIMENTO","")))</f>
        <v/>
      </c>
    </row>
    <row r="230" spans="6:18" x14ac:dyDescent="0.25">
      <c r="F230" s="51" t="str">
        <f>IF(D230="","",IFERROR(VLOOKUP(D230,'Tabelas auxiliares'!$A$3:$B$61,2,FALSE),"DESCENTRALIZAÇÃO"))</f>
        <v/>
      </c>
      <c r="G230" s="51" t="str">
        <f>IFERROR(VLOOKUP($B230,'Tabelas auxiliares'!$A$65:$C$102,2,FALSE),"")</f>
        <v/>
      </c>
      <c r="H230" s="51" t="str">
        <f>IFERROR(VLOOKUP($B230,'Tabelas auxiliares'!$A$65:$C$102,3,FALSE),"")</f>
        <v/>
      </c>
      <c r="P230" s="51" t="str">
        <f t="shared" si="3"/>
        <v/>
      </c>
      <c r="Q230" s="51" t="str">
        <f>IFERROR(VLOOKUP(O230,'Tabelas auxiliares'!$A$224:$E$233,5,FALSE),"")</f>
        <v/>
      </c>
      <c r="R230" s="51" t="str">
        <f>IF(Q230&lt;&gt;"",Q230,IF(P230='Tabelas auxiliares'!$A$237,"CUSTEIO",IF(P230='Tabelas auxiliares'!$A$236,"INVESTIMENTO","")))</f>
        <v/>
      </c>
    </row>
    <row r="231" spans="6:18" x14ac:dyDescent="0.25">
      <c r="F231" s="51" t="str">
        <f>IF(D231="","",IFERROR(VLOOKUP(D231,'Tabelas auxiliares'!$A$3:$B$61,2,FALSE),"DESCENTRALIZAÇÃO"))</f>
        <v/>
      </c>
      <c r="G231" s="51" t="str">
        <f>IFERROR(VLOOKUP($B231,'Tabelas auxiliares'!$A$65:$C$102,2,FALSE),"")</f>
        <v/>
      </c>
      <c r="H231" s="51" t="str">
        <f>IFERROR(VLOOKUP($B231,'Tabelas auxiliares'!$A$65:$C$102,3,FALSE),"")</f>
        <v/>
      </c>
      <c r="P231" s="51" t="str">
        <f t="shared" si="3"/>
        <v/>
      </c>
      <c r="Q231" s="51" t="str">
        <f>IFERROR(VLOOKUP(O231,'Tabelas auxiliares'!$A$224:$E$233,5,FALSE),"")</f>
        <v/>
      </c>
      <c r="R231" s="51" t="str">
        <f>IF(Q231&lt;&gt;"",Q231,IF(P231='Tabelas auxiliares'!$A$237,"CUSTEIO",IF(P231='Tabelas auxiliares'!$A$236,"INVESTIMENTO","")))</f>
        <v/>
      </c>
    </row>
    <row r="232" spans="6:18" x14ac:dyDescent="0.25">
      <c r="F232" s="51" t="str">
        <f>IF(D232="","",IFERROR(VLOOKUP(D232,'Tabelas auxiliares'!$A$3:$B$61,2,FALSE),"DESCENTRALIZAÇÃO"))</f>
        <v/>
      </c>
      <c r="G232" s="51" t="str">
        <f>IFERROR(VLOOKUP($B232,'Tabelas auxiliares'!$A$65:$C$102,2,FALSE),"")</f>
        <v/>
      </c>
      <c r="H232" s="51" t="str">
        <f>IFERROR(VLOOKUP($B232,'Tabelas auxiliares'!$A$65:$C$102,3,FALSE),"")</f>
        <v/>
      </c>
      <c r="P232" s="51" t="str">
        <f t="shared" si="3"/>
        <v/>
      </c>
      <c r="Q232" s="51" t="str">
        <f>IFERROR(VLOOKUP(O232,'Tabelas auxiliares'!$A$224:$E$233,5,FALSE),"")</f>
        <v/>
      </c>
      <c r="R232" s="51" t="str">
        <f>IF(Q232&lt;&gt;"",Q232,IF(P232='Tabelas auxiliares'!$A$237,"CUSTEIO",IF(P232='Tabelas auxiliares'!$A$236,"INVESTIMENTO","")))</f>
        <v/>
      </c>
    </row>
    <row r="233" spans="6:18" x14ac:dyDescent="0.25">
      <c r="F233" s="51" t="str">
        <f>IF(D233="","",IFERROR(VLOOKUP(D233,'Tabelas auxiliares'!$A$3:$B$61,2,FALSE),"DESCENTRALIZAÇÃO"))</f>
        <v/>
      </c>
      <c r="G233" s="51" t="str">
        <f>IFERROR(VLOOKUP($B233,'Tabelas auxiliares'!$A$65:$C$102,2,FALSE),"")</f>
        <v/>
      </c>
      <c r="H233" s="51" t="str">
        <f>IFERROR(VLOOKUP($B233,'Tabelas auxiliares'!$A$65:$C$102,3,FALSE),"")</f>
        <v/>
      </c>
      <c r="P233" s="51" t="str">
        <f t="shared" si="3"/>
        <v/>
      </c>
      <c r="Q233" s="51" t="str">
        <f>IFERROR(VLOOKUP(O233,'Tabelas auxiliares'!$A$224:$E$233,5,FALSE),"")</f>
        <v/>
      </c>
      <c r="R233" s="51" t="str">
        <f>IF(Q233&lt;&gt;"",Q233,IF(P233='Tabelas auxiliares'!$A$237,"CUSTEIO",IF(P233='Tabelas auxiliares'!$A$236,"INVESTIMENTO","")))</f>
        <v/>
      </c>
    </row>
    <row r="234" spans="6:18" x14ac:dyDescent="0.25">
      <c r="F234" s="51" t="str">
        <f>IF(D234="","",IFERROR(VLOOKUP(D234,'Tabelas auxiliares'!$A$3:$B$61,2,FALSE),"DESCENTRALIZAÇÃO"))</f>
        <v/>
      </c>
      <c r="G234" s="51" t="str">
        <f>IFERROR(VLOOKUP($B234,'Tabelas auxiliares'!$A$65:$C$102,2,FALSE),"")</f>
        <v/>
      </c>
      <c r="H234" s="51" t="str">
        <f>IFERROR(VLOOKUP($B234,'Tabelas auxiliares'!$A$65:$C$102,3,FALSE),"")</f>
        <v/>
      </c>
      <c r="P234" s="51" t="str">
        <f t="shared" si="3"/>
        <v/>
      </c>
      <c r="Q234" s="51" t="str">
        <f>IFERROR(VLOOKUP(O234,'Tabelas auxiliares'!$A$224:$E$233,5,FALSE),"")</f>
        <v/>
      </c>
      <c r="R234" s="51" t="str">
        <f>IF(Q234&lt;&gt;"",Q234,IF(P234='Tabelas auxiliares'!$A$237,"CUSTEIO",IF(P234='Tabelas auxiliares'!$A$236,"INVESTIMENTO","")))</f>
        <v/>
      </c>
    </row>
    <row r="235" spans="6:18" x14ac:dyDescent="0.25">
      <c r="F235" s="51" t="str">
        <f>IF(D235="","",IFERROR(VLOOKUP(D235,'Tabelas auxiliares'!$A$3:$B$61,2,FALSE),"DESCENTRALIZAÇÃO"))</f>
        <v/>
      </c>
      <c r="G235" s="51" t="str">
        <f>IFERROR(VLOOKUP($B235,'Tabelas auxiliares'!$A$65:$C$102,2,FALSE),"")</f>
        <v/>
      </c>
      <c r="H235" s="51" t="str">
        <f>IFERROR(VLOOKUP($B235,'Tabelas auxiliares'!$A$65:$C$102,3,FALSE),"")</f>
        <v/>
      </c>
      <c r="P235" s="51" t="str">
        <f t="shared" si="3"/>
        <v/>
      </c>
      <c r="Q235" s="51" t="str">
        <f>IFERROR(VLOOKUP(O235,'Tabelas auxiliares'!$A$224:$E$233,5,FALSE),"")</f>
        <v/>
      </c>
      <c r="R235" s="51" t="str">
        <f>IF(Q235&lt;&gt;"",Q235,IF(P235='Tabelas auxiliares'!$A$237,"CUSTEIO",IF(P235='Tabelas auxiliares'!$A$236,"INVESTIMENTO","")))</f>
        <v/>
      </c>
    </row>
    <row r="236" spans="6:18" x14ac:dyDescent="0.25">
      <c r="F236" s="51" t="str">
        <f>IF(D236="","",IFERROR(VLOOKUP(D236,'Tabelas auxiliares'!$A$3:$B$61,2,FALSE),"DESCENTRALIZAÇÃO"))</f>
        <v/>
      </c>
      <c r="G236" s="51" t="str">
        <f>IFERROR(VLOOKUP($B236,'Tabelas auxiliares'!$A$65:$C$102,2,FALSE),"")</f>
        <v/>
      </c>
      <c r="H236" s="51" t="str">
        <f>IFERROR(VLOOKUP($B236,'Tabelas auxiliares'!$A$65:$C$102,3,FALSE),"")</f>
        <v/>
      </c>
      <c r="P236" s="51" t="str">
        <f t="shared" si="3"/>
        <v/>
      </c>
      <c r="Q236" s="51" t="str">
        <f>IFERROR(VLOOKUP(O236,'Tabelas auxiliares'!$A$224:$E$233,5,FALSE),"")</f>
        <v/>
      </c>
      <c r="R236" s="51" t="str">
        <f>IF(Q236&lt;&gt;"",Q236,IF(P236='Tabelas auxiliares'!$A$237,"CUSTEIO",IF(P236='Tabelas auxiliares'!$A$236,"INVESTIMENTO","")))</f>
        <v/>
      </c>
    </row>
    <row r="237" spans="6:18" x14ac:dyDescent="0.25">
      <c r="F237" s="51" t="str">
        <f>IF(D237="","",IFERROR(VLOOKUP(D237,'Tabelas auxiliares'!$A$3:$B$61,2,FALSE),"DESCENTRALIZAÇÃO"))</f>
        <v/>
      </c>
      <c r="G237" s="51" t="str">
        <f>IFERROR(VLOOKUP($B237,'Tabelas auxiliares'!$A$65:$C$102,2,FALSE),"")</f>
        <v/>
      </c>
      <c r="H237" s="51" t="str">
        <f>IFERROR(VLOOKUP($B237,'Tabelas auxiliares'!$A$65:$C$102,3,FALSE),"")</f>
        <v/>
      </c>
      <c r="P237" s="51" t="str">
        <f t="shared" si="3"/>
        <v/>
      </c>
      <c r="Q237" s="51" t="str">
        <f>IFERROR(VLOOKUP(O237,'Tabelas auxiliares'!$A$224:$E$233,5,FALSE),"")</f>
        <v/>
      </c>
      <c r="R237" s="51" t="str">
        <f>IF(Q237&lt;&gt;"",Q237,IF(P237='Tabelas auxiliares'!$A$237,"CUSTEIO",IF(P237='Tabelas auxiliares'!$A$236,"INVESTIMENTO","")))</f>
        <v/>
      </c>
    </row>
    <row r="238" spans="6:18" x14ac:dyDescent="0.25">
      <c r="F238" s="51" t="str">
        <f>IF(D238="","",IFERROR(VLOOKUP(D238,'Tabelas auxiliares'!$A$3:$B$61,2,FALSE),"DESCENTRALIZAÇÃO"))</f>
        <v/>
      </c>
      <c r="G238" s="51" t="str">
        <f>IFERROR(VLOOKUP($B238,'Tabelas auxiliares'!$A$65:$C$102,2,FALSE),"")</f>
        <v/>
      </c>
      <c r="H238" s="51" t="str">
        <f>IFERROR(VLOOKUP($B238,'Tabelas auxiliares'!$A$65:$C$102,3,FALSE),"")</f>
        <v/>
      </c>
      <c r="P238" s="51" t="str">
        <f t="shared" si="3"/>
        <v/>
      </c>
      <c r="Q238" s="51" t="str">
        <f>IFERROR(VLOOKUP(O238,'Tabelas auxiliares'!$A$224:$E$233,5,FALSE),"")</f>
        <v/>
      </c>
      <c r="R238" s="51" t="str">
        <f>IF(Q238&lt;&gt;"",Q238,IF(P238='Tabelas auxiliares'!$A$237,"CUSTEIO",IF(P238='Tabelas auxiliares'!$A$236,"INVESTIMENTO","")))</f>
        <v/>
      </c>
    </row>
    <row r="239" spans="6:18" x14ac:dyDescent="0.25">
      <c r="F239" s="51" t="str">
        <f>IF(D239="","",IFERROR(VLOOKUP(D239,'Tabelas auxiliares'!$A$3:$B$61,2,FALSE),"DESCENTRALIZAÇÃO"))</f>
        <v/>
      </c>
      <c r="G239" s="51" t="str">
        <f>IFERROR(VLOOKUP($B239,'Tabelas auxiliares'!$A$65:$C$102,2,FALSE),"")</f>
        <v/>
      </c>
      <c r="H239" s="51" t="str">
        <f>IFERROR(VLOOKUP($B239,'Tabelas auxiliares'!$A$65:$C$102,3,FALSE),"")</f>
        <v/>
      </c>
      <c r="P239" s="51" t="str">
        <f t="shared" si="3"/>
        <v/>
      </c>
      <c r="Q239" s="51" t="str">
        <f>IFERROR(VLOOKUP(O239,'Tabelas auxiliares'!$A$224:$E$233,5,FALSE),"")</f>
        <v/>
      </c>
      <c r="R239" s="51" t="str">
        <f>IF(Q239&lt;&gt;"",Q239,IF(P239='Tabelas auxiliares'!$A$237,"CUSTEIO",IF(P239='Tabelas auxiliares'!$A$236,"INVESTIMENTO","")))</f>
        <v/>
      </c>
    </row>
    <row r="240" spans="6:18" x14ac:dyDescent="0.25">
      <c r="F240" s="51" t="str">
        <f>IF(D240="","",IFERROR(VLOOKUP(D240,'Tabelas auxiliares'!$A$3:$B$61,2,FALSE),"DESCENTRALIZAÇÃO"))</f>
        <v/>
      </c>
      <c r="G240" s="51" t="str">
        <f>IFERROR(VLOOKUP($B240,'Tabelas auxiliares'!$A$65:$C$102,2,FALSE),"")</f>
        <v/>
      </c>
      <c r="H240" s="51" t="str">
        <f>IFERROR(VLOOKUP($B240,'Tabelas auxiliares'!$A$65:$C$102,3,FALSE),"")</f>
        <v/>
      </c>
      <c r="P240" s="51" t="str">
        <f t="shared" si="3"/>
        <v/>
      </c>
      <c r="Q240" s="51" t="str">
        <f>IFERROR(VLOOKUP(O240,'Tabelas auxiliares'!$A$224:$E$233,5,FALSE),"")</f>
        <v/>
      </c>
      <c r="R240" s="51" t="str">
        <f>IF(Q240&lt;&gt;"",Q240,IF(P240='Tabelas auxiliares'!$A$237,"CUSTEIO",IF(P240='Tabelas auxiliares'!$A$236,"INVESTIMENTO","")))</f>
        <v/>
      </c>
    </row>
    <row r="241" spans="6:18" x14ac:dyDescent="0.25">
      <c r="F241" s="51" t="str">
        <f>IF(D241="","",IFERROR(VLOOKUP(D241,'Tabelas auxiliares'!$A$3:$B$61,2,FALSE),"DESCENTRALIZAÇÃO"))</f>
        <v/>
      </c>
      <c r="G241" s="51" t="str">
        <f>IFERROR(VLOOKUP($B241,'Tabelas auxiliares'!$A$65:$C$102,2,FALSE),"")</f>
        <v/>
      </c>
      <c r="H241" s="51" t="str">
        <f>IFERROR(VLOOKUP($B241,'Tabelas auxiliares'!$A$65:$C$102,3,FALSE),"")</f>
        <v/>
      </c>
      <c r="P241" s="51" t="str">
        <f t="shared" si="3"/>
        <v/>
      </c>
      <c r="Q241" s="51" t="str">
        <f>IFERROR(VLOOKUP(O241,'Tabelas auxiliares'!$A$224:$E$233,5,FALSE),"")</f>
        <v/>
      </c>
      <c r="R241" s="51" t="str">
        <f>IF(Q241&lt;&gt;"",Q241,IF(P241='Tabelas auxiliares'!$A$237,"CUSTEIO",IF(P241='Tabelas auxiliares'!$A$236,"INVESTIMENTO","")))</f>
        <v/>
      </c>
    </row>
    <row r="242" spans="6:18" x14ac:dyDescent="0.25">
      <c r="F242" s="51" t="str">
        <f>IF(D242="","",IFERROR(VLOOKUP(D242,'Tabelas auxiliares'!$A$3:$B$61,2,FALSE),"DESCENTRALIZAÇÃO"))</f>
        <v/>
      </c>
      <c r="G242" s="51" t="str">
        <f>IFERROR(VLOOKUP($B242,'Tabelas auxiliares'!$A$65:$C$102,2,FALSE),"")</f>
        <v/>
      </c>
      <c r="H242" s="51" t="str">
        <f>IFERROR(VLOOKUP($B242,'Tabelas auxiliares'!$A$65:$C$102,3,FALSE),"")</f>
        <v/>
      </c>
      <c r="P242" s="51" t="str">
        <f t="shared" si="3"/>
        <v/>
      </c>
      <c r="Q242" s="51" t="str">
        <f>IFERROR(VLOOKUP(O242,'Tabelas auxiliares'!$A$224:$E$233,5,FALSE),"")</f>
        <v/>
      </c>
      <c r="R242" s="51" t="str">
        <f>IF(Q242&lt;&gt;"",Q242,IF(P242='Tabelas auxiliares'!$A$237,"CUSTEIO",IF(P242='Tabelas auxiliares'!$A$236,"INVESTIMENTO","")))</f>
        <v/>
      </c>
    </row>
    <row r="243" spans="6:18" x14ac:dyDescent="0.25">
      <c r="F243" s="51" t="str">
        <f>IF(D243="","",IFERROR(VLOOKUP(D243,'Tabelas auxiliares'!$A$3:$B$61,2,FALSE),"DESCENTRALIZAÇÃO"))</f>
        <v/>
      </c>
      <c r="G243" s="51" t="str">
        <f>IFERROR(VLOOKUP($B243,'Tabelas auxiliares'!$A$65:$C$102,2,FALSE),"")</f>
        <v/>
      </c>
      <c r="H243" s="51" t="str">
        <f>IFERROR(VLOOKUP($B243,'Tabelas auxiliares'!$A$65:$C$102,3,FALSE),"")</f>
        <v/>
      </c>
      <c r="P243" s="51" t="str">
        <f t="shared" si="3"/>
        <v/>
      </c>
      <c r="Q243" s="51" t="str">
        <f>IFERROR(VLOOKUP(O243,'Tabelas auxiliares'!$A$224:$E$233,5,FALSE),"")</f>
        <v/>
      </c>
      <c r="R243" s="51" t="str">
        <f>IF(Q243&lt;&gt;"",Q243,IF(P243='Tabelas auxiliares'!$A$237,"CUSTEIO",IF(P243='Tabelas auxiliares'!$A$236,"INVESTIMENTO","")))</f>
        <v/>
      </c>
    </row>
    <row r="244" spans="6:18" x14ac:dyDescent="0.25">
      <c r="F244" s="51" t="str">
        <f>IF(D244="","",IFERROR(VLOOKUP(D244,'Tabelas auxiliares'!$A$3:$B$61,2,FALSE),"DESCENTRALIZAÇÃO"))</f>
        <v/>
      </c>
      <c r="G244" s="51" t="str">
        <f>IFERROR(VLOOKUP($B244,'Tabelas auxiliares'!$A$65:$C$102,2,FALSE),"")</f>
        <v/>
      </c>
      <c r="H244" s="51" t="str">
        <f>IFERROR(VLOOKUP($B244,'Tabelas auxiliares'!$A$65:$C$102,3,FALSE),"")</f>
        <v/>
      </c>
      <c r="P244" s="51" t="str">
        <f t="shared" si="3"/>
        <v/>
      </c>
      <c r="Q244" s="51" t="str">
        <f>IFERROR(VLOOKUP(O244,'Tabelas auxiliares'!$A$224:$E$233,5,FALSE),"")</f>
        <v/>
      </c>
      <c r="R244" s="51" t="str">
        <f>IF(Q244&lt;&gt;"",Q244,IF(P244='Tabelas auxiliares'!$A$237,"CUSTEIO",IF(P244='Tabelas auxiliares'!$A$236,"INVESTIMENTO","")))</f>
        <v/>
      </c>
    </row>
    <row r="245" spans="6:18" x14ac:dyDescent="0.25">
      <c r="F245" s="51" t="str">
        <f>IF(D245="","",IFERROR(VLOOKUP(D245,'Tabelas auxiliares'!$A$3:$B$61,2,FALSE),"DESCENTRALIZAÇÃO"))</f>
        <v/>
      </c>
      <c r="G245" s="51" t="str">
        <f>IFERROR(VLOOKUP($B245,'Tabelas auxiliares'!$A$65:$C$102,2,FALSE),"")</f>
        <v/>
      </c>
      <c r="H245" s="51" t="str">
        <f>IFERROR(VLOOKUP($B245,'Tabelas auxiliares'!$A$65:$C$102,3,FALSE),"")</f>
        <v/>
      </c>
      <c r="P245" s="51" t="str">
        <f t="shared" si="3"/>
        <v/>
      </c>
      <c r="Q245" s="51" t="str">
        <f>IFERROR(VLOOKUP(O245,'Tabelas auxiliares'!$A$224:$E$233,5,FALSE),"")</f>
        <v/>
      </c>
      <c r="R245" s="51" t="str">
        <f>IF(Q245&lt;&gt;"",Q245,IF(P245='Tabelas auxiliares'!$A$237,"CUSTEIO",IF(P245='Tabelas auxiliares'!$A$236,"INVESTIMENTO","")))</f>
        <v/>
      </c>
    </row>
    <row r="246" spans="6:18" x14ac:dyDescent="0.25">
      <c r="F246" s="51" t="str">
        <f>IF(D246="","",IFERROR(VLOOKUP(D246,'Tabelas auxiliares'!$A$3:$B$61,2,FALSE),"DESCENTRALIZAÇÃO"))</f>
        <v/>
      </c>
      <c r="G246" s="51" t="str">
        <f>IFERROR(VLOOKUP($B246,'Tabelas auxiliares'!$A$65:$C$102,2,FALSE),"")</f>
        <v/>
      </c>
      <c r="H246" s="51" t="str">
        <f>IFERROR(VLOOKUP($B246,'Tabelas auxiliares'!$A$65:$C$102,3,FALSE),"")</f>
        <v/>
      </c>
      <c r="P246" s="51" t="str">
        <f t="shared" si="3"/>
        <v/>
      </c>
      <c r="Q246" s="51" t="str">
        <f>IFERROR(VLOOKUP(O246,'Tabelas auxiliares'!$A$224:$E$233,5,FALSE),"")</f>
        <v/>
      </c>
      <c r="R246" s="51" t="str">
        <f>IF(Q246&lt;&gt;"",Q246,IF(P246='Tabelas auxiliares'!$A$237,"CUSTEIO",IF(P246='Tabelas auxiliares'!$A$236,"INVESTIMENTO","")))</f>
        <v/>
      </c>
    </row>
    <row r="247" spans="6:18" x14ac:dyDescent="0.25">
      <c r="F247" s="51" t="str">
        <f>IF(D247="","",IFERROR(VLOOKUP(D247,'Tabelas auxiliares'!$A$3:$B$61,2,FALSE),"DESCENTRALIZAÇÃO"))</f>
        <v/>
      </c>
      <c r="G247" s="51" t="str">
        <f>IFERROR(VLOOKUP($B247,'Tabelas auxiliares'!$A$65:$C$102,2,FALSE),"")</f>
        <v/>
      </c>
      <c r="H247" s="51" t="str">
        <f>IFERROR(VLOOKUP($B247,'Tabelas auxiliares'!$A$65:$C$102,3,FALSE),"")</f>
        <v/>
      </c>
      <c r="P247" s="51" t="str">
        <f t="shared" si="3"/>
        <v/>
      </c>
      <c r="Q247" s="51" t="str">
        <f>IFERROR(VLOOKUP(O247,'Tabelas auxiliares'!$A$224:$E$233,5,FALSE),"")</f>
        <v/>
      </c>
      <c r="R247" s="51" t="str">
        <f>IF(Q247&lt;&gt;"",Q247,IF(P247='Tabelas auxiliares'!$A$237,"CUSTEIO",IF(P247='Tabelas auxiliares'!$A$236,"INVESTIMENTO","")))</f>
        <v/>
      </c>
    </row>
    <row r="248" spans="6:18" x14ac:dyDescent="0.25">
      <c r="F248" s="51" t="str">
        <f>IF(D248="","",IFERROR(VLOOKUP(D248,'Tabelas auxiliares'!$A$3:$B$61,2,FALSE),"DESCENTRALIZAÇÃO"))</f>
        <v/>
      </c>
      <c r="G248" s="51" t="str">
        <f>IFERROR(VLOOKUP($B248,'Tabelas auxiliares'!$A$65:$C$102,2,FALSE),"")</f>
        <v/>
      </c>
      <c r="H248" s="51" t="str">
        <f>IFERROR(VLOOKUP($B248,'Tabelas auxiliares'!$A$65:$C$102,3,FALSE),"")</f>
        <v/>
      </c>
      <c r="P248" s="51" t="str">
        <f t="shared" si="3"/>
        <v/>
      </c>
      <c r="Q248" s="51" t="str">
        <f>IFERROR(VLOOKUP(O248,'Tabelas auxiliares'!$A$224:$E$233,5,FALSE),"")</f>
        <v/>
      </c>
      <c r="R248" s="51" t="str">
        <f>IF(Q248&lt;&gt;"",Q248,IF(P248='Tabelas auxiliares'!$A$237,"CUSTEIO",IF(P248='Tabelas auxiliares'!$A$236,"INVESTIMENTO","")))</f>
        <v/>
      </c>
    </row>
    <row r="249" spans="6:18" x14ac:dyDescent="0.25">
      <c r="F249" s="51" t="str">
        <f>IF(D249="","",IFERROR(VLOOKUP(D249,'Tabelas auxiliares'!$A$3:$B$61,2,FALSE),"DESCENTRALIZAÇÃO"))</f>
        <v/>
      </c>
      <c r="G249" s="51" t="str">
        <f>IFERROR(VLOOKUP($B249,'Tabelas auxiliares'!$A$65:$C$102,2,FALSE),"")</f>
        <v/>
      </c>
      <c r="H249" s="51" t="str">
        <f>IFERROR(VLOOKUP($B249,'Tabelas auxiliares'!$A$65:$C$102,3,FALSE),"")</f>
        <v/>
      </c>
      <c r="P249" s="51" t="str">
        <f t="shared" si="3"/>
        <v/>
      </c>
      <c r="Q249" s="51" t="str">
        <f>IFERROR(VLOOKUP(O249,'Tabelas auxiliares'!$A$224:$E$233,5,FALSE),"")</f>
        <v/>
      </c>
      <c r="R249" s="51" t="str">
        <f>IF(Q249&lt;&gt;"",Q249,IF(P249='Tabelas auxiliares'!$A$237,"CUSTEIO",IF(P249='Tabelas auxiliares'!$A$236,"INVESTIMENTO","")))</f>
        <v/>
      </c>
    </row>
    <row r="250" spans="6:18" x14ac:dyDescent="0.25">
      <c r="F250" s="51" t="str">
        <f>IF(D250="","",IFERROR(VLOOKUP(D250,'Tabelas auxiliares'!$A$3:$B$61,2,FALSE),"DESCENTRALIZAÇÃO"))</f>
        <v/>
      </c>
      <c r="G250" s="51" t="str">
        <f>IFERROR(VLOOKUP($B250,'Tabelas auxiliares'!$A$65:$C$102,2,FALSE),"")</f>
        <v/>
      </c>
      <c r="H250" s="51" t="str">
        <f>IFERROR(VLOOKUP($B250,'Tabelas auxiliares'!$A$65:$C$102,3,FALSE),"")</f>
        <v/>
      </c>
      <c r="P250" s="51" t="str">
        <f t="shared" si="3"/>
        <v/>
      </c>
      <c r="Q250" s="51" t="str">
        <f>IFERROR(VLOOKUP(O250,'Tabelas auxiliares'!$A$224:$E$233,5,FALSE),"")</f>
        <v/>
      </c>
      <c r="R250" s="51" t="str">
        <f>IF(Q250&lt;&gt;"",Q250,IF(P250='Tabelas auxiliares'!$A$237,"CUSTEIO",IF(P250='Tabelas auxiliares'!$A$236,"INVESTIMENTO","")))</f>
        <v/>
      </c>
    </row>
    <row r="251" spans="6:18" x14ac:dyDescent="0.25">
      <c r="F251" s="51" t="str">
        <f>IF(D251="","",IFERROR(VLOOKUP(D251,'Tabelas auxiliares'!$A$3:$B$61,2,FALSE),"DESCENTRALIZAÇÃO"))</f>
        <v/>
      </c>
      <c r="G251" s="51" t="str">
        <f>IFERROR(VLOOKUP($B251,'Tabelas auxiliares'!$A$65:$C$102,2,FALSE),"")</f>
        <v/>
      </c>
      <c r="H251" s="51" t="str">
        <f>IFERROR(VLOOKUP($B251,'Tabelas auxiliares'!$A$65:$C$102,3,FALSE),"")</f>
        <v/>
      </c>
      <c r="P251" s="51" t="str">
        <f t="shared" si="3"/>
        <v/>
      </c>
      <c r="Q251" s="51" t="str">
        <f>IFERROR(VLOOKUP(O251,'Tabelas auxiliares'!$A$224:$E$233,5,FALSE),"")</f>
        <v/>
      </c>
      <c r="R251" s="51" t="str">
        <f>IF(Q251&lt;&gt;"",Q251,IF(P251='Tabelas auxiliares'!$A$237,"CUSTEIO",IF(P251='Tabelas auxiliares'!$A$236,"INVESTIMENTO","")))</f>
        <v/>
      </c>
    </row>
    <row r="252" spans="6:18" x14ac:dyDescent="0.25">
      <c r="F252" s="51" t="str">
        <f>IF(D252="","",IFERROR(VLOOKUP(D252,'Tabelas auxiliares'!$A$3:$B$61,2,FALSE),"DESCENTRALIZAÇÃO"))</f>
        <v/>
      </c>
      <c r="G252" s="51" t="str">
        <f>IFERROR(VLOOKUP($B252,'Tabelas auxiliares'!$A$65:$C$102,2,FALSE),"")</f>
        <v/>
      </c>
      <c r="H252" s="51" t="str">
        <f>IFERROR(VLOOKUP($B252,'Tabelas auxiliares'!$A$65:$C$102,3,FALSE),"")</f>
        <v/>
      </c>
      <c r="P252" s="51" t="str">
        <f t="shared" si="3"/>
        <v/>
      </c>
      <c r="Q252" s="51" t="str">
        <f>IFERROR(VLOOKUP(O252,'Tabelas auxiliares'!$A$224:$E$233,5,FALSE),"")</f>
        <v/>
      </c>
      <c r="R252" s="51" t="str">
        <f>IF(Q252&lt;&gt;"",Q252,IF(P252='Tabelas auxiliares'!$A$237,"CUSTEIO",IF(P252='Tabelas auxiliares'!$A$236,"INVESTIMENTO","")))</f>
        <v/>
      </c>
    </row>
    <row r="253" spans="6:18" x14ac:dyDescent="0.25">
      <c r="F253" s="51" t="str">
        <f>IF(D253="","",IFERROR(VLOOKUP(D253,'Tabelas auxiliares'!$A$3:$B$61,2,FALSE),"DESCENTRALIZAÇÃO"))</f>
        <v/>
      </c>
      <c r="G253" s="51" t="str">
        <f>IFERROR(VLOOKUP($B253,'Tabelas auxiliares'!$A$65:$C$102,2,FALSE),"")</f>
        <v/>
      </c>
      <c r="H253" s="51" t="str">
        <f>IFERROR(VLOOKUP($B253,'Tabelas auxiliares'!$A$65:$C$102,3,FALSE),"")</f>
        <v/>
      </c>
      <c r="P253" s="51" t="str">
        <f t="shared" si="3"/>
        <v/>
      </c>
      <c r="Q253" s="51" t="str">
        <f>IFERROR(VLOOKUP(O253,'Tabelas auxiliares'!$A$224:$E$233,5,FALSE),"")</f>
        <v/>
      </c>
      <c r="R253" s="51" t="str">
        <f>IF(Q253&lt;&gt;"",Q253,IF(P253='Tabelas auxiliares'!$A$237,"CUSTEIO",IF(P253='Tabelas auxiliares'!$A$236,"INVESTIMENTO","")))</f>
        <v/>
      </c>
    </row>
    <row r="254" spans="6:18" x14ac:dyDescent="0.25">
      <c r="F254" s="51" t="str">
        <f>IF(D254="","",IFERROR(VLOOKUP(D254,'Tabelas auxiliares'!$A$3:$B$61,2,FALSE),"DESCENTRALIZAÇÃO"))</f>
        <v/>
      </c>
      <c r="G254" s="51" t="str">
        <f>IFERROR(VLOOKUP($B254,'Tabelas auxiliares'!$A$65:$C$102,2,FALSE),"")</f>
        <v/>
      </c>
      <c r="H254" s="51" t="str">
        <f>IFERROR(VLOOKUP($B254,'Tabelas auxiliares'!$A$65:$C$102,3,FALSE),"")</f>
        <v/>
      </c>
      <c r="P254" s="51" t="str">
        <f t="shared" si="3"/>
        <v/>
      </c>
      <c r="Q254" s="51" t="str">
        <f>IFERROR(VLOOKUP(O254,'Tabelas auxiliares'!$A$224:$E$233,5,FALSE),"")</f>
        <v/>
      </c>
      <c r="R254" s="51" t="str">
        <f>IF(Q254&lt;&gt;"",Q254,IF(P254='Tabelas auxiliares'!$A$237,"CUSTEIO",IF(P254='Tabelas auxiliares'!$A$236,"INVESTIMENTO","")))</f>
        <v/>
      </c>
    </row>
    <row r="255" spans="6:18" x14ac:dyDescent="0.25">
      <c r="F255" s="51" t="str">
        <f>IF(D255="","",IFERROR(VLOOKUP(D255,'Tabelas auxiliares'!$A$3:$B$61,2,FALSE),"DESCENTRALIZAÇÃO"))</f>
        <v/>
      </c>
      <c r="G255" s="51" t="str">
        <f>IFERROR(VLOOKUP($B255,'Tabelas auxiliares'!$A$65:$C$102,2,FALSE),"")</f>
        <v/>
      </c>
      <c r="H255" s="51" t="str">
        <f>IFERROR(VLOOKUP($B255,'Tabelas auxiliares'!$A$65:$C$102,3,FALSE),"")</f>
        <v/>
      </c>
      <c r="P255" s="51" t="str">
        <f t="shared" si="3"/>
        <v/>
      </c>
      <c r="Q255" s="51" t="str">
        <f>IFERROR(VLOOKUP(O255,'Tabelas auxiliares'!$A$224:$E$233,5,FALSE),"")</f>
        <v/>
      </c>
      <c r="R255" s="51" t="str">
        <f>IF(Q255&lt;&gt;"",Q255,IF(P255='Tabelas auxiliares'!$A$237,"CUSTEIO",IF(P255='Tabelas auxiliares'!$A$236,"INVESTIMENTO","")))</f>
        <v/>
      </c>
    </row>
    <row r="256" spans="6:18" x14ac:dyDescent="0.25">
      <c r="F256" s="51" t="str">
        <f>IF(D256="","",IFERROR(VLOOKUP(D256,'Tabelas auxiliares'!$A$3:$B$61,2,FALSE),"DESCENTRALIZAÇÃO"))</f>
        <v/>
      </c>
      <c r="G256" s="51" t="str">
        <f>IFERROR(VLOOKUP($B256,'Tabelas auxiliares'!$A$65:$C$102,2,FALSE),"")</f>
        <v/>
      </c>
      <c r="H256" s="51" t="str">
        <f>IFERROR(VLOOKUP($B256,'Tabelas auxiliares'!$A$65:$C$102,3,FALSE),"")</f>
        <v/>
      </c>
      <c r="P256" s="51" t="str">
        <f t="shared" si="3"/>
        <v/>
      </c>
      <c r="Q256" s="51" t="str">
        <f>IFERROR(VLOOKUP(O256,'Tabelas auxiliares'!$A$224:$E$233,5,FALSE),"")</f>
        <v/>
      </c>
      <c r="R256" s="51" t="str">
        <f>IF(Q256&lt;&gt;"",Q256,IF(P256='Tabelas auxiliares'!$A$237,"CUSTEIO",IF(P256='Tabelas auxiliares'!$A$236,"INVESTIMENTO","")))</f>
        <v/>
      </c>
    </row>
    <row r="257" spans="6:18" x14ac:dyDescent="0.25">
      <c r="F257" s="51" t="str">
        <f>IF(D257="","",IFERROR(VLOOKUP(D257,'Tabelas auxiliares'!$A$3:$B$61,2,FALSE),"DESCENTRALIZAÇÃO"))</f>
        <v/>
      </c>
      <c r="G257" s="51" t="str">
        <f>IFERROR(VLOOKUP($B257,'Tabelas auxiliares'!$A$65:$C$102,2,FALSE),"")</f>
        <v/>
      </c>
      <c r="H257" s="51" t="str">
        <f>IFERROR(VLOOKUP($B257,'Tabelas auxiliares'!$A$65:$C$102,3,FALSE),"")</f>
        <v/>
      </c>
      <c r="P257" s="51" t="str">
        <f t="shared" si="3"/>
        <v/>
      </c>
      <c r="Q257" s="51" t="str">
        <f>IFERROR(VLOOKUP(O257,'Tabelas auxiliares'!$A$224:$E$233,5,FALSE),"")</f>
        <v/>
      </c>
      <c r="R257" s="51" t="str">
        <f>IF(Q257&lt;&gt;"",Q257,IF(P257='Tabelas auxiliares'!$A$237,"CUSTEIO",IF(P257='Tabelas auxiliares'!$A$236,"INVESTIMENTO","")))</f>
        <v/>
      </c>
    </row>
    <row r="258" spans="6:18" x14ac:dyDescent="0.25">
      <c r="F258" s="51" t="str">
        <f>IF(D258="","",IFERROR(VLOOKUP(D258,'Tabelas auxiliares'!$A$3:$B$61,2,FALSE),"DESCENTRALIZAÇÃO"))</f>
        <v/>
      </c>
      <c r="G258" s="51" t="str">
        <f>IFERROR(VLOOKUP($B258,'Tabelas auxiliares'!$A$65:$C$102,2,FALSE),"")</f>
        <v/>
      </c>
      <c r="H258" s="51" t="str">
        <f>IFERROR(VLOOKUP($B258,'Tabelas auxiliares'!$A$65:$C$102,3,FALSE),"")</f>
        <v/>
      </c>
      <c r="P258" s="51" t="str">
        <f t="shared" si="3"/>
        <v/>
      </c>
      <c r="Q258" s="51" t="str">
        <f>IFERROR(VLOOKUP(O258,'Tabelas auxiliares'!$A$224:$E$233,5,FALSE),"")</f>
        <v/>
      </c>
      <c r="R258" s="51" t="str">
        <f>IF(Q258&lt;&gt;"",Q258,IF(P258='Tabelas auxiliares'!$A$237,"CUSTEIO",IF(P258='Tabelas auxiliares'!$A$236,"INVESTIMENTO","")))</f>
        <v/>
      </c>
    </row>
    <row r="259" spans="6:18" x14ac:dyDescent="0.25">
      <c r="F259" s="51" t="str">
        <f>IF(D259="","",IFERROR(VLOOKUP(D259,'Tabelas auxiliares'!$A$3:$B$61,2,FALSE),"DESCENTRALIZAÇÃO"))</f>
        <v/>
      </c>
      <c r="G259" s="51" t="str">
        <f>IFERROR(VLOOKUP($B259,'Tabelas auxiliares'!$A$65:$C$102,2,FALSE),"")</f>
        <v/>
      </c>
      <c r="H259" s="51" t="str">
        <f>IFERROR(VLOOKUP($B259,'Tabelas auxiliares'!$A$65:$C$102,3,FALSE),"")</f>
        <v/>
      </c>
      <c r="P259" s="51" t="str">
        <f t="shared" si="3"/>
        <v/>
      </c>
      <c r="Q259" s="51" t="str">
        <f>IFERROR(VLOOKUP(O259,'Tabelas auxiliares'!$A$224:$E$233,5,FALSE),"")</f>
        <v/>
      </c>
      <c r="R259" s="51" t="str">
        <f>IF(Q259&lt;&gt;"",Q259,IF(P259='Tabelas auxiliares'!$A$237,"CUSTEIO",IF(P259='Tabelas auxiliares'!$A$236,"INVESTIMENTO","")))</f>
        <v/>
      </c>
    </row>
    <row r="260" spans="6:18" x14ac:dyDescent="0.25">
      <c r="F260" s="51" t="str">
        <f>IF(D260="","",IFERROR(VLOOKUP(D260,'Tabelas auxiliares'!$A$3:$B$61,2,FALSE),"DESCENTRALIZAÇÃO"))</f>
        <v/>
      </c>
      <c r="G260" s="51" t="str">
        <f>IFERROR(VLOOKUP($B260,'Tabelas auxiliares'!$A$65:$C$102,2,FALSE),"")</f>
        <v/>
      </c>
      <c r="H260" s="51" t="str">
        <f>IFERROR(VLOOKUP($B260,'Tabelas auxiliares'!$A$65:$C$102,3,FALSE),"")</f>
        <v/>
      </c>
      <c r="P260" s="51" t="str">
        <f t="shared" si="3"/>
        <v/>
      </c>
      <c r="Q260" s="51" t="str">
        <f>IFERROR(VLOOKUP(O260,'Tabelas auxiliares'!$A$224:$E$233,5,FALSE),"")</f>
        <v/>
      </c>
      <c r="R260" s="51" t="str">
        <f>IF(Q260&lt;&gt;"",Q260,IF(P260='Tabelas auxiliares'!$A$237,"CUSTEIO",IF(P260='Tabelas auxiliares'!$A$236,"INVESTIMENTO","")))</f>
        <v/>
      </c>
    </row>
    <row r="261" spans="6:18" x14ac:dyDescent="0.25">
      <c r="F261" s="51" t="str">
        <f>IF(D261="","",IFERROR(VLOOKUP(D261,'Tabelas auxiliares'!$A$3:$B$61,2,FALSE),"DESCENTRALIZAÇÃO"))</f>
        <v/>
      </c>
      <c r="G261" s="51" t="str">
        <f>IFERROR(VLOOKUP($B261,'Tabelas auxiliares'!$A$65:$C$102,2,FALSE),"")</f>
        <v/>
      </c>
      <c r="H261" s="51" t="str">
        <f>IFERROR(VLOOKUP($B261,'Tabelas auxiliares'!$A$65:$C$102,3,FALSE),"")</f>
        <v/>
      </c>
      <c r="P261" s="51" t="str">
        <f t="shared" ref="P261:P320" si="4">LEFT(N261,1)</f>
        <v/>
      </c>
      <c r="Q261" s="51" t="str">
        <f>IFERROR(VLOOKUP(O261,'Tabelas auxiliares'!$A$224:$E$233,5,FALSE),"")</f>
        <v/>
      </c>
      <c r="R261" s="51" t="str">
        <f>IF(Q261&lt;&gt;"",Q261,IF(P261='Tabelas auxiliares'!$A$237,"CUSTEIO",IF(P261='Tabelas auxiliares'!$A$236,"INVESTIMENTO","")))</f>
        <v/>
      </c>
    </row>
    <row r="262" spans="6:18" x14ac:dyDescent="0.25">
      <c r="F262" s="51" t="str">
        <f>IF(D262="","",IFERROR(VLOOKUP(D262,'Tabelas auxiliares'!$A$3:$B$61,2,FALSE),"DESCENTRALIZAÇÃO"))</f>
        <v/>
      </c>
      <c r="G262" s="51" t="str">
        <f>IFERROR(VLOOKUP($B262,'Tabelas auxiliares'!$A$65:$C$102,2,FALSE),"")</f>
        <v/>
      </c>
      <c r="H262" s="51" t="str">
        <f>IFERROR(VLOOKUP($B262,'Tabelas auxiliares'!$A$65:$C$102,3,FALSE),"")</f>
        <v/>
      </c>
      <c r="P262" s="51" t="str">
        <f t="shared" si="4"/>
        <v/>
      </c>
      <c r="Q262" s="51" t="str">
        <f>IFERROR(VLOOKUP(O262,'Tabelas auxiliares'!$A$224:$E$233,5,FALSE),"")</f>
        <v/>
      </c>
      <c r="R262" s="51" t="str">
        <f>IF(Q262&lt;&gt;"",Q262,IF(P262='Tabelas auxiliares'!$A$237,"CUSTEIO",IF(P262='Tabelas auxiliares'!$A$236,"INVESTIMENTO","")))</f>
        <v/>
      </c>
    </row>
    <row r="263" spans="6:18" x14ac:dyDescent="0.25">
      <c r="F263" s="51" t="str">
        <f>IF(D263="","",IFERROR(VLOOKUP(D263,'Tabelas auxiliares'!$A$3:$B$61,2,FALSE),"DESCENTRALIZAÇÃO"))</f>
        <v/>
      </c>
      <c r="G263" s="51" t="str">
        <f>IFERROR(VLOOKUP($B263,'Tabelas auxiliares'!$A$65:$C$102,2,FALSE),"")</f>
        <v/>
      </c>
      <c r="H263" s="51" t="str">
        <f>IFERROR(VLOOKUP($B263,'Tabelas auxiliares'!$A$65:$C$102,3,FALSE),"")</f>
        <v/>
      </c>
      <c r="P263" s="51" t="str">
        <f t="shared" si="4"/>
        <v/>
      </c>
      <c r="Q263" s="51" t="str">
        <f>IFERROR(VLOOKUP(O263,'Tabelas auxiliares'!$A$224:$E$233,5,FALSE),"")</f>
        <v/>
      </c>
      <c r="R263" s="51" t="str">
        <f>IF(Q263&lt;&gt;"",Q263,IF(P263='Tabelas auxiliares'!$A$237,"CUSTEIO",IF(P263='Tabelas auxiliares'!$A$236,"INVESTIMENTO","")))</f>
        <v/>
      </c>
    </row>
    <row r="264" spans="6:18" x14ac:dyDescent="0.25">
      <c r="F264" s="51" t="str">
        <f>IF(D264="","",IFERROR(VLOOKUP(D264,'Tabelas auxiliares'!$A$3:$B$61,2,FALSE),"DESCENTRALIZAÇÃO"))</f>
        <v/>
      </c>
      <c r="G264" s="51" t="str">
        <f>IFERROR(VLOOKUP($B264,'Tabelas auxiliares'!$A$65:$C$102,2,FALSE),"")</f>
        <v/>
      </c>
      <c r="H264" s="51" t="str">
        <f>IFERROR(VLOOKUP($B264,'Tabelas auxiliares'!$A$65:$C$102,3,FALSE),"")</f>
        <v/>
      </c>
      <c r="P264" s="51" t="str">
        <f t="shared" si="4"/>
        <v/>
      </c>
      <c r="Q264" s="51" t="str">
        <f>IFERROR(VLOOKUP(O264,'Tabelas auxiliares'!$A$224:$E$233,5,FALSE),"")</f>
        <v/>
      </c>
      <c r="R264" s="51" t="str">
        <f>IF(Q264&lt;&gt;"",Q264,IF(P264='Tabelas auxiliares'!$A$237,"CUSTEIO",IF(P264='Tabelas auxiliares'!$A$236,"INVESTIMENTO","")))</f>
        <v/>
      </c>
    </row>
    <row r="265" spans="6:18" x14ac:dyDescent="0.25">
      <c r="F265" s="51" t="str">
        <f>IF(D265="","",IFERROR(VLOOKUP(D265,'Tabelas auxiliares'!$A$3:$B$61,2,FALSE),"DESCENTRALIZAÇÃO"))</f>
        <v/>
      </c>
      <c r="G265" s="51" t="str">
        <f>IFERROR(VLOOKUP($B265,'Tabelas auxiliares'!$A$65:$C$102,2,FALSE),"")</f>
        <v/>
      </c>
      <c r="H265" s="51" t="str">
        <f>IFERROR(VLOOKUP($B265,'Tabelas auxiliares'!$A$65:$C$102,3,FALSE),"")</f>
        <v/>
      </c>
      <c r="P265" s="51" t="str">
        <f t="shared" si="4"/>
        <v/>
      </c>
      <c r="Q265" s="51" t="str">
        <f>IFERROR(VLOOKUP(O265,'Tabelas auxiliares'!$A$224:$E$233,5,FALSE),"")</f>
        <v/>
      </c>
      <c r="R265" s="51" t="str">
        <f>IF(Q265&lt;&gt;"",Q265,IF(P265='Tabelas auxiliares'!$A$237,"CUSTEIO",IF(P265='Tabelas auxiliares'!$A$236,"INVESTIMENTO","")))</f>
        <v/>
      </c>
    </row>
    <row r="266" spans="6:18" x14ac:dyDescent="0.25">
      <c r="F266" s="51" t="str">
        <f>IF(D266="","",IFERROR(VLOOKUP(D266,'Tabelas auxiliares'!$A$3:$B$61,2,FALSE),"DESCENTRALIZAÇÃO"))</f>
        <v/>
      </c>
      <c r="G266" s="51" t="str">
        <f>IFERROR(VLOOKUP($B266,'Tabelas auxiliares'!$A$65:$C$102,2,FALSE),"")</f>
        <v/>
      </c>
      <c r="H266" s="51" t="str">
        <f>IFERROR(VLOOKUP($B266,'Tabelas auxiliares'!$A$65:$C$102,3,FALSE),"")</f>
        <v/>
      </c>
      <c r="P266" s="51" t="str">
        <f t="shared" si="4"/>
        <v/>
      </c>
      <c r="Q266" s="51" t="str">
        <f>IFERROR(VLOOKUP(O266,'Tabelas auxiliares'!$A$224:$E$233,5,FALSE),"")</f>
        <v/>
      </c>
      <c r="R266" s="51" t="str">
        <f>IF(Q266&lt;&gt;"",Q266,IF(P266='Tabelas auxiliares'!$A$237,"CUSTEIO",IF(P266='Tabelas auxiliares'!$A$236,"INVESTIMENTO","")))</f>
        <v/>
      </c>
    </row>
    <row r="267" spans="6:18" x14ac:dyDescent="0.25">
      <c r="F267" s="51" t="str">
        <f>IF(D267="","",IFERROR(VLOOKUP(D267,'Tabelas auxiliares'!$A$3:$B$61,2,FALSE),"DESCENTRALIZAÇÃO"))</f>
        <v/>
      </c>
      <c r="G267" s="51" t="str">
        <f>IFERROR(VLOOKUP($B267,'Tabelas auxiliares'!$A$65:$C$102,2,FALSE),"")</f>
        <v/>
      </c>
      <c r="H267" s="51" t="str">
        <f>IFERROR(VLOOKUP($B267,'Tabelas auxiliares'!$A$65:$C$102,3,FALSE),"")</f>
        <v/>
      </c>
      <c r="P267" s="51" t="str">
        <f t="shared" si="4"/>
        <v/>
      </c>
      <c r="Q267" s="51" t="str">
        <f>IFERROR(VLOOKUP(O267,'Tabelas auxiliares'!$A$224:$E$233,5,FALSE),"")</f>
        <v/>
      </c>
      <c r="R267" s="51" t="str">
        <f>IF(Q267&lt;&gt;"",Q267,IF(P267='Tabelas auxiliares'!$A$237,"CUSTEIO",IF(P267='Tabelas auxiliares'!$A$236,"INVESTIMENTO","")))</f>
        <v/>
      </c>
    </row>
    <row r="268" spans="6:18" x14ac:dyDescent="0.25">
      <c r="F268" s="51" t="str">
        <f>IF(D268="","",IFERROR(VLOOKUP(D268,'Tabelas auxiliares'!$A$3:$B$61,2,FALSE),"DESCENTRALIZAÇÃO"))</f>
        <v/>
      </c>
      <c r="G268" s="51" t="str">
        <f>IFERROR(VLOOKUP($B268,'Tabelas auxiliares'!$A$65:$C$102,2,FALSE),"")</f>
        <v/>
      </c>
      <c r="H268" s="51" t="str">
        <f>IFERROR(VLOOKUP($B268,'Tabelas auxiliares'!$A$65:$C$102,3,FALSE),"")</f>
        <v/>
      </c>
      <c r="P268" s="51" t="str">
        <f t="shared" si="4"/>
        <v/>
      </c>
      <c r="Q268" s="51" t="str">
        <f>IFERROR(VLOOKUP(O268,'Tabelas auxiliares'!$A$224:$E$233,5,FALSE),"")</f>
        <v/>
      </c>
      <c r="R268" s="51" t="str">
        <f>IF(Q268&lt;&gt;"",Q268,IF(P268='Tabelas auxiliares'!$A$237,"CUSTEIO",IF(P268='Tabelas auxiliares'!$A$236,"INVESTIMENTO","")))</f>
        <v/>
      </c>
    </row>
    <row r="269" spans="6:18" x14ac:dyDescent="0.25">
      <c r="F269" s="51" t="str">
        <f>IF(D269="","",IFERROR(VLOOKUP(D269,'Tabelas auxiliares'!$A$3:$B$61,2,FALSE),"DESCENTRALIZAÇÃO"))</f>
        <v/>
      </c>
      <c r="G269" s="51" t="str">
        <f>IFERROR(VLOOKUP($B269,'Tabelas auxiliares'!$A$65:$C$102,2,FALSE),"")</f>
        <v/>
      </c>
      <c r="H269" s="51" t="str">
        <f>IFERROR(VLOOKUP($B269,'Tabelas auxiliares'!$A$65:$C$102,3,FALSE),"")</f>
        <v/>
      </c>
      <c r="P269" s="51" t="str">
        <f t="shared" si="4"/>
        <v/>
      </c>
      <c r="Q269" s="51" t="str">
        <f>IFERROR(VLOOKUP(O269,'Tabelas auxiliares'!$A$224:$E$233,5,FALSE),"")</f>
        <v/>
      </c>
      <c r="R269" s="51" t="str">
        <f>IF(Q269&lt;&gt;"",Q269,IF(P269='Tabelas auxiliares'!$A$237,"CUSTEIO",IF(P269='Tabelas auxiliares'!$A$236,"INVESTIMENTO","")))</f>
        <v/>
      </c>
    </row>
    <row r="270" spans="6:18" x14ac:dyDescent="0.25">
      <c r="F270" s="51" t="str">
        <f>IF(D270="","",IFERROR(VLOOKUP(D270,'Tabelas auxiliares'!$A$3:$B$61,2,FALSE),"DESCENTRALIZAÇÃO"))</f>
        <v/>
      </c>
      <c r="G270" s="51" t="str">
        <f>IFERROR(VLOOKUP($B270,'Tabelas auxiliares'!$A$65:$C$102,2,FALSE),"")</f>
        <v/>
      </c>
      <c r="H270" s="51" t="str">
        <f>IFERROR(VLOOKUP($B270,'Tabelas auxiliares'!$A$65:$C$102,3,FALSE),"")</f>
        <v/>
      </c>
      <c r="P270" s="51" t="str">
        <f t="shared" si="4"/>
        <v/>
      </c>
      <c r="Q270" s="51" t="str">
        <f>IFERROR(VLOOKUP(O270,'Tabelas auxiliares'!$A$224:$E$233,5,FALSE),"")</f>
        <v/>
      </c>
      <c r="R270" s="51" t="str">
        <f>IF(Q270&lt;&gt;"",Q270,IF(P270='Tabelas auxiliares'!$A$237,"CUSTEIO",IF(P270='Tabelas auxiliares'!$A$236,"INVESTIMENTO","")))</f>
        <v/>
      </c>
    </row>
    <row r="271" spans="6:18" x14ac:dyDescent="0.25">
      <c r="F271" s="51" t="str">
        <f>IF(D271="","",IFERROR(VLOOKUP(D271,'Tabelas auxiliares'!$A$3:$B$61,2,FALSE),"DESCENTRALIZAÇÃO"))</f>
        <v/>
      </c>
      <c r="G271" s="51" t="str">
        <f>IFERROR(VLOOKUP($B271,'Tabelas auxiliares'!$A$65:$C$102,2,FALSE),"")</f>
        <v/>
      </c>
      <c r="H271" s="51" t="str">
        <f>IFERROR(VLOOKUP($B271,'Tabelas auxiliares'!$A$65:$C$102,3,FALSE),"")</f>
        <v/>
      </c>
      <c r="P271" s="51" t="str">
        <f t="shared" si="4"/>
        <v/>
      </c>
      <c r="Q271" s="51" t="str">
        <f>IFERROR(VLOOKUP(O271,'Tabelas auxiliares'!$A$224:$E$233,5,FALSE),"")</f>
        <v/>
      </c>
      <c r="R271" s="51" t="str">
        <f>IF(Q271&lt;&gt;"",Q271,IF(P271='Tabelas auxiliares'!$A$237,"CUSTEIO",IF(P271='Tabelas auxiliares'!$A$236,"INVESTIMENTO","")))</f>
        <v/>
      </c>
    </row>
    <row r="272" spans="6:18" x14ac:dyDescent="0.25">
      <c r="F272" s="51" t="str">
        <f>IF(D272="","",IFERROR(VLOOKUP(D272,'Tabelas auxiliares'!$A$3:$B$61,2,FALSE),"DESCENTRALIZAÇÃO"))</f>
        <v/>
      </c>
      <c r="G272" s="51" t="str">
        <f>IFERROR(VLOOKUP($B272,'Tabelas auxiliares'!$A$65:$C$102,2,FALSE),"")</f>
        <v/>
      </c>
      <c r="H272" s="51" t="str">
        <f>IFERROR(VLOOKUP($B272,'Tabelas auxiliares'!$A$65:$C$102,3,FALSE),"")</f>
        <v/>
      </c>
      <c r="P272" s="51" t="str">
        <f t="shared" si="4"/>
        <v/>
      </c>
      <c r="Q272" s="51" t="str">
        <f>IFERROR(VLOOKUP(O272,'Tabelas auxiliares'!$A$224:$E$233,5,FALSE),"")</f>
        <v/>
      </c>
      <c r="R272" s="51" t="str">
        <f>IF(Q272&lt;&gt;"",Q272,IF(P272='Tabelas auxiliares'!$A$237,"CUSTEIO",IF(P272='Tabelas auxiliares'!$A$236,"INVESTIMENTO","")))</f>
        <v/>
      </c>
    </row>
    <row r="273" spans="6:18" x14ac:dyDescent="0.25">
      <c r="F273" s="51" t="str">
        <f>IF(D273="","",IFERROR(VLOOKUP(D273,'Tabelas auxiliares'!$A$3:$B$61,2,FALSE),"DESCENTRALIZAÇÃO"))</f>
        <v/>
      </c>
      <c r="G273" s="51" t="str">
        <f>IFERROR(VLOOKUP($B273,'Tabelas auxiliares'!$A$65:$C$102,2,FALSE),"")</f>
        <v/>
      </c>
      <c r="H273" s="51" t="str">
        <f>IFERROR(VLOOKUP($B273,'Tabelas auxiliares'!$A$65:$C$102,3,FALSE),"")</f>
        <v/>
      </c>
      <c r="P273" s="51" t="str">
        <f t="shared" si="4"/>
        <v/>
      </c>
      <c r="Q273" s="51" t="str">
        <f>IFERROR(VLOOKUP(O273,'Tabelas auxiliares'!$A$224:$E$233,5,FALSE),"")</f>
        <v/>
      </c>
      <c r="R273" s="51" t="str">
        <f>IF(Q273&lt;&gt;"",Q273,IF(P273='Tabelas auxiliares'!$A$237,"CUSTEIO",IF(P273='Tabelas auxiliares'!$A$236,"INVESTIMENTO","")))</f>
        <v/>
      </c>
    </row>
    <row r="274" spans="6:18" x14ac:dyDescent="0.25">
      <c r="F274" s="51" t="str">
        <f>IF(D274="","",IFERROR(VLOOKUP(D274,'Tabelas auxiliares'!$A$3:$B$61,2,FALSE),"DESCENTRALIZAÇÃO"))</f>
        <v/>
      </c>
      <c r="G274" s="51" t="str">
        <f>IFERROR(VLOOKUP($B274,'Tabelas auxiliares'!$A$65:$C$102,2,FALSE),"")</f>
        <v/>
      </c>
      <c r="H274" s="51" t="str">
        <f>IFERROR(VLOOKUP($B274,'Tabelas auxiliares'!$A$65:$C$102,3,FALSE),"")</f>
        <v/>
      </c>
      <c r="P274" s="51" t="str">
        <f t="shared" si="4"/>
        <v/>
      </c>
      <c r="Q274" s="51" t="str">
        <f>IFERROR(VLOOKUP(O274,'Tabelas auxiliares'!$A$224:$E$233,5,FALSE),"")</f>
        <v/>
      </c>
      <c r="R274" s="51" t="str">
        <f>IF(Q274&lt;&gt;"",Q274,IF(P274='Tabelas auxiliares'!$A$237,"CUSTEIO",IF(P274='Tabelas auxiliares'!$A$236,"INVESTIMENTO","")))</f>
        <v/>
      </c>
    </row>
    <row r="275" spans="6:18" x14ac:dyDescent="0.25">
      <c r="F275" s="51" t="str">
        <f>IF(D275="","",IFERROR(VLOOKUP(D275,'Tabelas auxiliares'!$A$3:$B$61,2,FALSE),"DESCENTRALIZAÇÃO"))</f>
        <v/>
      </c>
      <c r="G275" s="51" t="str">
        <f>IFERROR(VLOOKUP($B275,'Tabelas auxiliares'!$A$65:$C$102,2,FALSE),"")</f>
        <v/>
      </c>
      <c r="H275" s="51" t="str">
        <f>IFERROR(VLOOKUP($B275,'Tabelas auxiliares'!$A$65:$C$102,3,FALSE),"")</f>
        <v/>
      </c>
      <c r="P275" s="51" t="str">
        <f t="shared" si="4"/>
        <v/>
      </c>
      <c r="Q275" s="51" t="str">
        <f>IFERROR(VLOOKUP(O275,'Tabelas auxiliares'!$A$224:$E$233,5,FALSE),"")</f>
        <v/>
      </c>
      <c r="R275" s="51" t="str">
        <f>IF(Q275&lt;&gt;"",Q275,IF(P275='Tabelas auxiliares'!$A$237,"CUSTEIO",IF(P275='Tabelas auxiliares'!$A$236,"INVESTIMENTO","")))</f>
        <v/>
      </c>
    </row>
    <row r="276" spans="6:18" x14ac:dyDescent="0.25">
      <c r="F276" s="51" t="str">
        <f>IF(D276="","",IFERROR(VLOOKUP(D276,'Tabelas auxiliares'!$A$3:$B$61,2,FALSE),"DESCENTRALIZAÇÃO"))</f>
        <v/>
      </c>
      <c r="G276" s="51" t="str">
        <f>IFERROR(VLOOKUP($B276,'Tabelas auxiliares'!$A$65:$C$102,2,FALSE),"")</f>
        <v/>
      </c>
      <c r="H276" s="51" t="str">
        <f>IFERROR(VLOOKUP($B276,'Tabelas auxiliares'!$A$65:$C$102,3,FALSE),"")</f>
        <v/>
      </c>
      <c r="P276" s="51" t="str">
        <f t="shared" si="4"/>
        <v/>
      </c>
      <c r="Q276" s="51" t="str">
        <f>IFERROR(VLOOKUP(O276,'Tabelas auxiliares'!$A$224:$E$233,5,FALSE),"")</f>
        <v/>
      </c>
      <c r="R276" s="51" t="str">
        <f>IF(Q276&lt;&gt;"",Q276,IF(P276='Tabelas auxiliares'!$A$237,"CUSTEIO",IF(P276='Tabelas auxiliares'!$A$236,"INVESTIMENTO","")))</f>
        <v/>
      </c>
    </row>
    <row r="277" spans="6:18" x14ac:dyDescent="0.25">
      <c r="F277" s="51" t="str">
        <f>IF(D277="","",IFERROR(VLOOKUP(D277,'Tabelas auxiliares'!$A$3:$B$61,2,FALSE),"DESCENTRALIZAÇÃO"))</f>
        <v/>
      </c>
      <c r="G277" s="51" t="str">
        <f>IFERROR(VLOOKUP($B277,'Tabelas auxiliares'!$A$65:$C$102,2,FALSE),"")</f>
        <v/>
      </c>
      <c r="H277" s="51" t="str">
        <f>IFERROR(VLOOKUP($B277,'Tabelas auxiliares'!$A$65:$C$102,3,FALSE),"")</f>
        <v/>
      </c>
      <c r="P277" s="51" t="str">
        <f t="shared" si="4"/>
        <v/>
      </c>
      <c r="Q277" s="51" t="str">
        <f>IFERROR(VLOOKUP(O277,'Tabelas auxiliares'!$A$224:$E$233,5,FALSE),"")</f>
        <v/>
      </c>
      <c r="R277" s="51" t="str">
        <f>IF(Q277&lt;&gt;"",Q277,IF(P277='Tabelas auxiliares'!$A$237,"CUSTEIO",IF(P277='Tabelas auxiliares'!$A$236,"INVESTIMENTO","")))</f>
        <v/>
      </c>
    </row>
    <row r="278" spans="6:18" x14ac:dyDescent="0.25">
      <c r="F278" s="51" t="str">
        <f>IF(D278="","",IFERROR(VLOOKUP(D278,'Tabelas auxiliares'!$A$3:$B$61,2,FALSE),"DESCENTRALIZAÇÃO"))</f>
        <v/>
      </c>
      <c r="G278" s="51" t="str">
        <f>IFERROR(VLOOKUP($B278,'Tabelas auxiliares'!$A$65:$C$102,2,FALSE),"")</f>
        <v/>
      </c>
      <c r="H278" s="51" t="str">
        <f>IFERROR(VLOOKUP($B278,'Tabelas auxiliares'!$A$65:$C$102,3,FALSE),"")</f>
        <v/>
      </c>
      <c r="P278" s="51" t="str">
        <f t="shared" si="4"/>
        <v/>
      </c>
      <c r="Q278" s="51" t="str">
        <f>IFERROR(VLOOKUP(O278,'Tabelas auxiliares'!$A$224:$E$233,5,FALSE),"")</f>
        <v/>
      </c>
      <c r="R278" s="51" t="str">
        <f>IF(Q278&lt;&gt;"",Q278,IF(P278='Tabelas auxiliares'!$A$237,"CUSTEIO",IF(P278='Tabelas auxiliares'!$A$236,"INVESTIMENTO","")))</f>
        <v/>
      </c>
    </row>
    <row r="279" spans="6:18" x14ac:dyDescent="0.25">
      <c r="F279" s="51" t="str">
        <f>IF(D279="","",IFERROR(VLOOKUP(D279,'Tabelas auxiliares'!$A$3:$B$61,2,FALSE),"DESCENTRALIZAÇÃO"))</f>
        <v/>
      </c>
      <c r="G279" s="51" t="str">
        <f>IFERROR(VLOOKUP($B279,'Tabelas auxiliares'!$A$65:$C$102,2,FALSE),"")</f>
        <v/>
      </c>
      <c r="H279" s="51" t="str">
        <f>IFERROR(VLOOKUP($B279,'Tabelas auxiliares'!$A$65:$C$102,3,FALSE),"")</f>
        <v/>
      </c>
      <c r="P279" s="51" t="str">
        <f t="shared" si="4"/>
        <v/>
      </c>
      <c r="Q279" s="51" t="str">
        <f>IFERROR(VLOOKUP(O279,'Tabelas auxiliares'!$A$224:$E$233,5,FALSE),"")</f>
        <v/>
      </c>
      <c r="R279" s="51" t="str">
        <f>IF(Q279&lt;&gt;"",Q279,IF(P279='Tabelas auxiliares'!$A$237,"CUSTEIO",IF(P279='Tabelas auxiliares'!$A$236,"INVESTIMENTO","")))</f>
        <v/>
      </c>
    </row>
    <row r="280" spans="6:18" x14ac:dyDescent="0.25">
      <c r="F280" s="51" t="str">
        <f>IF(D280="","",IFERROR(VLOOKUP(D280,'Tabelas auxiliares'!$A$3:$B$61,2,FALSE),"DESCENTRALIZAÇÃO"))</f>
        <v/>
      </c>
      <c r="G280" s="51" t="str">
        <f>IFERROR(VLOOKUP($B280,'Tabelas auxiliares'!$A$65:$C$102,2,FALSE),"")</f>
        <v/>
      </c>
      <c r="H280" s="51" t="str">
        <f>IFERROR(VLOOKUP($B280,'Tabelas auxiliares'!$A$65:$C$102,3,FALSE),"")</f>
        <v/>
      </c>
      <c r="P280" s="51" t="str">
        <f t="shared" si="4"/>
        <v/>
      </c>
      <c r="Q280" s="51" t="str">
        <f>IFERROR(VLOOKUP(O280,'Tabelas auxiliares'!$A$224:$E$233,5,FALSE),"")</f>
        <v/>
      </c>
      <c r="R280" s="51" t="str">
        <f>IF(Q280&lt;&gt;"",Q280,IF(P280='Tabelas auxiliares'!$A$237,"CUSTEIO",IF(P280='Tabelas auxiliares'!$A$236,"INVESTIMENTO","")))</f>
        <v/>
      </c>
    </row>
    <row r="281" spans="6:18" x14ac:dyDescent="0.25">
      <c r="F281" s="51" t="str">
        <f>IF(D281="","",IFERROR(VLOOKUP(D281,'Tabelas auxiliares'!$A$3:$B$61,2,FALSE),"DESCENTRALIZAÇÃO"))</f>
        <v/>
      </c>
      <c r="G281" s="51" t="str">
        <f>IFERROR(VLOOKUP($B281,'Tabelas auxiliares'!$A$65:$C$102,2,FALSE),"")</f>
        <v/>
      </c>
      <c r="H281" s="51" t="str">
        <f>IFERROR(VLOOKUP($B281,'Tabelas auxiliares'!$A$65:$C$102,3,FALSE),"")</f>
        <v/>
      </c>
      <c r="P281" s="51" t="str">
        <f t="shared" si="4"/>
        <v/>
      </c>
      <c r="Q281" s="51" t="str">
        <f>IFERROR(VLOOKUP(O281,'Tabelas auxiliares'!$A$224:$E$233,5,FALSE),"")</f>
        <v/>
      </c>
      <c r="R281" s="51" t="str">
        <f>IF(Q281&lt;&gt;"",Q281,IF(P281='Tabelas auxiliares'!$A$237,"CUSTEIO",IF(P281='Tabelas auxiliares'!$A$236,"INVESTIMENTO","")))</f>
        <v/>
      </c>
    </row>
    <row r="282" spans="6:18" x14ac:dyDescent="0.25">
      <c r="F282" s="51" t="str">
        <f>IF(D282="","",IFERROR(VLOOKUP(D282,'Tabelas auxiliares'!$A$3:$B$61,2,FALSE),"DESCENTRALIZAÇÃO"))</f>
        <v/>
      </c>
      <c r="G282" s="51" t="str">
        <f>IFERROR(VLOOKUP($B282,'Tabelas auxiliares'!$A$65:$C$102,2,FALSE),"")</f>
        <v/>
      </c>
      <c r="H282" s="51" t="str">
        <f>IFERROR(VLOOKUP($B282,'Tabelas auxiliares'!$A$65:$C$102,3,FALSE),"")</f>
        <v/>
      </c>
      <c r="P282" s="51" t="str">
        <f t="shared" si="4"/>
        <v/>
      </c>
      <c r="Q282" s="51" t="str">
        <f>IFERROR(VLOOKUP(O282,'Tabelas auxiliares'!$A$224:$E$233,5,FALSE),"")</f>
        <v/>
      </c>
      <c r="R282" s="51" t="str">
        <f>IF(Q282&lt;&gt;"",Q282,IF(P282='Tabelas auxiliares'!$A$237,"CUSTEIO",IF(P282='Tabelas auxiliares'!$A$236,"INVESTIMENTO","")))</f>
        <v/>
      </c>
    </row>
    <row r="283" spans="6:18" x14ac:dyDescent="0.25">
      <c r="F283" s="51" t="str">
        <f>IF(D283="","",IFERROR(VLOOKUP(D283,'Tabelas auxiliares'!$A$3:$B$61,2,FALSE),"DESCENTRALIZAÇÃO"))</f>
        <v/>
      </c>
      <c r="G283" s="51" t="str">
        <f>IFERROR(VLOOKUP($B283,'Tabelas auxiliares'!$A$65:$C$102,2,FALSE),"")</f>
        <v/>
      </c>
      <c r="H283" s="51" t="str">
        <f>IFERROR(VLOOKUP($B283,'Tabelas auxiliares'!$A$65:$C$102,3,FALSE),"")</f>
        <v/>
      </c>
      <c r="P283" s="51" t="str">
        <f t="shared" si="4"/>
        <v/>
      </c>
      <c r="Q283" s="51" t="str">
        <f>IFERROR(VLOOKUP(O283,'Tabelas auxiliares'!$A$224:$E$233,5,FALSE),"")</f>
        <v/>
      </c>
      <c r="R283" s="51" t="str">
        <f>IF(Q283&lt;&gt;"",Q283,IF(P283='Tabelas auxiliares'!$A$237,"CUSTEIO",IF(P283='Tabelas auxiliares'!$A$236,"INVESTIMENTO","")))</f>
        <v/>
      </c>
    </row>
    <row r="284" spans="6:18" x14ac:dyDescent="0.25">
      <c r="F284" s="51" t="str">
        <f>IF(D284="","",IFERROR(VLOOKUP(D284,'Tabelas auxiliares'!$A$3:$B$61,2,FALSE),"DESCENTRALIZAÇÃO"))</f>
        <v/>
      </c>
      <c r="G284" s="51" t="str">
        <f>IFERROR(VLOOKUP($B284,'Tabelas auxiliares'!$A$65:$C$102,2,FALSE),"")</f>
        <v/>
      </c>
      <c r="H284" s="51" t="str">
        <f>IFERROR(VLOOKUP($B284,'Tabelas auxiliares'!$A$65:$C$102,3,FALSE),"")</f>
        <v/>
      </c>
      <c r="P284" s="51" t="str">
        <f t="shared" si="4"/>
        <v/>
      </c>
      <c r="Q284" s="51" t="str">
        <f>IFERROR(VLOOKUP(O284,'Tabelas auxiliares'!$A$224:$E$233,5,FALSE),"")</f>
        <v/>
      </c>
      <c r="R284" s="51" t="str">
        <f>IF(Q284&lt;&gt;"",Q284,IF(P284='Tabelas auxiliares'!$A$237,"CUSTEIO",IF(P284='Tabelas auxiliares'!$A$236,"INVESTIMENTO","")))</f>
        <v/>
      </c>
    </row>
    <row r="285" spans="6:18" x14ac:dyDescent="0.25">
      <c r="F285" s="51" t="str">
        <f>IF(D285="","",IFERROR(VLOOKUP(D285,'Tabelas auxiliares'!$A$3:$B$61,2,FALSE),"DESCENTRALIZAÇÃO"))</f>
        <v/>
      </c>
      <c r="G285" s="51" t="str">
        <f>IFERROR(VLOOKUP($B285,'Tabelas auxiliares'!$A$65:$C$102,2,FALSE),"")</f>
        <v/>
      </c>
      <c r="H285" s="51" t="str">
        <f>IFERROR(VLOOKUP($B285,'Tabelas auxiliares'!$A$65:$C$102,3,FALSE),"")</f>
        <v/>
      </c>
      <c r="P285" s="51" t="str">
        <f t="shared" si="4"/>
        <v/>
      </c>
      <c r="Q285" s="51" t="str">
        <f>IFERROR(VLOOKUP(O285,'Tabelas auxiliares'!$A$224:$E$233,5,FALSE),"")</f>
        <v/>
      </c>
      <c r="R285" s="51" t="str">
        <f>IF(Q285&lt;&gt;"",Q285,IF(P285='Tabelas auxiliares'!$A$237,"CUSTEIO",IF(P285='Tabelas auxiliares'!$A$236,"INVESTIMENTO","")))</f>
        <v/>
      </c>
    </row>
    <row r="286" spans="6:18" x14ac:dyDescent="0.25">
      <c r="F286" s="51" t="str">
        <f>IF(D286="","",IFERROR(VLOOKUP(D286,'Tabelas auxiliares'!$A$3:$B$61,2,FALSE),"DESCENTRALIZAÇÃO"))</f>
        <v/>
      </c>
      <c r="G286" s="51" t="str">
        <f>IFERROR(VLOOKUP($B286,'Tabelas auxiliares'!$A$65:$C$102,2,FALSE),"")</f>
        <v/>
      </c>
      <c r="H286" s="51" t="str">
        <f>IFERROR(VLOOKUP($B286,'Tabelas auxiliares'!$A$65:$C$102,3,FALSE),"")</f>
        <v/>
      </c>
      <c r="P286" s="51" t="str">
        <f t="shared" si="4"/>
        <v/>
      </c>
      <c r="Q286" s="51" t="str">
        <f>IFERROR(VLOOKUP(O286,'Tabelas auxiliares'!$A$224:$E$233,5,FALSE),"")</f>
        <v/>
      </c>
      <c r="R286" s="51" t="str">
        <f>IF(Q286&lt;&gt;"",Q286,IF(P286='Tabelas auxiliares'!$A$237,"CUSTEIO",IF(P286='Tabelas auxiliares'!$A$236,"INVESTIMENTO","")))</f>
        <v/>
      </c>
    </row>
    <row r="287" spans="6:18" x14ac:dyDescent="0.25">
      <c r="F287" s="51" t="str">
        <f>IF(D287="","",IFERROR(VLOOKUP(D287,'Tabelas auxiliares'!$A$3:$B$61,2,FALSE),"DESCENTRALIZAÇÃO"))</f>
        <v/>
      </c>
      <c r="G287" s="51" t="str">
        <f>IFERROR(VLOOKUP($B287,'Tabelas auxiliares'!$A$65:$C$102,2,FALSE),"")</f>
        <v/>
      </c>
      <c r="H287" s="51" t="str">
        <f>IFERROR(VLOOKUP($B287,'Tabelas auxiliares'!$A$65:$C$102,3,FALSE),"")</f>
        <v/>
      </c>
      <c r="P287" s="51" t="str">
        <f t="shared" si="4"/>
        <v/>
      </c>
      <c r="Q287" s="51" t="str">
        <f>IFERROR(VLOOKUP(O287,'Tabelas auxiliares'!$A$224:$E$233,5,FALSE),"")</f>
        <v/>
      </c>
      <c r="R287" s="51" t="str">
        <f>IF(Q287&lt;&gt;"",Q287,IF(P287='Tabelas auxiliares'!$A$237,"CUSTEIO",IF(P287='Tabelas auxiliares'!$A$236,"INVESTIMENTO","")))</f>
        <v/>
      </c>
    </row>
    <row r="288" spans="6:18" x14ac:dyDescent="0.25">
      <c r="F288" s="51" t="str">
        <f>IF(D288="","",IFERROR(VLOOKUP(D288,'Tabelas auxiliares'!$A$3:$B$61,2,FALSE),"DESCENTRALIZAÇÃO"))</f>
        <v/>
      </c>
      <c r="G288" s="51" t="str">
        <f>IFERROR(VLOOKUP($B288,'Tabelas auxiliares'!$A$65:$C$102,2,FALSE),"")</f>
        <v/>
      </c>
      <c r="H288" s="51" t="str">
        <f>IFERROR(VLOOKUP($B288,'Tabelas auxiliares'!$A$65:$C$102,3,FALSE),"")</f>
        <v/>
      </c>
      <c r="P288" s="51" t="str">
        <f t="shared" si="4"/>
        <v/>
      </c>
      <c r="Q288" s="51" t="str">
        <f>IFERROR(VLOOKUP(O288,'Tabelas auxiliares'!$A$224:$E$233,5,FALSE),"")</f>
        <v/>
      </c>
      <c r="R288" s="51" t="str">
        <f>IF(Q288&lt;&gt;"",Q288,IF(P288='Tabelas auxiliares'!$A$237,"CUSTEIO",IF(P288='Tabelas auxiliares'!$A$236,"INVESTIMENTO","")))</f>
        <v/>
      </c>
    </row>
    <row r="289" spans="6:18" x14ac:dyDescent="0.25">
      <c r="F289" s="51" t="str">
        <f>IF(D289="","",IFERROR(VLOOKUP(D289,'Tabelas auxiliares'!$A$3:$B$61,2,FALSE),"DESCENTRALIZAÇÃO"))</f>
        <v/>
      </c>
      <c r="G289" s="51" t="str">
        <f>IFERROR(VLOOKUP($B289,'Tabelas auxiliares'!$A$65:$C$102,2,FALSE),"")</f>
        <v/>
      </c>
      <c r="H289" s="51" t="str">
        <f>IFERROR(VLOOKUP($B289,'Tabelas auxiliares'!$A$65:$C$102,3,FALSE),"")</f>
        <v/>
      </c>
      <c r="P289" s="51" t="str">
        <f t="shared" si="4"/>
        <v/>
      </c>
      <c r="Q289" s="51" t="str">
        <f>IFERROR(VLOOKUP(O289,'Tabelas auxiliares'!$A$224:$E$233,5,FALSE),"")</f>
        <v/>
      </c>
      <c r="R289" s="51" t="str">
        <f>IF(Q289&lt;&gt;"",Q289,IF(P289='Tabelas auxiliares'!$A$237,"CUSTEIO",IF(P289='Tabelas auxiliares'!$A$236,"INVESTIMENTO","")))</f>
        <v/>
      </c>
    </row>
    <row r="290" spans="6:18" x14ac:dyDescent="0.25">
      <c r="F290" s="51" t="str">
        <f>IF(D290="","",IFERROR(VLOOKUP(D290,'Tabelas auxiliares'!$A$3:$B$61,2,FALSE),"DESCENTRALIZAÇÃO"))</f>
        <v/>
      </c>
      <c r="G290" s="51" t="str">
        <f>IFERROR(VLOOKUP($B290,'Tabelas auxiliares'!$A$65:$C$102,2,FALSE),"")</f>
        <v/>
      </c>
      <c r="H290" s="51" t="str">
        <f>IFERROR(VLOOKUP($B290,'Tabelas auxiliares'!$A$65:$C$102,3,FALSE),"")</f>
        <v/>
      </c>
      <c r="P290" s="51" t="str">
        <f t="shared" si="4"/>
        <v/>
      </c>
      <c r="Q290" s="51" t="str">
        <f>IFERROR(VLOOKUP(O290,'Tabelas auxiliares'!$A$224:$E$233,5,FALSE),"")</f>
        <v/>
      </c>
      <c r="R290" s="51" t="str">
        <f>IF(Q290&lt;&gt;"",Q290,IF(P290='Tabelas auxiliares'!$A$237,"CUSTEIO",IF(P290='Tabelas auxiliares'!$A$236,"INVESTIMENTO","")))</f>
        <v/>
      </c>
    </row>
    <row r="291" spans="6:18" x14ac:dyDescent="0.25">
      <c r="F291" s="51" t="str">
        <f>IF(D291="","",IFERROR(VLOOKUP(D291,'Tabelas auxiliares'!$A$3:$B$61,2,FALSE),"DESCENTRALIZAÇÃO"))</f>
        <v/>
      </c>
      <c r="G291" s="51" t="str">
        <f>IFERROR(VLOOKUP($B291,'Tabelas auxiliares'!$A$65:$C$102,2,FALSE),"")</f>
        <v/>
      </c>
      <c r="H291" s="51" t="str">
        <f>IFERROR(VLOOKUP($B291,'Tabelas auxiliares'!$A$65:$C$102,3,FALSE),"")</f>
        <v/>
      </c>
      <c r="P291" s="51" t="str">
        <f t="shared" si="4"/>
        <v/>
      </c>
      <c r="Q291" s="51" t="str">
        <f>IFERROR(VLOOKUP(O291,'Tabelas auxiliares'!$A$224:$E$233,5,FALSE),"")</f>
        <v/>
      </c>
      <c r="R291" s="51" t="str">
        <f>IF(Q291&lt;&gt;"",Q291,IF(P291='Tabelas auxiliares'!$A$237,"CUSTEIO",IF(P291='Tabelas auxiliares'!$A$236,"INVESTIMENTO","")))</f>
        <v/>
      </c>
    </row>
    <row r="292" spans="6:18" x14ac:dyDescent="0.25">
      <c r="F292" s="51" t="str">
        <f>IF(D292="","",IFERROR(VLOOKUP(D292,'Tabelas auxiliares'!$A$3:$B$61,2,FALSE),"DESCENTRALIZAÇÃO"))</f>
        <v/>
      </c>
      <c r="G292" s="51" t="str">
        <f>IFERROR(VLOOKUP($B292,'Tabelas auxiliares'!$A$65:$C$102,2,FALSE),"")</f>
        <v/>
      </c>
      <c r="H292" s="51" t="str">
        <f>IFERROR(VLOOKUP($B292,'Tabelas auxiliares'!$A$65:$C$102,3,FALSE),"")</f>
        <v/>
      </c>
      <c r="P292" s="51" t="str">
        <f t="shared" si="4"/>
        <v/>
      </c>
      <c r="Q292" s="51" t="str">
        <f>IFERROR(VLOOKUP(O292,'Tabelas auxiliares'!$A$224:$E$233,5,FALSE),"")</f>
        <v/>
      </c>
      <c r="R292" s="51" t="str">
        <f>IF(Q292&lt;&gt;"",Q292,IF(P292='Tabelas auxiliares'!$A$237,"CUSTEIO",IF(P292='Tabelas auxiliares'!$A$236,"INVESTIMENTO","")))</f>
        <v/>
      </c>
    </row>
    <row r="293" spans="6:18" x14ac:dyDescent="0.25">
      <c r="F293" s="51" t="str">
        <f>IF(D293="","",IFERROR(VLOOKUP(D293,'Tabelas auxiliares'!$A$3:$B$61,2,FALSE),"DESCENTRALIZAÇÃO"))</f>
        <v/>
      </c>
      <c r="G293" s="51" t="str">
        <f>IFERROR(VLOOKUP($B293,'Tabelas auxiliares'!$A$65:$C$102,2,FALSE),"")</f>
        <v/>
      </c>
      <c r="H293" s="51" t="str">
        <f>IFERROR(VLOOKUP($B293,'Tabelas auxiliares'!$A$65:$C$102,3,FALSE),"")</f>
        <v/>
      </c>
      <c r="P293" s="51" t="str">
        <f t="shared" si="4"/>
        <v/>
      </c>
      <c r="Q293" s="51" t="str">
        <f>IFERROR(VLOOKUP(O293,'Tabelas auxiliares'!$A$224:$E$233,5,FALSE),"")</f>
        <v/>
      </c>
      <c r="R293" s="51" t="str">
        <f>IF(Q293&lt;&gt;"",Q293,IF(P293='Tabelas auxiliares'!$A$237,"CUSTEIO",IF(P293='Tabelas auxiliares'!$A$236,"INVESTIMENTO","")))</f>
        <v/>
      </c>
    </row>
    <row r="294" spans="6:18" x14ac:dyDescent="0.25">
      <c r="F294" s="51" t="str">
        <f>IF(D294="","",IFERROR(VLOOKUP(D294,'Tabelas auxiliares'!$A$3:$B$61,2,FALSE),"DESCENTRALIZAÇÃO"))</f>
        <v/>
      </c>
      <c r="G294" s="51" t="str">
        <f>IFERROR(VLOOKUP($B294,'Tabelas auxiliares'!$A$65:$C$102,2,FALSE),"")</f>
        <v/>
      </c>
      <c r="H294" s="51" t="str">
        <f>IFERROR(VLOOKUP($B294,'Tabelas auxiliares'!$A$65:$C$102,3,FALSE),"")</f>
        <v/>
      </c>
      <c r="P294" s="51" t="str">
        <f t="shared" si="4"/>
        <v/>
      </c>
      <c r="Q294" s="51" t="str">
        <f>IFERROR(VLOOKUP(O294,'Tabelas auxiliares'!$A$224:$E$233,5,FALSE),"")</f>
        <v/>
      </c>
      <c r="R294" s="51" t="str">
        <f>IF(Q294&lt;&gt;"",Q294,IF(P294='Tabelas auxiliares'!$A$237,"CUSTEIO",IF(P294='Tabelas auxiliares'!$A$236,"INVESTIMENTO","")))</f>
        <v/>
      </c>
    </row>
    <row r="295" spans="6:18" x14ac:dyDescent="0.25">
      <c r="F295" s="51" t="str">
        <f>IF(D295="","",IFERROR(VLOOKUP(D295,'Tabelas auxiliares'!$A$3:$B$61,2,FALSE),"DESCENTRALIZAÇÃO"))</f>
        <v/>
      </c>
      <c r="G295" s="51" t="str">
        <f>IFERROR(VLOOKUP($B295,'Tabelas auxiliares'!$A$65:$C$102,2,FALSE),"")</f>
        <v/>
      </c>
      <c r="H295" s="51" t="str">
        <f>IFERROR(VLOOKUP($B295,'Tabelas auxiliares'!$A$65:$C$102,3,FALSE),"")</f>
        <v/>
      </c>
      <c r="P295" s="51" t="str">
        <f t="shared" si="4"/>
        <v/>
      </c>
      <c r="Q295" s="51" t="str">
        <f>IFERROR(VLOOKUP(O295,'Tabelas auxiliares'!$A$224:$E$233,5,FALSE),"")</f>
        <v/>
      </c>
      <c r="R295" s="51" t="str">
        <f>IF(Q295&lt;&gt;"",Q295,IF(P295='Tabelas auxiliares'!$A$237,"CUSTEIO",IF(P295='Tabelas auxiliares'!$A$236,"INVESTIMENTO","")))</f>
        <v/>
      </c>
    </row>
    <row r="296" spans="6:18" x14ac:dyDescent="0.25">
      <c r="F296" s="51" t="str">
        <f>IF(D296="","",IFERROR(VLOOKUP(D296,'Tabelas auxiliares'!$A$3:$B$61,2,FALSE),"DESCENTRALIZAÇÃO"))</f>
        <v/>
      </c>
      <c r="G296" s="51" t="str">
        <f>IFERROR(VLOOKUP($B296,'Tabelas auxiliares'!$A$65:$C$102,2,FALSE),"")</f>
        <v/>
      </c>
      <c r="H296" s="51" t="str">
        <f>IFERROR(VLOOKUP($B296,'Tabelas auxiliares'!$A$65:$C$102,3,FALSE),"")</f>
        <v/>
      </c>
      <c r="P296" s="51" t="str">
        <f t="shared" si="4"/>
        <v/>
      </c>
      <c r="Q296" s="51" t="str">
        <f>IFERROR(VLOOKUP(O296,'Tabelas auxiliares'!$A$224:$E$233,5,FALSE),"")</f>
        <v/>
      </c>
      <c r="R296" s="51" t="str">
        <f>IF(Q296&lt;&gt;"",Q296,IF(P296='Tabelas auxiliares'!$A$237,"CUSTEIO",IF(P296='Tabelas auxiliares'!$A$236,"INVESTIMENTO","")))</f>
        <v/>
      </c>
    </row>
    <row r="297" spans="6:18" x14ac:dyDescent="0.25">
      <c r="F297" s="51" t="str">
        <f>IF(D297="","",IFERROR(VLOOKUP(D297,'Tabelas auxiliares'!$A$3:$B$61,2,FALSE),"DESCENTRALIZAÇÃO"))</f>
        <v/>
      </c>
      <c r="G297" s="51" t="str">
        <f>IFERROR(VLOOKUP($B297,'Tabelas auxiliares'!$A$65:$C$102,2,FALSE),"")</f>
        <v/>
      </c>
      <c r="H297" s="51" t="str">
        <f>IFERROR(VLOOKUP($B297,'Tabelas auxiliares'!$A$65:$C$102,3,FALSE),"")</f>
        <v/>
      </c>
      <c r="P297" s="51" t="str">
        <f t="shared" si="4"/>
        <v/>
      </c>
      <c r="Q297" s="51" t="str">
        <f>IFERROR(VLOOKUP(O297,'Tabelas auxiliares'!$A$224:$E$233,5,FALSE),"")</f>
        <v/>
      </c>
      <c r="R297" s="51" t="str">
        <f>IF(Q297&lt;&gt;"",Q297,IF(P297='Tabelas auxiliares'!$A$237,"CUSTEIO",IF(P297='Tabelas auxiliares'!$A$236,"INVESTIMENTO","")))</f>
        <v/>
      </c>
    </row>
    <row r="298" spans="6:18" x14ac:dyDescent="0.25">
      <c r="F298" s="51" t="str">
        <f>IF(D298="","",IFERROR(VLOOKUP(D298,'Tabelas auxiliares'!$A$3:$B$61,2,FALSE),"DESCENTRALIZAÇÃO"))</f>
        <v/>
      </c>
      <c r="G298" s="51" t="str">
        <f>IFERROR(VLOOKUP($B298,'Tabelas auxiliares'!$A$65:$C$102,2,FALSE),"")</f>
        <v/>
      </c>
      <c r="H298" s="51" t="str">
        <f>IFERROR(VLOOKUP($B298,'Tabelas auxiliares'!$A$65:$C$102,3,FALSE),"")</f>
        <v/>
      </c>
      <c r="P298" s="51" t="str">
        <f t="shared" si="4"/>
        <v/>
      </c>
      <c r="Q298" s="51" t="str">
        <f>IFERROR(VLOOKUP(O298,'Tabelas auxiliares'!$A$224:$E$233,5,FALSE),"")</f>
        <v/>
      </c>
      <c r="R298" s="51" t="str">
        <f>IF(Q298&lt;&gt;"",Q298,IF(P298='Tabelas auxiliares'!$A$237,"CUSTEIO",IF(P298='Tabelas auxiliares'!$A$236,"INVESTIMENTO","")))</f>
        <v/>
      </c>
    </row>
    <row r="299" spans="6:18" x14ac:dyDescent="0.25">
      <c r="F299" s="51" t="str">
        <f>IF(D299="","",IFERROR(VLOOKUP(D299,'Tabelas auxiliares'!$A$3:$B$61,2,FALSE),"DESCENTRALIZAÇÃO"))</f>
        <v/>
      </c>
      <c r="G299" s="51" t="str">
        <f>IFERROR(VLOOKUP($B299,'Tabelas auxiliares'!$A$65:$C$102,2,FALSE),"")</f>
        <v/>
      </c>
      <c r="H299" s="51" t="str">
        <f>IFERROR(VLOOKUP($B299,'Tabelas auxiliares'!$A$65:$C$102,3,FALSE),"")</f>
        <v/>
      </c>
      <c r="P299" s="51" t="str">
        <f t="shared" si="4"/>
        <v/>
      </c>
      <c r="Q299" s="51" t="str">
        <f>IFERROR(VLOOKUP(O299,'Tabelas auxiliares'!$A$224:$E$233,5,FALSE),"")</f>
        <v/>
      </c>
      <c r="R299" s="51" t="str">
        <f>IF(Q299&lt;&gt;"",Q299,IF(P299='Tabelas auxiliares'!$A$237,"CUSTEIO",IF(P299='Tabelas auxiliares'!$A$236,"INVESTIMENTO","")))</f>
        <v/>
      </c>
    </row>
    <row r="300" spans="6:18" x14ac:dyDescent="0.25">
      <c r="F300" s="51" t="str">
        <f>IF(D300="","",IFERROR(VLOOKUP(D300,'Tabelas auxiliares'!$A$3:$B$61,2,FALSE),"DESCENTRALIZAÇÃO"))</f>
        <v/>
      </c>
      <c r="G300" s="51" t="str">
        <f>IFERROR(VLOOKUP($B300,'Tabelas auxiliares'!$A$65:$C$102,2,FALSE),"")</f>
        <v/>
      </c>
      <c r="H300" s="51" t="str">
        <f>IFERROR(VLOOKUP($B300,'Tabelas auxiliares'!$A$65:$C$102,3,FALSE),"")</f>
        <v/>
      </c>
      <c r="P300" s="51" t="str">
        <f t="shared" si="4"/>
        <v/>
      </c>
      <c r="Q300" s="51" t="str">
        <f>IFERROR(VLOOKUP(O300,'Tabelas auxiliares'!$A$224:$E$233,5,FALSE),"")</f>
        <v/>
      </c>
      <c r="R300" s="51" t="str">
        <f>IF(Q300&lt;&gt;"",Q300,IF(P300='Tabelas auxiliares'!$A$237,"CUSTEIO",IF(P300='Tabelas auxiliares'!$A$236,"INVESTIMENTO","")))</f>
        <v/>
      </c>
    </row>
    <row r="301" spans="6:18" x14ac:dyDescent="0.25">
      <c r="F301" s="51" t="str">
        <f>IF(D301="","",IFERROR(VLOOKUP(D301,'Tabelas auxiliares'!$A$3:$B$61,2,FALSE),"DESCENTRALIZAÇÃO"))</f>
        <v/>
      </c>
      <c r="G301" s="51" t="str">
        <f>IFERROR(VLOOKUP($B301,'Tabelas auxiliares'!$A$65:$C$102,2,FALSE),"")</f>
        <v/>
      </c>
      <c r="H301" s="51" t="str">
        <f>IFERROR(VLOOKUP($B301,'Tabelas auxiliares'!$A$65:$C$102,3,FALSE),"")</f>
        <v/>
      </c>
      <c r="P301" s="51" t="str">
        <f t="shared" si="4"/>
        <v/>
      </c>
      <c r="Q301" s="51" t="str">
        <f>IFERROR(VLOOKUP(O301,'Tabelas auxiliares'!$A$224:$E$233,5,FALSE),"")</f>
        <v/>
      </c>
      <c r="R301" s="51" t="str">
        <f>IF(Q301&lt;&gt;"",Q301,IF(P301='Tabelas auxiliares'!$A$237,"CUSTEIO",IF(P301='Tabelas auxiliares'!$A$236,"INVESTIMENTO","")))</f>
        <v/>
      </c>
    </row>
    <row r="302" spans="6:18" x14ac:dyDescent="0.25">
      <c r="F302" s="51" t="str">
        <f>IF(D302="","",IFERROR(VLOOKUP(D302,'Tabelas auxiliares'!$A$3:$B$61,2,FALSE),"DESCENTRALIZAÇÃO"))</f>
        <v/>
      </c>
      <c r="G302" s="51" t="str">
        <f>IFERROR(VLOOKUP($B302,'Tabelas auxiliares'!$A$65:$C$102,2,FALSE),"")</f>
        <v/>
      </c>
      <c r="H302" s="51" t="str">
        <f>IFERROR(VLOOKUP($B302,'Tabelas auxiliares'!$A$65:$C$102,3,FALSE),"")</f>
        <v/>
      </c>
      <c r="P302" s="51" t="str">
        <f t="shared" si="4"/>
        <v/>
      </c>
      <c r="Q302" s="51" t="str">
        <f>IFERROR(VLOOKUP(O302,'Tabelas auxiliares'!$A$224:$E$233,5,FALSE),"")</f>
        <v/>
      </c>
      <c r="R302" s="51" t="str">
        <f>IF(Q302&lt;&gt;"",Q302,IF(P302='Tabelas auxiliares'!$A$237,"CUSTEIO",IF(P302='Tabelas auxiliares'!$A$236,"INVESTIMENTO","")))</f>
        <v/>
      </c>
    </row>
    <row r="303" spans="6:18" x14ac:dyDescent="0.25">
      <c r="F303" s="51" t="str">
        <f>IF(D303="","",IFERROR(VLOOKUP(D303,'Tabelas auxiliares'!$A$3:$B$61,2,FALSE),"DESCENTRALIZAÇÃO"))</f>
        <v/>
      </c>
      <c r="G303" s="51" t="str">
        <f>IFERROR(VLOOKUP($B303,'Tabelas auxiliares'!$A$65:$C$102,2,FALSE),"")</f>
        <v/>
      </c>
      <c r="H303" s="51" t="str">
        <f>IFERROR(VLOOKUP($B303,'Tabelas auxiliares'!$A$65:$C$102,3,FALSE),"")</f>
        <v/>
      </c>
      <c r="P303" s="51" t="str">
        <f t="shared" si="4"/>
        <v/>
      </c>
      <c r="Q303" s="51" t="str">
        <f>IFERROR(VLOOKUP(O303,'Tabelas auxiliares'!$A$224:$E$233,5,FALSE),"")</f>
        <v/>
      </c>
      <c r="R303" s="51" t="str">
        <f>IF(Q303&lt;&gt;"",Q303,IF(P303='Tabelas auxiliares'!$A$237,"CUSTEIO",IF(P303='Tabelas auxiliares'!$A$236,"INVESTIMENTO","")))</f>
        <v/>
      </c>
    </row>
    <row r="304" spans="6:18" x14ac:dyDescent="0.25">
      <c r="F304" s="51" t="str">
        <f>IF(D304="","",IFERROR(VLOOKUP(D304,'Tabelas auxiliares'!$A$3:$B$61,2,FALSE),"DESCENTRALIZAÇÃO"))</f>
        <v/>
      </c>
      <c r="G304" s="51" t="str">
        <f>IFERROR(VLOOKUP($B304,'Tabelas auxiliares'!$A$65:$C$102,2,FALSE),"")</f>
        <v/>
      </c>
      <c r="H304" s="51" t="str">
        <f>IFERROR(VLOOKUP($B304,'Tabelas auxiliares'!$A$65:$C$102,3,FALSE),"")</f>
        <v/>
      </c>
      <c r="P304" s="51" t="str">
        <f t="shared" si="4"/>
        <v/>
      </c>
      <c r="Q304" s="51" t="str">
        <f>IFERROR(VLOOKUP(O304,'Tabelas auxiliares'!$A$224:$E$233,5,FALSE),"")</f>
        <v/>
      </c>
      <c r="R304" s="51" t="str">
        <f>IF(Q304&lt;&gt;"",Q304,IF(P304='Tabelas auxiliares'!$A$237,"CUSTEIO",IF(P304='Tabelas auxiliares'!$A$236,"INVESTIMENTO","")))</f>
        <v/>
      </c>
    </row>
    <row r="305" spans="6:18" x14ac:dyDescent="0.25">
      <c r="F305" s="51" t="str">
        <f>IF(D305="","",IFERROR(VLOOKUP(D305,'Tabelas auxiliares'!$A$3:$B$61,2,FALSE),"DESCENTRALIZAÇÃO"))</f>
        <v/>
      </c>
      <c r="G305" s="51" t="str">
        <f>IFERROR(VLOOKUP($B305,'Tabelas auxiliares'!$A$65:$C$102,2,FALSE),"")</f>
        <v/>
      </c>
      <c r="H305" s="51" t="str">
        <f>IFERROR(VLOOKUP($B305,'Tabelas auxiliares'!$A$65:$C$102,3,FALSE),"")</f>
        <v/>
      </c>
      <c r="P305" s="51" t="str">
        <f t="shared" si="4"/>
        <v/>
      </c>
      <c r="Q305" s="51" t="str">
        <f>IFERROR(VLOOKUP(O305,'Tabelas auxiliares'!$A$224:$E$233,5,FALSE),"")</f>
        <v/>
      </c>
      <c r="R305" s="51" t="str">
        <f>IF(Q305&lt;&gt;"",Q305,IF(P305='Tabelas auxiliares'!$A$237,"CUSTEIO",IF(P305='Tabelas auxiliares'!$A$236,"INVESTIMENTO","")))</f>
        <v/>
      </c>
    </row>
    <row r="306" spans="6:18" x14ac:dyDescent="0.25">
      <c r="F306" s="51" t="str">
        <f>IF(D306="","",IFERROR(VLOOKUP(D306,'Tabelas auxiliares'!$A$3:$B$61,2,FALSE),"DESCENTRALIZAÇÃO"))</f>
        <v/>
      </c>
      <c r="G306" s="51" t="str">
        <f>IFERROR(VLOOKUP($B306,'Tabelas auxiliares'!$A$65:$C$102,2,FALSE),"")</f>
        <v/>
      </c>
      <c r="H306" s="51" t="str">
        <f>IFERROR(VLOOKUP($B306,'Tabelas auxiliares'!$A$65:$C$102,3,FALSE),"")</f>
        <v/>
      </c>
      <c r="P306" s="51" t="str">
        <f t="shared" si="4"/>
        <v/>
      </c>
      <c r="Q306" s="51" t="str">
        <f>IFERROR(VLOOKUP(O306,'Tabelas auxiliares'!$A$224:$E$233,5,FALSE),"")</f>
        <v/>
      </c>
      <c r="R306" s="51" t="str">
        <f>IF(Q306&lt;&gt;"",Q306,IF(P306='Tabelas auxiliares'!$A$237,"CUSTEIO",IF(P306='Tabelas auxiliares'!$A$236,"INVESTIMENTO","")))</f>
        <v/>
      </c>
    </row>
    <row r="307" spans="6:18" x14ac:dyDescent="0.25">
      <c r="F307" s="51" t="str">
        <f>IF(D307="","",IFERROR(VLOOKUP(D307,'Tabelas auxiliares'!$A$3:$B$61,2,FALSE),"DESCENTRALIZAÇÃO"))</f>
        <v/>
      </c>
      <c r="G307" s="51" t="str">
        <f>IFERROR(VLOOKUP($B307,'Tabelas auxiliares'!$A$65:$C$102,2,FALSE),"")</f>
        <v/>
      </c>
      <c r="H307" s="51" t="str">
        <f>IFERROR(VLOOKUP($B307,'Tabelas auxiliares'!$A$65:$C$102,3,FALSE),"")</f>
        <v/>
      </c>
      <c r="P307" s="51" t="str">
        <f t="shared" si="4"/>
        <v/>
      </c>
      <c r="Q307" s="51" t="str">
        <f>IFERROR(VLOOKUP(O307,'Tabelas auxiliares'!$A$224:$E$233,5,FALSE),"")</f>
        <v/>
      </c>
      <c r="R307" s="51" t="str">
        <f>IF(Q307&lt;&gt;"",Q307,IF(P307='Tabelas auxiliares'!$A$237,"CUSTEIO",IF(P307='Tabelas auxiliares'!$A$236,"INVESTIMENTO","")))</f>
        <v/>
      </c>
    </row>
    <row r="308" spans="6:18" x14ac:dyDescent="0.25">
      <c r="F308" s="51" t="str">
        <f>IF(D308="","",IFERROR(VLOOKUP(D308,'Tabelas auxiliares'!$A$3:$B$61,2,FALSE),"DESCENTRALIZAÇÃO"))</f>
        <v/>
      </c>
      <c r="G308" s="51" t="str">
        <f>IFERROR(VLOOKUP($B308,'Tabelas auxiliares'!$A$65:$C$102,2,FALSE),"")</f>
        <v/>
      </c>
      <c r="H308" s="51" t="str">
        <f>IFERROR(VLOOKUP($B308,'Tabelas auxiliares'!$A$65:$C$102,3,FALSE),"")</f>
        <v/>
      </c>
      <c r="P308" s="51" t="str">
        <f t="shared" si="4"/>
        <v/>
      </c>
      <c r="Q308" s="51" t="str">
        <f>IFERROR(VLOOKUP(O308,'Tabelas auxiliares'!$A$224:$E$233,5,FALSE),"")</f>
        <v/>
      </c>
      <c r="R308" s="51" t="str">
        <f>IF(Q308&lt;&gt;"",Q308,IF(P308='Tabelas auxiliares'!$A$237,"CUSTEIO",IF(P308='Tabelas auxiliares'!$A$236,"INVESTIMENTO","")))</f>
        <v/>
      </c>
    </row>
    <row r="309" spans="6:18" x14ac:dyDescent="0.25">
      <c r="F309" s="51" t="str">
        <f>IF(D309="","",IFERROR(VLOOKUP(D309,'Tabelas auxiliares'!$A$3:$B$61,2,FALSE),"DESCENTRALIZAÇÃO"))</f>
        <v/>
      </c>
      <c r="G309" s="51" t="str">
        <f>IFERROR(VLOOKUP($B309,'Tabelas auxiliares'!$A$65:$C$102,2,FALSE),"")</f>
        <v/>
      </c>
      <c r="H309" s="51" t="str">
        <f>IFERROR(VLOOKUP($B309,'Tabelas auxiliares'!$A$65:$C$102,3,FALSE),"")</f>
        <v/>
      </c>
      <c r="P309" s="51" t="str">
        <f t="shared" si="4"/>
        <v/>
      </c>
      <c r="Q309" s="51" t="str">
        <f>IFERROR(VLOOKUP(O309,'Tabelas auxiliares'!$A$224:$E$233,5,FALSE),"")</f>
        <v/>
      </c>
      <c r="R309" s="51" t="str">
        <f>IF(Q309&lt;&gt;"",Q309,IF(P309='Tabelas auxiliares'!$A$237,"CUSTEIO",IF(P309='Tabelas auxiliares'!$A$236,"INVESTIMENTO","")))</f>
        <v/>
      </c>
    </row>
    <row r="310" spans="6:18" x14ac:dyDescent="0.25">
      <c r="F310" s="51" t="str">
        <f>IF(D310="","",IFERROR(VLOOKUP(D310,'Tabelas auxiliares'!$A$3:$B$61,2,FALSE),"DESCENTRALIZAÇÃO"))</f>
        <v/>
      </c>
      <c r="G310" s="51" t="str">
        <f>IFERROR(VLOOKUP($B310,'Tabelas auxiliares'!$A$65:$C$102,2,FALSE),"")</f>
        <v/>
      </c>
      <c r="H310" s="51" t="str">
        <f>IFERROR(VLOOKUP($B310,'Tabelas auxiliares'!$A$65:$C$102,3,FALSE),"")</f>
        <v/>
      </c>
      <c r="P310" s="51" t="str">
        <f t="shared" si="4"/>
        <v/>
      </c>
      <c r="Q310" s="51" t="str">
        <f>IFERROR(VLOOKUP(O310,'Tabelas auxiliares'!$A$224:$E$233,5,FALSE),"")</f>
        <v/>
      </c>
      <c r="R310" s="51" t="str">
        <f>IF(Q310&lt;&gt;"",Q310,IF(P310='Tabelas auxiliares'!$A$237,"CUSTEIO",IF(P310='Tabelas auxiliares'!$A$236,"INVESTIMENTO","")))</f>
        <v/>
      </c>
    </row>
    <row r="311" spans="6:18" x14ac:dyDescent="0.25">
      <c r="F311" s="51" t="str">
        <f>IF(D311="","",IFERROR(VLOOKUP(D311,'Tabelas auxiliares'!$A$3:$B$61,2,FALSE),"DESCENTRALIZAÇÃO"))</f>
        <v/>
      </c>
      <c r="G311" s="51" t="str">
        <f>IFERROR(VLOOKUP($B311,'Tabelas auxiliares'!$A$65:$C$102,2,FALSE),"")</f>
        <v/>
      </c>
      <c r="H311" s="51" t="str">
        <f>IFERROR(VLOOKUP($B311,'Tabelas auxiliares'!$A$65:$C$102,3,FALSE),"")</f>
        <v/>
      </c>
      <c r="P311" s="51" t="str">
        <f t="shared" si="4"/>
        <v/>
      </c>
      <c r="Q311" s="51" t="str">
        <f>IFERROR(VLOOKUP(O311,'Tabelas auxiliares'!$A$224:$E$233,5,FALSE),"")</f>
        <v/>
      </c>
      <c r="R311" s="51" t="str">
        <f>IF(Q311&lt;&gt;"",Q311,IF(P311='Tabelas auxiliares'!$A$237,"CUSTEIO",IF(P311='Tabelas auxiliares'!$A$236,"INVESTIMENTO","")))</f>
        <v/>
      </c>
    </row>
    <row r="312" spans="6:18" x14ac:dyDescent="0.25">
      <c r="F312" s="51" t="str">
        <f>IF(D312="","",IFERROR(VLOOKUP(D312,'Tabelas auxiliares'!$A$3:$B$61,2,FALSE),"DESCENTRALIZAÇÃO"))</f>
        <v/>
      </c>
      <c r="G312" s="51" t="str">
        <f>IFERROR(VLOOKUP($B312,'Tabelas auxiliares'!$A$65:$C$102,2,FALSE),"")</f>
        <v/>
      </c>
      <c r="H312" s="51" t="str">
        <f>IFERROR(VLOOKUP($B312,'Tabelas auxiliares'!$A$65:$C$102,3,FALSE),"")</f>
        <v/>
      </c>
      <c r="P312" s="51" t="str">
        <f t="shared" si="4"/>
        <v/>
      </c>
      <c r="Q312" s="51" t="str">
        <f>IFERROR(VLOOKUP(O312,'Tabelas auxiliares'!$A$224:$E$233,5,FALSE),"")</f>
        <v/>
      </c>
      <c r="R312" s="51" t="str">
        <f>IF(Q312&lt;&gt;"",Q312,IF(P312='Tabelas auxiliares'!$A$237,"CUSTEIO",IF(P312='Tabelas auxiliares'!$A$236,"INVESTIMENTO","")))</f>
        <v/>
      </c>
    </row>
    <row r="313" spans="6:18" x14ac:dyDescent="0.25">
      <c r="F313" s="51" t="str">
        <f>IF(D313="","",IFERROR(VLOOKUP(D313,'Tabelas auxiliares'!$A$3:$B$61,2,FALSE),"DESCENTRALIZAÇÃO"))</f>
        <v/>
      </c>
      <c r="G313" s="51" t="str">
        <f>IFERROR(VLOOKUP($B313,'Tabelas auxiliares'!$A$65:$C$102,2,FALSE),"")</f>
        <v/>
      </c>
      <c r="H313" s="51" t="str">
        <f>IFERROR(VLOOKUP($B313,'Tabelas auxiliares'!$A$65:$C$102,3,FALSE),"")</f>
        <v/>
      </c>
      <c r="P313" s="51" t="str">
        <f t="shared" si="4"/>
        <v/>
      </c>
      <c r="Q313" s="51" t="str">
        <f>IFERROR(VLOOKUP(O313,'Tabelas auxiliares'!$A$224:$E$233,5,FALSE),"")</f>
        <v/>
      </c>
      <c r="R313" s="51" t="str">
        <f>IF(Q313&lt;&gt;"",Q313,IF(P313='Tabelas auxiliares'!$A$237,"CUSTEIO",IF(P313='Tabelas auxiliares'!$A$236,"INVESTIMENTO","")))</f>
        <v/>
      </c>
    </row>
    <row r="314" spans="6:18" x14ac:dyDescent="0.25">
      <c r="F314" s="51" t="str">
        <f>IF(D314="","",IFERROR(VLOOKUP(D314,'Tabelas auxiliares'!$A$3:$B$61,2,FALSE),"DESCENTRALIZAÇÃO"))</f>
        <v/>
      </c>
      <c r="G314" s="51" t="str">
        <f>IFERROR(VLOOKUP($B314,'Tabelas auxiliares'!$A$65:$C$102,2,FALSE),"")</f>
        <v/>
      </c>
      <c r="H314" s="51" t="str">
        <f>IFERROR(VLOOKUP($B314,'Tabelas auxiliares'!$A$65:$C$102,3,FALSE),"")</f>
        <v/>
      </c>
      <c r="P314" s="51" t="str">
        <f t="shared" si="4"/>
        <v/>
      </c>
      <c r="Q314" s="51" t="str">
        <f>IFERROR(VLOOKUP(O314,'Tabelas auxiliares'!$A$224:$E$233,5,FALSE),"")</f>
        <v/>
      </c>
      <c r="R314" s="51" t="str">
        <f>IF(Q314&lt;&gt;"",Q314,IF(P314='Tabelas auxiliares'!$A$237,"CUSTEIO",IF(P314='Tabelas auxiliares'!$A$236,"INVESTIMENTO","")))</f>
        <v/>
      </c>
    </row>
    <row r="315" spans="6:18" x14ac:dyDescent="0.25">
      <c r="F315" s="51" t="str">
        <f>IF(D315="","",IFERROR(VLOOKUP(D315,'Tabelas auxiliares'!$A$3:$B$61,2,FALSE),"DESCENTRALIZAÇÃO"))</f>
        <v/>
      </c>
      <c r="G315" s="51" t="str">
        <f>IFERROR(VLOOKUP($B315,'Tabelas auxiliares'!$A$65:$C$102,2,FALSE),"")</f>
        <v/>
      </c>
      <c r="H315" s="51" t="str">
        <f>IFERROR(VLOOKUP($B315,'Tabelas auxiliares'!$A$65:$C$102,3,FALSE),"")</f>
        <v/>
      </c>
      <c r="P315" s="51" t="str">
        <f t="shared" si="4"/>
        <v/>
      </c>
      <c r="Q315" s="51" t="str">
        <f>IFERROR(VLOOKUP(O315,'Tabelas auxiliares'!$A$224:$E$233,5,FALSE),"")</f>
        <v/>
      </c>
      <c r="R315" s="51" t="str">
        <f>IF(Q315&lt;&gt;"",Q315,IF(P315='Tabelas auxiliares'!$A$237,"CUSTEIO",IF(P315='Tabelas auxiliares'!$A$236,"INVESTIMENTO","")))</f>
        <v/>
      </c>
    </row>
    <row r="316" spans="6:18" x14ac:dyDescent="0.25">
      <c r="F316" s="51" t="str">
        <f>IF(D316="","",IFERROR(VLOOKUP(D316,'Tabelas auxiliares'!$A$3:$B$61,2,FALSE),"DESCENTRALIZAÇÃO"))</f>
        <v/>
      </c>
      <c r="G316" s="51" t="str">
        <f>IFERROR(VLOOKUP($B316,'Tabelas auxiliares'!$A$65:$C$102,2,FALSE),"")</f>
        <v/>
      </c>
      <c r="H316" s="51" t="str">
        <f>IFERROR(VLOOKUP($B316,'Tabelas auxiliares'!$A$65:$C$102,3,FALSE),"")</f>
        <v/>
      </c>
      <c r="P316" s="51" t="str">
        <f t="shared" si="4"/>
        <v/>
      </c>
      <c r="Q316" s="51" t="str">
        <f>IFERROR(VLOOKUP(O316,'Tabelas auxiliares'!$A$224:$E$233,5,FALSE),"")</f>
        <v/>
      </c>
      <c r="R316" s="51" t="str">
        <f>IF(Q316&lt;&gt;"",Q316,IF(P316='Tabelas auxiliares'!$A$237,"CUSTEIO",IF(P316='Tabelas auxiliares'!$A$236,"INVESTIMENTO","")))</f>
        <v/>
      </c>
    </row>
    <row r="317" spans="6:18" x14ac:dyDescent="0.25">
      <c r="F317" s="51" t="str">
        <f>IF(D317="","",IFERROR(VLOOKUP(D317,'Tabelas auxiliares'!$A$3:$B$61,2,FALSE),"DESCENTRALIZAÇÃO"))</f>
        <v/>
      </c>
      <c r="G317" s="51" t="str">
        <f>IFERROR(VLOOKUP($B317,'Tabelas auxiliares'!$A$65:$C$102,2,FALSE),"")</f>
        <v/>
      </c>
      <c r="H317" s="51" t="str">
        <f>IFERROR(VLOOKUP($B317,'Tabelas auxiliares'!$A$65:$C$102,3,FALSE),"")</f>
        <v/>
      </c>
      <c r="P317" s="51" t="str">
        <f t="shared" si="4"/>
        <v/>
      </c>
      <c r="Q317" s="51" t="str">
        <f>IFERROR(VLOOKUP(O317,'Tabelas auxiliares'!$A$224:$E$233,5,FALSE),"")</f>
        <v/>
      </c>
      <c r="R317" s="51" t="str">
        <f>IF(Q317&lt;&gt;"",Q317,IF(P317='Tabelas auxiliares'!$A$237,"CUSTEIO",IF(P317='Tabelas auxiliares'!$A$236,"INVESTIMENTO","")))</f>
        <v/>
      </c>
    </row>
    <row r="318" spans="6:18" x14ac:dyDescent="0.25">
      <c r="F318" s="51" t="str">
        <f>IF(D318="","",IFERROR(VLOOKUP(D318,'Tabelas auxiliares'!$A$3:$B$61,2,FALSE),"DESCENTRALIZAÇÃO"))</f>
        <v/>
      </c>
      <c r="G318" s="51" t="str">
        <f>IFERROR(VLOOKUP($B318,'Tabelas auxiliares'!$A$65:$C$102,2,FALSE),"")</f>
        <v/>
      </c>
      <c r="H318" s="51" t="str">
        <f>IFERROR(VLOOKUP($B318,'Tabelas auxiliares'!$A$65:$C$102,3,FALSE),"")</f>
        <v/>
      </c>
      <c r="P318" s="51" t="str">
        <f t="shared" si="4"/>
        <v/>
      </c>
      <c r="Q318" s="51" t="str">
        <f>IFERROR(VLOOKUP(O318,'Tabelas auxiliares'!$A$224:$E$233,5,FALSE),"")</f>
        <v/>
      </c>
      <c r="R318" s="51" t="str">
        <f>IF(Q318&lt;&gt;"",Q318,IF(P318='Tabelas auxiliares'!$A$237,"CUSTEIO",IF(P318='Tabelas auxiliares'!$A$236,"INVESTIMENTO","")))</f>
        <v/>
      </c>
    </row>
    <row r="319" spans="6:18" x14ac:dyDescent="0.25">
      <c r="F319" s="51" t="str">
        <f>IF(D319="","",IFERROR(VLOOKUP(D319,'Tabelas auxiliares'!$A$3:$B$61,2,FALSE),"DESCENTRALIZAÇÃO"))</f>
        <v/>
      </c>
      <c r="G319" s="51" t="str">
        <f>IFERROR(VLOOKUP($B319,'Tabelas auxiliares'!$A$65:$C$102,2,FALSE),"")</f>
        <v/>
      </c>
      <c r="H319" s="51" t="str">
        <f>IFERROR(VLOOKUP($B319,'Tabelas auxiliares'!$A$65:$C$102,3,FALSE),"")</f>
        <v/>
      </c>
      <c r="P319" s="51" t="str">
        <f t="shared" si="4"/>
        <v/>
      </c>
      <c r="Q319" s="51" t="str">
        <f>IFERROR(VLOOKUP(O319,'Tabelas auxiliares'!$A$224:$E$233,5,FALSE),"")</f>
        <v/>
      </c>
      <c r="R319" s="51" t="str">
        <f>IF(Q319&lt;&gt;"",Q319,IF(P319='Tabelas auxiliares'!$A$237,"CUSTEIO",IF(P319='Tabelas auxiliares'!$A$236,"INVESTIMENTO","")))</f>
        <v/>
      </c>
    </row>
    <row r="320" spans="6:18" x14ac:dyDescent="0.25">
      <c r="F320" s="51" t="str">
        <f>IF(D320="","",IFERROR(VLOOKUP(D320,'Tabelas auxiliares'!$A$3:$B$61,2,FALSE),"DESCENTRALIZAÇÃO"))</f>
        <v/>
      </c>
      <c r="G320" s="51" t="str">
        <f>IFERROR(VLOOKUP($B320,'Tabelas auxiliares'!$A$65:$C$102,2,FALSE),"")</f>
        <v/>
      </c>
      <c r="H320" s="51" t="str">
        <f>IFERROR(VLOOKUP($B320,'Tabelas auxiliares'!$A$65:$C$102,3,FALSE),"")</f>
        <v/>
      </c>
      <c r="P320" s="51" t="str">
        <f t="shared" si="4"/>
        <v/>
      </c>
      <c r="Q320" s="51" t="str">
        <f>IFERROR(VLOOKUP(O320,'Tabelas auxiliares'!$A$224:$E$233,5,FALSE),"")</f>
        <v/>
      </c>
      <c r="R320" s="51" t="str">
        <f>IF(Q320&lt;&gt;"",Q320,IF(P320='Tabelas auxiliares'!$A$237,"CUSTEIO",IF(P320='Tabelas auxiliares'!$A$236,"INVESTIMENTO","")))</f>
        <v/>
      </c>
    </row>
  </sheetData>
  <sheetProtection password="BD64" sheet="1" objects="1" scenarios="1" autoFilter="0"/>
  <autoFilter ref="A3:S320" xr:uid="{00000000-0009-0000-0000-000004000000}"/>
  <mergeCells count="2">
    <mergeCell ref="I1:I2"/>
    <mergeCell ref="A1:A2"/>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C1001"/>
  <sheetViews>
    <sheetView topLeftCell="T40" workbookViewId="0">
      <selection activeCell="AA7" sqref="AA7"/>
    </sheetView>
  </sheetViews>
  <sheetFormatPr defaultColWidth="0" defaultRowHeight="15" zeroHeight="1" x14ac:dyDescent="0.25"/>
  <cols>
    <col min="1" max="3" width="22.85546875" customWidth="1"/>
    <col min="4" max="4" width="14.7109375" customWidth="1"/>
    <col min="5" max="5" width="23.85546875" customWidth="1"/>
    <col min="6" max="8" width="27.7109375" customWidth="1"/>
    <col min="9" max="9" width="23.5703125" customWidth="1"/>
    <col min="10" max="10" width="21.28515625" customWidth="1"/>
    <col min="11" max="11" width="47.85546875" customWidth="1"/>
    <col min="12" max="16" width="25" customWidth="1"/>
    <col min="17" max="17" width="12.28515625" customWidth="1"/>
    <col min="18" max="18" width="13" customWidth="1"/>
    <col min="19" max="19" width="31.7109375" customWidth="1"/>
    <col min="20" max="20" width="12" customWidth="1"/>
    <col min="21" max="23" width="17.140625" customWidth="1"/>
    <col min="24" max="24" width="19.5703125" customWidth="1"/>
    <col min="25" max="26" width="18.7109375" customWidth="1"/>
    <col min="27" max="27" width="19.5703125" customWidth="1"/>
    <col min="28" max="28" width="24.5703125" customWidth="1"/>
    <col min="29" max="29" width="19" customWidth="1"/>
    <col min="30" max="16384" width="9.140625" hidden="1"/>
  </cols>
  <sheetData>
    <row r="1" spans="1:29" ht="28.5" customHeight="1" x14ac:dyDescent="0.25">
      <c r="A1" s="92" t="s">
        <v>199</v>
      </c>
      <c r="B1" s="91"/>
      <c r="C1" s="91"/>
      <c r="I1" s="93" t="s">
        <v>2498</v>
      </c>
      <c r="X1" s="54"/>
    </row>
    <row r="2" spans="1:29" ht="18.75" x14ac:dyDescent="0.3">
      <c r="A2" s="92"/>
      <c r="B2" s="91"/>
      <c r="C2" s="91"/>
      <c r="I2" s="93"/>
      <c r="X2" s="54"/>
      <c r="AA2" s="55" t="s">
        <v>2753</v>
      </c>
    </row>
    <row r="3" spans="1:29" s="126" customFormat="1" ht="47.25" customHeight="1" x14ac:dyDescent="0.25">
      <c r="A3" s="124" t="s">
        <v>117</v>
      </c>
      <c r="B3" s="125" t="s">
        <v>2193</v>
      </c>
      <c r="C3" s="124" t="s">
        <v>2192</v>
      </c>
      <c r="D3" s="125" t="s">
        <v>3</v>
      </c>
      <c r="E3" s="124" t="s">
        <v>118</v>
      </c>
      <c r="F3" s="125" t="s">
        <v>4</v>
      </c>
      <c r="G3" s="125" t="s">
        <v>2194</v>
      </c>
      <c r="H3" s="125" t="s">
        <v>2318</v>
      </c>
      <c r="I3" s="125" t="s">
        <v>489</v>
      </c>
      <c r="J3" s="125" t="s">
        <v>0</v>
      </c>
      <c r="K3" s="125" t="s">
        <v>206</v>
      </c>
      <c r="L3" s="125" t="s">
        <v>2499</v>
      </c>
      <c r="M3" s="125" t="s">
        <v>207</v>
      </c>
      <c r="N3" s="124" t="s">
        <v>208</v>
      </c>
      <c r="O3" s="124" t="s">
        <v>209</v>
      </c>
      <c r="P3" s="124" t="s">
        <v>210</v>
      </c>
      <c r="Q3" s="124" t="s">
        <v>211</v>
      </c>
      <c r="R3" s="124" t="s">
        <v>212</v>
      </c>
      <c r="S3" s="125" t="s">
        <v>172</v>
      </c>
      <c r="T3" s="124" t="s">
        <v>213</v>
      </c>
      <c r="U3" s="124" t="s">
        <v>171</v>
      </c>
      <c r="V3" s="124" t="s">
        <v>2401</v>
      </c>
      <c r="W3" s="125" t="s">
        <v>2402</v>
      </c>
      <c r="X3" s="124" t="s">
        <v>194</v>
      </c>
      <c r="Y3" s="125" t="s">
        <v>195</v>
      </c>
      <c r="Z3" s="125" t="s">
        <v>2090</v>
      </c>
      <c r="AA3" s="125" t="s">
        <v>486</v>
      </c>
      <c r="AB3" s="125" t="s">
        <v>487</v>
      </c>
      <c r="AC3" s="125" t="s">
        <v>488</v>
      </c>
    </row>
    <row r="4" spans="1:29" x14ac:dyDescent="0.25">
      <c r="A4" t="s">
        <v>2310</v>
      </c>
      <c r="B4" t="s">
        <v>2199</v>
      </c>
      <c r="C4" t="s">
        <v>2312</v>
      </c>
      <c r="D4" t="s">
        <v>69</v>
      </c>
      <c r="E4" t="s">
        <v>118</v>
      </c>
      <c r="F4" s="51" t="str">
        <f>IFERROR(VLOOKUP(D4,'Tabelas auxiliares'!$A$3:$B$61,2,FALSE),"")</f>
        <v>PROAP - PNAES</v>
      </c>
      <c r="G4" s="51" t="str">
        <f>IFERROR(VLOOKUP($B4,'Tabelas auxiliares'!$A$65:$C$102,2,FALSE),"")</f>
        <v>Assistência - Sociais</v>
      </c>
      <c r="H4" s="51" t="str">
        <f>IFERROR(VLOOKUP($B4,'Tabelas auxiliares'!$A$65:$C$102,3,FALSE),"")</f>
        <v>AUXILIO MORADIA / AUXILIO CRECHE / AUXILIO TRANSPORTE / BOLSA PERMANENCIA / BOLSA AUXILIO ALIMENTACAO AOS ESTUDANTES DE GRADUACAO / MONITORIA DE AÇÕES AFIRMATIVAS</v>
      </c>
      <c r="I4" t="s">
        <v>2940</v>
      </c>
      <c r="J4" t="s">
        <v>649</v>
      </c>
      <c r="K4" t="s">
        <v>2956</v>
      </c>
      <c r="L4" t="s">
        <v>651</v>
      </c>
      <c r="M4" t="s">
        <v>220</v>
      </c>
      <c r="N4" t="s">
        <v>542</v>
      </c>
      <c r="O4" t="s">
        <v>350</v>
      </c>
      <c r="P4" t="s">
        <v>553</v>
      </c>
      <c r="Q4" t="s">
        <v>224</v>
      </c>
      <c r="R4" t="s">
        <v>220</v>
      </c>
      <c r="S4" t="s">
        <v>124</v>
      </c>
      <c r="T4" t="s">
        <v>216</v>
      </c>
      <c r="U4" t="s">
        <v>2607</v>
      </c>
      <c r="V4" t="s">
        <v>2548</v>
      </c>
      <c r="W4" t="s">
        <v>2403</v>
      </c>
      <c r="X4" s="51" t="str">
        <f t="shared" ref="X4:X67" si="0">LEFT(V4,1)</f>
        <v>3</v>
      </c>
      <c r="Y4" s="51" t="str">
        <f>IF(T4="","",IF(AND(T4&lt;&gt;'Tabelas auxiliares'!$B$236,T4&lt;&gt;'Tabelas auxiliares'!$B$237),"FOLHA DE PESSOAL",IF(X4='Tabelas auxiliares'!$A$237,"CUSTEIO",IF(X4='Tabelas auxiliares'!$A$236,"INVESTIMENTO","ERRO - VERIFICAR"))))</f>
        <v>CUSTEIO</v>
      </c>
      <c r="Z4" s="64">
        <f>IF(AA4+AB4+AC4&lt;&gt;0,AA4+AB4+AC4,"")</f>
        <v>16500</v>
      </c>
      <c r="AA4" s="44">
        <v>16500</v>
      </c>
    </row>
    <row r="5" spans="1:29" x14ac:dyDescent="0.25">
      <c r="A5" t="s">
        <v>2310</v>
      </c>
      <c r="B5" t="s">
        <v>2199</v>
      </c>
      <c r="C5" t="s">
        <v>2320</v>
      </c>
      <c r="D5" t="s">
        <v>69</v>
      </c>
      <c r="E5" t="s">
        <v>118</v>
      </c>
      <c r="F5" s="51" t="str">
        <f>IFERROR(VLOOKUP(D5,'Tabelas auxiliares'!$A$3:$B$61,2,FALSE),"")</f>
        <v>PROAP - PNAES</v>
      </c>
      <c r="G5" s="51" t="str">
        <f>IFERROR(VLOOKUP($B5,'Tabelas auxiliares'!$A$65:$C$102,2,FALSE),"")</f>
        <v>Assistência - Sociais</v>
      </c>
      <c r="H5" s="51" t="str">
        <f>IFERROR(VLOOKUP($B5,'Tabelas auxiliares'!$A$65:$C$102,3,FALSE),"")</f>
        <v>AUXILIO MORADIA / AUXILIO CRECHE / AUXILIO TRANSPORTE / BOLSA PERMANENCIA / BOLSA AUXILIO ALIMENTACAO AOS ESTUDANTES DE GRADUACAO / MONITORIA DE AÇÕES AFIRMATIVAS</v>
      </c>
      <c r="I5" t="s">
        <v>2093</v>
      </c>
      <c r="J5" t="s">
        <v>2117</v>
      </c>
      <c r="K5" t="s">
        <v>2118</v>
      </c>
      <c r="L5" t="s">
        <v>2119</v>
      </c>
      <c r="M5" t="s">
        <v>220</v>
      </c>
      <c r="N5" t="s">
        <v>542</v>
      </c>
      <c r="O5" t="s">
        <v>222</v>
      </c>
      <c r="P5" t="s">
        <v>543</v>
      </c>
      <c r="Q5" t="s">
        <v>224</v>
      </c>
      <c r="R5" t="s">
        <v>220</v>
      </c>
      <c r="S5" t="s">
        <v>124</v>
      </c>
      <c r="T5" t="s">
        <v>216</v>
      </c>
      <c r="U5" t="s">
        <v>2549</v>
      </c>
      <c r="V5" t="s">
        <v>2548</v>
      </c>
      <c r="W5" t="s">
        <v>2403</v>
      </c>
      <c r="X5" s="51" t="str">
        <f t="shared" si="0"/>
        <v>3</v>
      </c>
      <c r="Y5" s="51" t="str">
        <f>IF(T5="","",IF(AND(T5&lt;&gt;'Tabelas auxiliares'!$B$236,T5&lt;&gt;'Tabelas auxiliares'!$B$237),"FOLHA DE PESSOAL",IF(X5='Tabelas auxiliares'!$A$237,"CUSTEIO",IF(X5='Tabelas auxiliares'!$A$236,"INVESTIMENTO","ERRO - VERIFICAR"))))</f>
        <v>CUSTEIO</v>
      </c>
      <c r="Z5" s="64">
        <f t="shared" ref="Z5:Z68" si="1">IF(AA5+AB5+AC5&lt;&gt;0,AA5+AB5+AC5,"")</f>
        <v>1080</v>
      </c>
      <c r="AC5" s="44">
        <v>1080</v>
      </c>
    </row>
    <row r="6" spans="1:29" x14ac:dyDescent="0.25">
      <c r="A6" t="s">
        <v>2310</v>
      </c>
      <c r="B6" t="s">
        <v>2199</v>
      </c>
      <c r="C6" t="s">
        <v>2320</v>
      </c>
      <c r="D6" t="s">
        <v>69</v>
      </c>
      <c r="E6" t="s">
        <v>118</v>
      </c>
      <c r="F6" s="51" t="str">
        <f>IFERROR(VLOOKUP(D6,'Tabelas auxiliares'!$A$3:$B$61,2,FALSE),"")</f>
        <v>PROAP - PNAES</v>
      </c>
      <c r="G6" s="51" t="str">
        <f>IFERROR(VLOOKUP($B6,'Tabelas auxiliares'!$A$65:$C$102,2,FALSE),"")</f>
        <v>Assistência - Sociais</v>
      </c>
      <c r="H6" s="51" t="str">
        <f>IFERROR(VLOOKUP($B6,'Tabelas auxiliares'!$A$65:$C$102,3,FALSE),"")</f>
        <v>AUXILIO MORADIA / AUXILIO CRECHE / AUXILIO TRANSPORTE / BOLSA PERMANENCIA / BOLSA AUXILIO ALIMENTACAO AOS ESTUDANTES DE GRADUACAO / MONITORIA DE AÇÕES AFIRMATIVAS</v>
      </c>
      <c r="I6" t="s">
        <v>2936</v>
      </c>
      <c r="J6" t="s">
        <v>594</v>
      </c>
      <c r="K6" t="s">
        <v>2957</v>
      </c>
      <c r="L6" t="s">
        <v>596</v>
      </c>
      <c r="M6" t="s">
        <v>592</v>
      </c>
      <c r="N6" t="s">
        <v>542</v>
      </c>
      <c r="O6" t="s">
        <v>222</v>
      </c>
      <c r="P6" t="s">
        <v>543</v>
      </c>
      <c r="Q6" t="s">
        <v>224</v>
      </c>
      <c r="R6" t="s">
        <v>220</v>
      </c>
      <c r="S6" t="s">
        <v>124</v>
      </c>
      <c r="T6" t="s">
        <v>216</v>
      </c>
      <c r="U6" t="s">
        <v>2549</v>
      </c>
      <c r="V6" t="s">
        <v>2610</v>
      </c>
      <c r="W6" t="s">
        <v>2500</v>
      </c>
      <c r="X6" s="51" t="str">
        <f t="shared" si="0"/>
        <v>3</v>
      </c>
      <c r="Y6" s="51" t="str">
        <f>IF(T6="","",IF(AND(T6&lt;&gt;'Tabelas auxiliares'!$B$236,T6&lt;&gt;'Tabelas auxiliares'!$B$237),"FOLHA DE PESSOAL",IF(X6='Tabelas auxiliares'!$A$237,"CUSTEIO",IF(X6='Tabelas auxiliares'!$A$236,"INVESTIMENTO","ERRO - VERIFICAR"))))</f>
        <v>CUSTEIO</v>
      </c>
      <c r="Z6" s="64">
        <f t="shared" si="1"/>
        <v>34596</v>
      </c>
      <c r="AA6" s="44">
        <v>34185.599999999999</v>
      </c>
      <c r="AC6" s="44">
        <v>410.4</v>
      </c>
    </row>
    <row r="7" spans="1:29" x14ac:dyDescent="0.25">
      <c r="A7" t="s">
        <v>2310</v>
      </c>
      <c r="B7" t="s">
        <v>2199</v>
      </c>
      <c r="C7" t="s">
        <v>2320</v>
      </c>
      <c r="D7" t="s">
        <v>69</v>
      </c>
      <c r="E7" t="s">
        <v>118</v>
      </c>
      <c r="F7" s="51" t="str">
        <f>IFERROR(VLOOKUP(D7,'Tabelas auxiliares'!$A$3:$B$61,2,FALSE),"")</f>
        <v>PROAP - PNAES</v>
      </c>
      <c r="G7" s="51" t="str">
        <f>IFERROR(VLOOKUP($B7,'Tabelas auxiliares'!$A$65:$C$102,2,FALSE),"")</f>
        <v>Assistência - Sociais</v>
      </c>
      <c r="H7" s="51" t="str">
        <f>IFERROR(VLOOKUP($B7,'Tabelas auxiliares'!$A$65:$C$102,3,FALSE),"")</f>
        <v>AUXILIO MORADIA / AUXILIO CRECHE / AUXILIO TRANSPORTE / BOLSA PERMANENCIA / BOLSA AUXILIO ALIMENTACAO AOS ESTUDANTES DE GRADUACAO / MONITORIA DE AÇÕES AFIRMATIVAS</v>
      </c>
      <c r="I7" t="s">
        <v>2936</v>
      </c>
      <c r="J7" t="s">
        <v>594</v>
      </c>
      <c r="K7" t="s">
        <v>2958</v>
      </c>
      <c r="L7" t="s">
        <v>596</v>
      </c>
      <c r="M7" t="s">
        <v>592</v>
      </c>
      <c r="N7" t="s">
        <v>542</v>
      </c>
      <c r="O7" t="s">
        <v>222</v>
      </c>
      <c r="P7" t="s">
        <v>543</v>
      </c>
      <c r="Q7" t="s">
        <v>224</v>
      </c>
      <c r="R7" t="s">
        <v>220</v>
      </c>
      <c r="S7" t="s">
        <v>124</v>
      </c>
      <c r="T7" t="s">
        <v>216</v>
      </c>
      <c r="U7" t="s">
        <v>2549</v>
      </c>
      <c r="V7" t="s">
        <v>2610</v>
      </c>
      <c r="W7" t="s">
        <v>2500</v>
      </c>
      <c r="X7" s="51" t="str">
        <f t="shared" si="0"/>
        <v>3</v>
      </c>
      <c r="Y7" s="51" t="str">
        <f>IF(T7="","",IF(AND(T7&lt;&gt;'Tabelas auxiliares'!$B$236,T7&lt;&gt;'Tabelas auxiliares'!$B$237),"FOLHA DE PESSOAL",IF(X7='Tabelas auxiliares'!$A$237,"CUSTEIO",IF(X7='Tabelas auxiliares'!$A$236,"INVESTIMENTO","ERRO - VERIFICAR"))))</f>
        <v>CUSTEIO</v>
      </c>
      <c r="Z7" s="64">
        <f t="shared" si="1"/>
        <v>191952</v>
      </c>
      <c r="AA7" s="44">
        <v>190692.43</v>
      </c>
      <c r="AC7" s="44">
        <v>1259.57</v>
      </c>
    </row>
    <row r="8" spans="1:29" x14ac:dyDescent="0.25">
      <c r="A8" t="s">
        <v>2310</v>
      </c>
      <c r="B8" t="s">
        <v>2199</v>
      </c>
      <c r="C8" t="s">
        <v>2320</v>
      </c>
      <c r="D8" t="s">
        <v>69</v>
      </c>
      <c r="E8" t="s">
        <v>118</v>
      </c>
      <c r="F8" s="51" t="str">
        <f>IFERROR(VLOOKUP(D8,'Tabelas auxiliares'!$A$3:$B$61,2,FALSE),"")</f>
        <v>PROAP - PNAES</v>
      </c>
      <c r="G8" s="51" t="str">
        <f>IFERROR(VLOOKUP($B8,'Tabelas auxiliares'!$A$65:$C$102,2,FALSE),"")</f>
        <v>Assistência - Sociais</v>
      </c>
      <c r="H8" s="51" t="str">
        <f>IFERROR(VLOOKUP($B8,'Tabelas auxiliares'!$A$65:$C$102,3,FALSE),"")</f>
        <v>AUXILIO MORADIA / AUXILIO CRECHE / AUXILIO TRANSPORTE / BOLSA PERMANENCIA / BOLSA AUXILIO ALIMENTACAO AOS ESTUDANTES DE GRADUACAO / MONITORIA DE AÇÕES AFIRMATIVAS</v>
      </c>
      <c r="I8" t="s">
        <v>2936</v>
      </c>
      <c r="J8" t="s">
        <v>594</v>
      </c>
      <c r="K8" t="s">
        <v>2959</v>
      </c>
      <c r="L8" t="s">
        <v>596</v>
      </c>
      <c r="M8" t="s">
        <v>592</v>
      </c>
      <c r="N8" t="s">
        <v>542</v>
      </c>
      <c r="O8" t="s">
        <v>222</v>
      </c>
      <c r="P8" t="s">
        <v>543</v>
      </c>
      <c r="Q8" t="s">
        <v>224</v>
      </c>
      <c r="R8" t="s">
        <v>220</v>
      </c>
      <c r="S8" t="s">
        <v>124</v>
      </c>
      <c r="T8" t="s">
        <v>216</v>
      </c>
      <c r="U8" t="s">
        <v>2549</v>
      </c>
      <c r="V8" t="s">
        <v>2610</v>
      </c>
      <c r="W8" t="s">
        <v>2500</v>
      </c>
      <c r="X8" s="51" t="str">
        <f t="shared" si="0"/>
        <v>3</v>
      </c>
      <c r="Y8" s="51" t="str">
        <f>IF(T8="","",IF(AND(T8&lt;&gt;'Tabelas auxiliares'!$B$236,T8&lt;&gt;'Tabelas auxiliares'!$B$237),"FOLHA DE PESSOAL",IF(X8='Tabelas auxiliares'!$A$237,"CUSTEIO",IF(X8='Tabelas auxiliares'!$A$236,"INVESTIMENTO","ERRO - VERIFICAR"))))</f>
        <v>CUSTEIO</v>
      </c>
      <c r="Z8" s="64">
        <f t="shared" si="1"/>
        <v>247380</v>
      </c>
      <c r="AA8" s="44">
        <v>247380</v>
      </c>
    </row>
    <row r="9" spans="1:29" x14ac:dyDescent="0.25">
      <c r="A9" t="s">
        <v>2310</v>
      </c>
      <c r="B9" t="s">
        <v>2199</v>
      </c>
      <c r="C9" t="s">
        <v>2320</v>
      </c>
      <c r="D9" t="s">
        <v>69</v>
      </c>
      <c r="E9" t="s">
        <v>118</v>
      </c>
      <c r="F9" s="51" t="str">
        <f>IFERROR(VLOOKUP(D9,'Tabelas auxiliares'!$A$3:$B$61,2,FALSE),"")</f>
        <v>PROAP - PNAES</v>
      </c>
      <c r="G9" s="51" t="str">
        <f>IFERROR(VLOOKUP($B9,'Tabelas auxiliares'!$A$65:$C$102,2,FALSE),"")</f>
        <v>Assistência - Sociais</v>
      </c>
      <c r="H9" s="51" t="str">
        <f>IFERROR(VLOOKUP($B9,'Tabelas auxiliares'!$A$65:$C$102,3,FALSE),"")</f>
        <v>AUXILIO MORADIA / AUXILIO CRECHE / AUXILIO TRANSPORTE / BOLSA PERMANENCIA / BOLSA AUXILIO ALIMENTACAO AOS ESTUDANTES DE GRADUACAO / MONITORIA DE AÇÕES AFIRMATIVAS</v>
      </c>
      <c r="I9" t="s">
        <v>2936</v>
      </c>
      <c r="J9" t="s">
        <v>594</v>
      </c>
      <c r="K9" t="s">
        <v>2960</v>
      </c>
      <c r="L9" t="s">
        <v>596</v>
      </c>
      <c r="M9" t="s">
        <v>592</v>
      </c>
      <c r="N9" t="s">
        <v>542</v>
      </c>
      <c r="O9" t="s">
        <v>222</v>
      </c>
      <c r="P9" t="s">
        <v>543</v>
      </c>
      <c r="Q9" t="s">
        <v>224</v>
      </c>
      <c r="R9" t="s">
        <v>220</v>
      </c>
      <c r="S9" t="s">
        <v>124</v>
      </c>
      <c r="T9" t="s">
        <v>216</v>
      </c>
      <c r="U9" t="s">
        <v>2549</v>
      </c>
      <c r="V9" t="s">
        <v>2610</v>
      </c>
      <c r="W9" t="s">
        <v>2500</v>
      </c>
      <c r="X9" s="51" t="str">
        <f t="shared" si="0"/>
        <v>3</v>
      </c>
      <c r="Y9" s="51" t="str">
        <f>IF(T9="","",IF(AND(T9&lt;&gt;'Tabelas auxiliares'!$B$236,T9&lt;&gt;'Tabelas auxiliares'!$B$237),"FOLHA DE PESSOAL",IF(X9='Tabelas auxiliares'!$A$237,"CUSTEIO",IF(X9='Tabelas auxiliares'!$A$236,"INVESTIMENTO","ERRO - VERIFICAR"))))</f>
        <v>CUSTEIO</v>
      </c>
      <c r="Z9" s="64">
        <f t="shared" si="1"/>
        <v>392832</v>
      </c>
      <c r="AA9" s="44">
        <v>392832</v>
      </c>
    </row>
    <row r="10" spans="1:29" x14ac:dyDescent="0.25">
      <c r="A10" t="s">
        <v>2310</v>
      </c>
      <c r="B10" t="s">
        <v>2199</v>
      </c>
      <c r="C10" t="s">
        <v>2320</v>
      </c>
      <c r="D10" t="s">
        <v>69</v>
      </c>
      <c r="E10" t="s">
        <v>118</v>
      </c>
      <c r="F10" s="51" t="str">
        <f>IFERROR(VLOOKUP(D10,'Tabelas auxiliares'!$A$3:$B$61,2,FALSE),"")</f>
        <v>PROAP - PNAES</v>
      </c>
      <c r="G10" s="51" t="str">
        <f>IFERROR(VLOOKUP($B10,'Tabelas auxiliares'!$A$65:$C$102,2,FALSE),"")</f>
        <v>Assistência - Sociais</v>
      </c>
      <c r="H10" s="51" t="str">
        <f>IFERROR(VLOOKUP($B10,'Tabelas auxiliares'!$A$65:$C$102,3,FALSE),"")</f>
        <v>AUXILIO MORADIA / AUXILIO CRECHE / AUXILIO TRANSPORTE / BOLSA PERMANENCIA / BOLSA AUXILIO ALIMENTACAO AOS ESTUDANTES DE GRADUACAO / MONITORIA DE AÇÕES AFIRMATIVAS</v>
      </c>
      <c r="I10" t="s">
        <v>2936</v>
      </c>
      <c r="J10" t="s">
        <v>594</v>
      </c>
      <c r="K10" t="s">
        <v>2961</v>
      </c>
      <c r="L10" t="s">
        <v>596</v>
      </c>
      <c r="M10" t="s">
        <v>592</v>
      </c>
      <c r="N10" t="s">
        <v>542</v>
      </c>
      <c r="O10" t="s">
        <v>222</v>
      </c>
      <c r="P10" t="s">
        <v>543</v>
      </c>
      <c r="Q10" t="s">
        <v>224</v>
      </c>
      <c r="R10" t="s">
        <v>220</v>
      </c>
      <c r="S10" t="s">
        <v>124</v>
      </c>
      <c r="T10" t="s">
        <v>216</v>
      </c>
      <c r="U10" t="s">
        <v>2549</v>
      </c>
      <c r="V10" t="s">
        <v>2610</v>
      </c>
      <c r="W10" t="s">
        <v>2500</v>
      </c>
      <c r="X10" s="51" t="str">
        <f t="shared" si="0"/>
        <v>3</v>
      </c>
      <c r="Y10" s="51" t="str">
        <f>IF(T10="","",IF(AND(T10&lt;&gt;'Tabelas auxiliares'!$B$236,T10&lt;&gt;'Tabelas auxiliares'!$B$237),"FOLHA DE PESSOAL",IF(X10='Tabelas auxiliares'!$A$237,"CUSTEIO",IF(X10='Tabelas auxiliares'!$A$236,"INVESTIMENTO","ERRO - VERIFICAR"))))</f>
        <v>CUSTEIO</v>
      </c>
      <c r="Z10" s="64">
        <f t="shared" si="1"/>
        <v>664020</v>
      </c>
      <c r="AA10" s="44">
        <v>655539.5</v>
      </c>
      <c r="AC10" s="44">
        <v>8480.5</v>
      </c>
    </row>
    <row r="11" spans="1:29" x14ac:dyDescent="0.25">
      <c r="A11" t="s">
        <v>2310</v>
      </c>
      <c r="B11" t="s">
        <v>2199</v>
      </c>
      <c r="C11" t="s">
        <v>2320</v>
      </c>
      <c r="D11" t="s">
        <v>69</v>
      </c>
      <c r="E11" t="s">
        <v>118</v>
      </c>
      <c r="F11" s="51" t="str">
        <f>IFERROR(VLOOKUP(D11,'Tabelas auxiliares'!$A$3:$B$61,2,FALSE),"")</f>
        <v>PROAP - PNAES</v>
      </c>
      <c r="G11" s="51" t="str">
        <f>IFERROR(VLOOKUP($B11,'Tabelas auxiliares'!$A$65:$C$102,2,FALSE),"")</f>
        <v>Assistência - Sociais</v>
      </c>
      <c r="H11" s="51" t="str">
        <f>IFERROR(VLOOKUP($B11,'Tabelas auxiliares'!$A$65:$C$102,3,FALSE),"")</f>
        <v>AUXILIO MORADIA / AUXILIO CRECHE / AUXILIO TRANSPORTE / BOLSA PERMANENCIA / BOLSA AUXILIO ALIMENTACAO AOS ESTUDANTES DE GRADUACAO / MONITORIA DE AÇÕES AFIRMATIVAS</v>
      </c>
      <c r="I11" t="s">
        <v>2936</v>
      </c>
      <c r="J11" t="s">
        <v>594</v>
      </c>
      <c r="K11" t="s">
        <v>2962</v>
      </c>
      <c r="L11" t="s">
        <v>596</v>
      </c>
      <c r="M11" t="s">
        <v>592</v>
      </c>
      <c r="N11" t="s">
        <v>542</v>
      </c>
      <c r="O11" t="s">
        <v>222</v>
      </c>
      <c r="P11" t="s">
        <v>543</v>
      </c>
      <c r="Q11" t="s">
        <v>224</v>
      </c>
      <c r="R11" t="s">
        <v>220</v>
      </c>
      <c r="S11" t="s">
        <v>124</v>
      </c>
      <c r="T11" t="s">
        <v>216</v>
      </c>
      <c r="U11" t="s">
        <v>2549</v>
      </c>
      <c r="V11" t="s">
        <v>2610</v>
      </c>
      <c r="W11" t="s">
        <v>2500</v>
      </c>
      <c r="X11" s="51" t="str">
        <f t="shared" si="0"/>
        <v>3</v>
      </c>
      <c r="Y11" s="51" t="str">
        <f>IF(T11="","",IF(AND(T11&lt;&gt;'Tabelas auxiliares'!$B$236,T11&lt;&gt;'Tabelas auxiliares'!$B$237),"FOLHA DE PESSOAL",IF(X11='Tabelas auxiliares'!$A$237,"CUSTEIO",IF(X11='Tabelas auxiliares'!$A$236,"INVESTIMENTO","ERRO - VERIFICAR"))))</f>
        <v>CUSTEIO</v>
      </c>
      <c r="Z11" s="64">
        <f t="shared" si="1"/>
        <v>217248</v>
      </c>
      <c r="AA11" s="44">
        <v>201181.71</v>
      </c>
      <c r="AC11" s="44">
        <v>16066.29</v>
      </c>
    </row>
    <row r="12" spans="1:29" x14ac:dyDescent="0.25">
      <c r="A12" t="s">
        <v>2310</v>
      </c>
      <c r="B12" t="s">
        <v>2199</v>
      </c>
      <c r="C12" t="s">
        <v>2320</v>
      </c>
      <c r="D12" t="s">
        <v>69</v>
      </c>
      <c r="E12" t="s">
        <v>118</v>
      </c>
      <c r="F12" s="51" t="str">
        <f>IFERROR(VLOOKUP(D12,'Tabelas auxiliares'!$A$3:$B$61,2,FALSE),"")</f>
        <v>PROAP - PNAES</v>
      </c>
      <c r="G12" s="51" t="str">
        <f>IFERROR(VLOOKUP($B12,'Tabelas auxiliares'!$A$65:$C$102,2,FALSE),"")</f>
        <v>Assistência - Sociais</v>
      </c>
      <c r="H12" s="51" t="str">
        <f>IFERROR(VLOOKUP($B12,'Tabelas auxiliares'!$A$65:$C$102,3,FALSE),"")</f>
        <v>AUXILIO MORADIA / AUXILIO CRECHE / AUXILIO TRANSPORTE / BOLSA PERMANENCIA / BOLSA AUXILIO ALIMENTACAO AOS ESTUDANTES DE GRADUACAO / MONITORIA DE AÇÕES AFIRMATIVAS</v>
      </c>
      <c r="I12" t="s">
        <v>2940</v>
      </c>
      <c r="J12" t="s">
        <v>2963</v>
      </c>
      <c r="K12" t="s">
        <v>2964</v>
      </c>
      <c r="L12" t="s">
        <v>2965</v>
      </c>
      <c r="M12" t="s">
        <v>220</v>
      </c>
      <c r="N12" t="s">
        <v>542</v>
      </c>
      <c r="O12" t="s">
        <v>350</v>
      </c>
      <c r="P12" t="s">
        <v>553</v>
      </c>
      <c r="Q12" t="s">
        <v>224</v>
      </c>
      <c r="R12" t="s">
        <v>220</v>
      </c>
      <c r="S12" t="s">
        <v>124</v>
      </c>
      <c r="T12" t="s">
        <v>216</v>
      </c>
      <c r="U12" t="s">
        <v>2607</v>
      </c>
      <c r="V12" t="s">
        <v>2548</v>
      </c>
      <c r="W12" t="s">
        <v>2403</v>
      </c>
      <c r="X12" s="51" t="str">
        <f t="shared" si="0"/>
        <v>3</v>
      </c>
      <c r="Y12" s="51" t="str">
        <f>IF(T12="","",IF(AND(T12&lt;&gt;'Tabelas auxiliares'!$B$236,T12&lt;&gt;'Tabelas auxiliares'!$B$237),"FOLHA DE PESSOAL",IF(X12='Tabelas auxiliares'!$A$237,"CUSTEIO",IF(X12='Tabelas auxiliares'!$A$236,"INVESTIMENTO","ERRO - VERIFICAR"))))</f>
        <v>CUSTEIO</v>
      </c>
      <c r="Z12" s="64">
        <f t="shared" si="1"/>
        <v>966800</v>
      </c>
      <c r="AA12" s="44">
        <v>716800</v>
      </c>
      <c r="AB12" s="44">
        <v>250000</v>
      </c>
    </row>
    <row r="13" spans="1:29" x14ac:dyDescent="0.25">
      <c r="A13" t="s">
        <v>2310</v>
      </c>
      <c r="B13" t="s">
        <v>2199</v>
      </c>
      <c r="C13" t="s">
        <v>2320</v>
      </c>
      <c r="D13" t="s">
        <v>69</v>
      </c>
      <c r="E13" t="s">
        <v>118</v>
      </c>
      <c r="F13" s="51" t="str">
        <f>IFERROR(VLOOKUP(D13,'Tabelas auxiliares'!$A$3:$B$61,2,FALSE),"")</f>
        <v>PROAP - PNAES</v>
      </c>
      <c r="G13" s="51" t="str">
        <f>IFERROR(VLOOKUP($B13,'Tabelas auxiliares'!$A$65:$C$102,2,FALSE),"")</f>
        <v>Assistência - Sociais</v>
      </c>
      <c r="H13" s="51" t="str">
        <f>IFERROR(VLOOKUP($B13,'Tabelas auxiliares'!$A$65:$C$102,3,FALSE),"")</f>
        <v>AUXILIO MORADIA / AUXILIO CRECHE / AUXILIO TRANSPORTE / BOLSA PERMANENCIA / BOLSA AUXILIO ALIMENTACAO AOS ESTUDANTES DE GRADUACAO / MONITORIA DE AÇÕES AFIRMATIVAS</v>
      </c>
      <c r="I13" t="s">
        <v>2940</v>
      </c>
      <c r="J13" t="s">
        <v>2905</v>
      </c>
      <c r="K13" t="s">
        <v>2966</v>
      </c>
      <c r="L13" t="s">
        <v>2906</v>
      </c>
      <c r="M13" t="s">
        <v>220</v>
      </c>
      <c r="N13" t="s">
        <v>542</v>
      </c>
      <c r="O13" t="s">
        <v>350</v>
      </c>
      <c r="P13" t="s">
        <v>553</v>
      </c>
      <c r="Q13" t="s">
        <v>224</v>
      </c>
      <c r="R13" t="s">
        <v>220</v>
      </c>
      <c r="S13" t="s">
        <v>124</v>
      </c>
      <c r="T13" t="s">
        <v>216</v>
      </c>
      <c r="U13" t="s">
        <v>2607</v>
      </c>
      <c r="V13" t="s">
        <v>2548</v>
      </c>
      <c r="W13" t="s">
        <v>2403</v>
      </c>
      <c r="X13" s="51" t="str">
        <f t="shared" si="0"/>
        <v>3</v>
      </c>
      <c r="Y13" s="51" t="str">
        <f>IF(T13="","",IF(AND(T13&lt;&gt;'Tabelas auxiliares'!$B$236,T13&lt;&gt;'Tabelas auxiliares'!$B$237),"FOLHA DE PESSOAL",IF(X13='Tabelas auxiliares'!$A$237,"CUSTEIO",IF(X13='Tabelas auxiliares'!$A$236,"INVESTIMENTO","ERRO - VERIFICAR"))))</f>
        <v>CUSTEIO</v>
      </c>
      <c r="Z13" s="64">
        <f t="shared" si="1"/>
        <v>7067</v>
      </c>
      <c r="AA13" s="44">
        <v>5620</v>
      </c>
      <c r="AB13" s="44">
        <v>1447</v>
      </c>
    </row>
    <row r="14" spans="1:29" x14ac:dyDescent="0.25">
      <c r="A14" t="s">
        <v>2310</v>
      </c>
      <c r="B14" t="s">
        <v>2199</v>
      </c>
      <c r="C14" t="s">
        <v>2320</v>
      </c>
      <c r="D14" t="s">
        <v>69</v>
      </c>
      <c r="E14" t="s">
        <v>118</v>
      </c>
      <c r="F14" s="51" t="str">
        <f>IFERROR(VLOOKUP(D14,'Tabelas auxiliares'!$A$3:$B$61,2,FALSE),"")</f>
        <v>PROAP - PNAES</v>
      </c>
      <c r="G14" s="51" t="str">
        <f>IFERROR(VLOOKUP($B14,'Tabelas auxiliares'!$A$65:$C$102,2,FALSE),"")</f>
        <v>Assistência - Sociais</v>
      </c>
      <c r="H14" s="51" t="str">
        <f>IFERROR(VLOOKUP($B14,'Tabelas auxiliares'!$A$65:$C$102,3,FALSE),"")</f>
        <v>AUXILIO MORADIA / AUXILIO CRECHE / AUXILIO TRANSPORTE / BOLSA PERMANENCIA / BOLSA AUXILIO ALIMENTACAO AOS ESTUDANTES DE GRADUACAO / MONITORIA DE AÇÕES AFIRMATIVAS</v>
      </c>
      <c r="I14" t="s">
        <v>3046</v>
      </c>
      <c r="J14" t="s">
        <v>2937</v>
      </c>
      <c r="K14" t="s">
        <v>3093</v>
      </c>
      <c r="L14" t="s">
        <v>2938</v>
      </c>
      <c r="M14" t="s">
        <v>220</v>
      </c>
      <c r="N14" t="s">
        <v>542</v>
      </c>
      <c r="O14" t="s">
        <v>350</v>
      </c>
      <c r="P14" t="s">
        <v>553</v>
      </c>
      <c r="Q14" t="s">
        <v>224</v>
      </c>
      <c r="R14" t="s">
        <v>220</v>
      </c>
      <c r="S14" t="s">
        <v>124</v>
      </c>
      <c r="T14" t="s">
        <v>216</v>
      </c>
      <c r="U14" t="s">
        <v>2607</v>
      </c>
      <c r="V14" t="s">
        <v>2548</v>
      </c>
      <c r="W14" t="s">
        <v>2403</v>
      </c>
      <c r="X14" s="51" t="str">
        <f t="shared" si="0"/>
        <v>3</v>
      </c>
      <c r="Y14" s="51" t="str">
        <f>IF(T14="","",IF(AND(T14&lt;&gt;'Tabelas auxiliares'!$B$236,T14&lt;&gt;'Tabelas auxiliares'!$B$237),"FOLHA DE PESSOAL",IF(X14='Tabelas auxiliares'!$A$237,"CUSTEIO",IF(X14='Tabelas auxiliares'!$A$236,"INVESTIMENTO","ERRO - VERIFICAR"))))</f>
        <v>CUSTEIO</v>
      </c>
      <c r="Z14" s="64">
        <f t="shared" si="1"/>
        <v>190200</v>
      </c>
      <c r="AA14" s="44">
        <v>153300</v>
      </c>
      <c r="AB14" s="44">
        <v>36900</v>
      </c>
    </row>
    <row r="15" spans="1:29" x14ac:dyDescent="0.25">
      <c r="A15" t="s">
        <v>2310</v>
      </c>
      <c r="B15" t="s">
        <v>2202</v>
      </c>
      <c r="C15" t="s">
        <v>2312</v>
      </c>
      <c r="D15" t="s">
        <v>15</v>
      </c>
      <c r="E15" t="s">
        <v>118</v>
      </c>
      <c r="F15" s="51" t="str">
        <f>IFERROR(VLOOKUP(D15,'Tabelas auxiliares'!$A$3:$B$61,2,FALSE),"")</f>
        <v>PROPES - PRÓ-REITORIA DE PESQUISA / CEM</v>
      </c>
      <c r="G15" s="51" t="str">
        <f>IFERROR(VLOOKUP($B15,'Tabelas auxiliares'!$A$65:$C$102,2,FALSE),"")</f>
        <v>Assistência - Pesquisa</v>
      </c>
      <c r="H15" s="51" t="str">
        <f>IFERROR(VLOOKUP($B15,'Tabelas auxiliares'!$A$65:$C$102,3,FALSE),"")</f>
        <v>BOLSAS DE INICIACAO CIENTIFICA / BOLSAS PROJETOS DE PESQUISA E/OU EDITAIS LIGADOS A PESQUISA</v>
      </c>
      <c r="I15" t="s">
        <v>165</v>
      </c>
      <c r="J15" t="s">
        <v>217</v>
      </c>
      <c r="K15" t="s">
        <v>218</v>
      </c>
      <c r="L15" t="s">
        <v>219</v>
      </c>
      <c r="M15" t="s">
        <v>220</v>
      </c>
      <c r="N15" t="s">
        <v>221</v>
      </c>
      <c r="O15" t="s">
        <v>222</v>
      </c>
      <c r="P15" t="s">
        <v>223</v>
      </c>
      <c r="Q15" t="s">
        <v>224</v>
      </c>
      <c r="R15" t="s">
        <v>220</v>
      </c>
      <c r="S15" t="s">
        <v>225</v>
      </c>
      <c r="T15" t="s">
        <v>216</v>
      </c>
      <c r="U15" t="s">
        <v>123</v>
      </c>
      <c r="V15" t="s">
        <v>2548</v>
      </c>
      <c r="W15" t="s">
        <v>2403</v>
      </c>
      <c r="X15" s="51" t="str">
        <f t="shared" si="0"/>
        <v>3</v>
      </c>
      <c r="Y15" s="51" t="str">
        <f>IF(T15="","",IF(AND(T15&lt;&gt;'Tabelas auxiliares'!$B$236,T15&lt;&gt;'Tabelas auxiliares'!$B$237),"FOLHA DE PESSOAL",IF(X15='Tabelas auxiliares'!$A$237,"CUSTEIO",IF(X15='Tabelas auxiliares'!$A$236,"INVESTIMENTO","ERRO - VERIFICAR"))))</f>
        <v>CUSTEIO</v>
      </c>
      <c r="Z15" s="64">
        <f t="shared" si="1"/>
        <v>40017.599999999999</v>
      </c>
      <c r="AA15" s="44">
        <v>31241.599999999999</v>
      </c>
      <c r="AC15" s="44">
        <v>8776</v>
      </c>
    </row>
    <row r="16" spans="1:29" x14ac:dyDescent="0.25">
      <c r="A16" t="s">
        <v>2310</v>
      </c>
      <c r="B16" t="s">
        <v>2202</v>
      </c>
      <c r="C16" t="s">
        <v>2312</v>
      </c>
      <c r="D16" t="s">
        <v>15</v>
      </c>
      <c r="E16" t="s">
        <v>118</v>
      </c>
      <c r="F16" s="51" t="str">
        <f>IFERROR(VLOOKUP(D16,'Tabelas auxiliares'!$A$3:$B$61,2,FALSE),"")</f>
        <v>PROPES - PRÓ-REITORIA DE PESQUISA / CEM</v>
      </c>
      <c r="G16" s="51" t="str">
        <f>IFERROR(VLOOKUP($B16,'Tabelas auxiliares'!$A$65:$C$102,2,FALSE),"")</f>
        <v>Assistência - Pesquisa</v>
      </c>
      <c r="H16" s="51" t="str">
        <f>IFERROR(VLOOKUP($B16,'Tabelas auxiliares'!$A$65:$C$102,3,FALSE),"")</f>
        <v>BOLSAS DE INICIACAO CIENTIFICA / BOLSAS PROJETOS DE PESQUISA E/OU EDITAIS LIGADOS A PESQUISA</v>
      </c>
      <c r="I16" t="s">
        <v>2404</v>
      </c>
      <c r="J16" t="s">
        <v>2405</v>
      </c>
      <c r="K16" t="s">
        <v>2406</v>
      </c>
      <c r="L16" t="s">
        <v>2407</v>
      </c>
      <c r="M16" t="s">
        <v>220</v>
      </c>
      <c r="N16" t="s">
        <v>229</v>
      </c>
      <c r="O16" t="s">
        <v>230</v>
      </c>
      <c r="P16" t="s">
        <v>231</v>
      </c>
      <c r="Q16" t="s">
        <v>224</v>
      </c>
      <c r="R16" t="s">
        <v>220</v>
      </c>
      <c r="S16" t="s">
        <v>124</v>
      </c>
      <c r="T16" t="s">
        <v>216</v>
      </c>
      <c r="U16" t="s">
        <v>2100</v>
      </c>
      <c r="V16" t="s">
        <v>2548</v>
      </c>
      <c r="W16" t="s">
        <v>2403</v>
      </c>
      <c r="X16" s="51" t="str">
        <f t="shared" si="0"/>
        <v>3</v>
      </c>
      <c r="Y16" s="51" t="str">
        <f>IF(T16="","",IF(AND(T16&lt;&gt;'Tabelas auxiliares'!$B$236,T16&lt;&gt;'Tabelas auxiliares'!$B$237),"FOLHA DE PESSOAL",IF(X16='Tabelas auxiliares'!$A$237,"CUSTEIO",IF(X16='Tabelas auxiliares'!$A$236,"INVESTIMENTO","ERRO - VERIFICAR"))))</f>
        <v>CUSTEIO</v>
      </c>
      <c r="Z16" s="64">
        <f t="shared" si="1"/>
        <v>28800</v>
      </c>
      <c r="AA16" s="44">
        <v>25600</v>
      </c>
      <c r="AB16" s="44">
        <v>3200</v>
      </c>
    </row>
    <row r="17" spans="1:29" x14ac:dyDescent="0.25">
      <c r="A17" t="s">
        <v>2310</v>
      </c>
      <c r="B17" t="s">
        <v>2202</v>
      </c>
      <c r="C17" t="s">
        <v>2312</v>
      </c>
      <c r="D17" t="s">
        <v>15</v>
      </c>
      <c r="E17" t="s">
        <v>118</v>
      </c>
      <c r="F17" s="51" t="str">
        <f>IFERROR(VLOOKUP(D17,'Tabelas auxiliares'!$A$3:$B$61,2,FALSE),"")</f>
        <v>PROPES - PRÓ-REITORIA DE PESQUISA / CEM</v>
      </c>
      <c r="G17" s="51" t="str">
        <f>IFERROR(VLOOKUP($B17,'Tabelas auxiliares'!$A$65:$C$102,2,FALSE),"")</f>
        <v>Assistência - Pesquisa</v>
      </c>
      <c r="H17" s="51" t="str">
        <f>IFERROR(VLOOKUP($B17,'Tabelas auxiliares'!$A$65:$C$102,3,FALSE),"")</f>
        <v>BOLSAS DE INICIACAO CIENTIFICA / BOLSAS PROJETOS DE PESQUISA E/OU EDITAIS LIGADOS A PESQUISA</v>
      </c>
      <c r="I17" t="s">
        <v>2404</v>
      </c>
      <c r="J17" t="s">
        <v>2408</v>
      </c>
      <c r="K17" t="s">
        <v>2409</v>
      </c>
      <c r="L17" t="s">
        <v>2410</v>
      </c>
      <c r="M17" t="s">
        <v>220</v>
      </c>
      <c r="N17" t="s">
        <v>221</v>
      </c>
      <c r="O17" t="s">
        <v>222</v>
      </c>
      <c r="P17" t="s">
        <v>223</v>
      </c>
      <c r="Q17" t="s">
        <v>224</v>
      </c>
      <c r="R17" t="s">
        <v>220</v>
      </c>
      <c r="S17" t="s">
        <v>124</v>
      </c>
      <c r="T17" t="s">
        <v>216</v>
      </c>
      <c r="U17" t="s">
        <v>123</v>
      </c>
      <c r="V17" t="s">
        <v>2548</v>
      </c>
      <c r="W17" t="s">
        <v>2403</v>
      </c>
      <c r="X17" s="51" t="str">
        <f t="shared" si="0"/>
        <v>3</v>
      </c>
      <c r="Y17" s="51" t="str">
        <f>IF(T17="","",IF(AND(T17&lt;&gt;'Tabelas auxiliares'!$B$236,T17&lt;&gt;'Tabelas auxiliares'!$B$237),"FOLHA DE PESSOAL",IF(X17='Tabelas auxiliares'!$A$237,"CUSTEIO",IF(X17='Tabelas auxiliares'!$A$236,"INVESTIMENTO","ERRO - VERIFICAR"))))</f>
        <v>CUSTEIO</v>
      </c>
      <c r="Z17" s="64">
        <f t="shared" si="1"/>
        <v>18900</v>
      </c>
      <c r="AA17" s="44">
        <v>16800</v>
      </c>
      <c r="AB17" s="44">
        <v>2100</v>
      </c>
    </row>
    <row r="18" spans="1:29" x14ac:dyDescent="0.25">
      <c r="A18" t="s">
        <v>2310</v>
      </c>
      <c r="B18" t="s">
        <v>2202</v>
      </c>
      <c r="C18" t="s">
        <v>2312</v>
      </c>
      <c r="D18" t="s">
        <v>15</v>
      </c>
      <c r="E18" t="s">
        <v>118</v>
      </c>
      <c r="F18" s="51" t="str">
        <f>IFERROR(VLOOKUP(D18,'Tabelas auxiliares'!$A$3:$B$61,2,FALSE),"")</f>
        <v>PROPES - PRÓ-REITORIA DE PESQUISA / CEM</v>
      </c>
      <c r="G18" s="51" t="str">
        <f>IFERROR(VLOOKUP($B18,'Tabelas auxiliares'!$A$65:$C$102,2,FALSE),"")</f>
        <v>Assistência - Pesquisa</v>
      </c>
      <c r="H18" s="51" t="str">
        <f>IFERROR(VLOOKUP($B18,'Tabelas auxiliares'!$A$65:$C$102,3,FALSE),"")</f>
        <v>BOLSAS DE INICIACAO CIENTIFICA / BOLSAS PROJETOS DE PESQUISA E/OU EDITAIS LIGADOS A PESQUISA</v>
      </c>
      <c r="I18" t="s">
        <v>2779</v>
      </c>
      <c r="J18" t="s">
        <v>636</v>
      </c>
      <c r="K18" t="s">
        <v>2784</v>
      </c>
      <c r="L18" t="s">
        <v>638</v>
      </c>
      <c r="M18" t="s">
        <v>220</v>
      </c>
      <c r="N18" t="s">
        <v>221</v>
      </c>
      <c r="O18" t="s">
        <v>222</v>
      </c>
      <c r="P18" t="s">
        <v>223</v>
      </c>
      <c r="Q18" t="s">
        <v>224</v>
      </c>
      <c r="R18" t="s">
        <v>220</v>
      </c>
      <c r="S18" t="s">
        <v>124</v>
      </c>
      <c r="T18" t="s">
        <v>216</v>
      </c>
      <c r="U18" t="s">
        <v>123</v>
      </c>
      <c r="V18" t="s">
        <v>2548</v>
      </c>
      <c r="W18" t="s">
        <v>2403</v>
      </c>
      <c r="X18" s="51" t="str">
        <f t="shared" si="0"/>
        <v>3</v>
      </c>
      <c r="Y18" s="51" t="str">
        <f>IF(T18="","",IF(AND(T18&lt;&gt;'Tabelas auxiliares'!$B$236,T18&lt;&gt;'Tabelas auxiliares'!$B$237),"FOLHA DE PESSOAL",IF(X18='Tabelas auxiliares'!$A$237,"CUSTEIO",IF(X18='Tabelas auxiliares'!$A$236,"INVESTIMENTO","ERRO - VERIFICAR"))))</f>
        <v>CUSTEIO</v>
      </c>
      <c r="Z18" s="64">
        <f t="shared" si="1"/>
        <v>189000</v>
      </c>
      <c r="AA18" s="44">
        <v>135500</v>
      </c>
      <c r="AB18" s="44">
        <v>53500</v>
      </c>
    </row>
    <row r="19" spans="1:29" x14ac:dyDescent="0.25">
      <c r="A19" t="s">
        <v>2310</v>
      </c>
      <c r="B19" t="s">
        <v>2202</v>
      </c>
      <c r="C19" t="s">
        <v>2312</v>
      </c>
      <c r="D19" t="s">
        <v>15</v>
      </c>
      <c r="E19" t="s">
        <v>118</v>
      </c>
      <c r="F19" s="51" t="str">
        <f>IFERROR(VLOOKUP(D19,'Tabelas auxiliares'!$A$3:$B$61,2,FALSE),"")</f>
        <v>PROPES - PRÓ-REITORIA DE PESQUISA / CEM</v>
      </c>
      <c r="G19" s="51" t="str">
        <f>IFERROR(VLOOKUP($B19,'Tabelas auxiliares'!$A$65:$C$102,2,FALSE),"")</f>
        <v>Assistência - Pesquisa</v>
      </c>
      <c r="H19" s="51" t="str">
        <f>IFERROR(VLOOKUP($B19,'Tabelas auxiliares'!$A$65:$C$102,3,FALSE),"")</f>
        <v>BOLSAS DE INICIACAO CIENTIFICA / BOLSAS PROJETOS DE PESQUISA E/OU EDITAIS LIGADOS A PESQUISA</v>
      </c>
      <c r="I19" t="s">
        <v>2779</v>
      </c>
      <c r="J19" t="s">
        <v>640</v>
      </c>
      <c r="K19" t="s">
        <v>2785</v>
      </c>
      <c r="L19" t="s">
        <v>644</v>
      </c>
      <c r="M19" t="s">
        <v>220</v>
      </c>
      <c r="N19" t="s">
        <v>221</v>
      </c>
      <c r="O19" t="s">
        <v>222</v>
      </c>
      <c r="P19" t="s">
        <v>223</v>
      </c>
      <c r="Q19" t="s">
        <v>224</v>
      </c>
      <c r="R19" t="s">
        <v>220</v>
      </c>
      <c r="S19" t="s">
        <v>124</v>
      </c>
      <c r="T19" t="s">
        <v>216</v>
      </c>
      <c r="U19" t="s">
        <v>123</v>
      </c>
      <c r="V19" t="s">
        <v>2548</v>
      </c>
      <c r="W19" t="s">
        <v>2403</v>
      </c>
      <c r="X19" s="51" t="str">
        <f t="shared" si="0"/>
        <v>3</v>
      </c>
      <c r="Y19" s="51" t="str">
        <f>IF(T19="","",IF(AND(T19&lt;&gt;'Tabelas auxiliares'!$B$236,T19&lt;&gt;'Tabelas auxiliares'!$B$237),"FOLHA DE PESSOAL",IF(X19='Tabelas auxiliares'!$A$237,"CUSTEIO",IF(X19='Tabelas auxiliares'!$A$236,"INVESTIMENTO","ERRO - VERIFICAR"))))</f>
        <v>CUSTEIO</v>
      </c>
      <c r="Z19" s="64">
        <f t="shared" si="1"/>
        <v>126000</v>
      </c>
      <c r="AA19" s="44">
        <v>86000</v>
      </c>
      <c r="AB19" s="44">
        <v>40000</v>
      </c>
    </row>
    <row r="20" spans="1:29" x14ac:dyDescent="0.25">
      <c r="A20" t="s">
        <v>2310</v>
      </c>
      <c r="B20" t="s">
        <v>2204</v>
      </c>
      <c r="C20" t="s">
        <v>2311</v>
      </c>
      <c r="D20" t="s">
        <v>55</v>
      </c>
      <c r="E20" t="s">
        <v>118</v>
      </c>
      <c r="F20" s="51" t="str">
        <f>IFERROR(VLOOKUP(D20,'Tabelas auxiliares'!$A$3:$B$61,2,FALSE),"")</f>
        <v>PROEC - PRÓ-REITORIA DE EXTENSÃO E CULTURA</v>
      </c>
      <c r="G20" s="51" t="str">
        <f>IFERROR(VLOOKUP($B20,'Tabelas auxiliares'!$A$65:$C$102,2,FALSE),"")</f>
        <v>Assistência - Extensão</v>
      </c>
      <c r="H20" s="51" t="str">
        <f>IFERROR(VLOOKUP($B20,'Tabelas auxiliares'!$A$65:$C$102,3,FALSE),"")</f>
        <v>BOLSAS DE EXTENSAO / PROJETOS EXTENSIONISTAS</v>
      </c>
      <c r="I20" t="s">
        <v>156</v>
      </c>
      <c r="J20" t="s">
        <v>226</v>
      </c>
      <c r="K20" t="s">
        <v>227</v>
      </c>
      <c r="L20" t="s">
        <v>228</v>
      </c>
      <c r="M20" t="s">
        <v>220</v>
      </c>
      <c r="N20" t="s">
        <v>229</v>
      </c>
      <c r="O20" t="s">
        <v>230</v>
      </c>
      <c r="P20" t="s">
        <v>231</v>
      </c>
      <c r="Q20" t="s">
        <v>224</v>
      </c>
      <c r="R20" t="s">
        <v>220</v>
      </c>
      <c r="S20" t="s">
        <v>124</v>
      </c>
      <c r="T20" t="s">
        <v>216</v>
      </c>
      <c r="U20" t="s">
        <v>2100</v>
      </c>
      <c r="V20" t="s">
        <v>2548</v>
      </c>
      <c r="W20" t="s">
        <v>2403</v>
      </c>
      <c r="X20" s="51" t="str">
        <f t="shared" si="0"/>
        <v>3</v>
      </c>
      <c r="Y20" s="51" t="str">
        <f>IF(T20="","",IF(AND(T20&lt;&gt;'Tabelas auxiliares'!$B$236,T20&lt;&gt;'Tabelas auxiliares'!$B$237),"FOLHA DE PESSOAL",IF(X20='Tabelas auxiliares'!$A$237,"CUSTEIO",IF(X20='Tabelas auxiliares'!$A$236,"INVESTIMENTO","ERRO - VERIFICAR"))))</f>
        <v>CUSTEIO</v>
      </c>
      <c r="Z20" s="64">
        <f t="shared" si="1"/>
        <v>76800</v>
      </c>
      <c r="AA20" s="44">
        <v>41600</v>
      </c>
      <c r="AB20" s="44">
        <v>11200</v>
      </c>
      <c r="AC20" s="44">
        <v>24000</v>
      </c>
    </row>
    <row r="21" spans="1:29" x14ac:dyDescent="0.25">
      <c r="A21" t="s">
        <v>2310</v>
      </c>
      <c r="B21" t="s">
        <v>2204</v>
      </c>
      <c r="C21" t="s">
        <v>2311</v>
      </c>
      <c r="D21" t="s">
        <v>55</v>
      </c>
      <c r="E21" t="s">
        <v>118</v>
      </c>
      <c r="F21" s="51" t="str">
        <f>IFERROR(VLOOKUP(D21,'Tabelas auxiliares'!$A$3:$B$61,2,FALSE),"")</f>
        <v>PROEC - PRÓ-REITORIA DE EXTENSÃO E CULTURA</v>
      </c>
      <c r="G21" s="51" t="str">
        <f>IFERROR(VLOOKUP($B21,'Tabelas auxiliares'!$A$65:$C$102,2,FALSE),"")</f>
        <v>Assistência - Extensão</v>
      </c>
      <c r="H21" s="51" t="str">
        <f>IFERROR(VLOOKUP($B21,'Tabelas auxiliares'!$A$65:$C$102,3,FALSE),"")</f>
        <v>BOLSAS DE EXTENSAO / PROJETOS EXTENSIONISTAS</v>
      </c>
      <c r="I21" t="s">
        <v>2411</v>
      </c>
      <c r="J21" t="s">
        <v>2157</v>
      </c>
      <c r="K21" t="s">
        <v>2412</v>
      </c>
      <c r="L21" t="s">
        <v>2158</v>
      </c>
      <c r="M21" t="s">
        <v>220</v>
      </c>
      <c r="N21" t="s">
        <v>229</v>
      </c>
      <c r="O21" t="s">
        <v>230</v>
      </c>
      <c r="P21" t="s">
        <v>231</v>
      </c>
      <c r="Q21" t="s">
        <v>224</v>
      </c>
      <c r="R21" t="s">
        <v>220</v>
      </c>
      <c r="S21" t="s">
        <v>124</v>
      </c>
      <c r="T21" t="s">
        <v>216</v>
      </c>
      <c r="U21" t="s">
        <v>2100</v>
      </c>
      <c r="V21" t="s">
        <v>2548</v>
      </c>
      <c r="W21" t="s">
        <v>2403</v>
      </c>
      <c r="X21" s="51" t="str">
        <f t="shared" si="0"/>
        <v>3</v>
      </c>
      <c r="Y21" s="51" t="str">
        <f>IF(T21="","",IF(AND(T21&lt;&gt;'Tabelas auxiliares'!$B$236,T21&lt;&gt;'Tabelas auxiliares'!$B$237),"FOLHA DE PESSOAL",IF(X21='Tabelas auxiliares'!$A$237,"CUSTEIO",IF(X21='Tabelas auxiliares'!$A$236,"INVESTIMENTO","ERRO - VERIFICAR"))))</f>
        <v>CUSTEIO</v>
      </c>
      <c r="Z21" s="64">
        <f t="shared" si="1"/>
        <v>77700</v>
      </c>
      <c r="AA21" s="44">
        <v>28700</v>
      </c>
      <c r="AB21" s="44">
        <v>25900</v>
      </c>
      <c r="AC21" s="44">
        <v>23100</v>
      </c>
    </row>
    <row r="22" spans="1:29" x14ac:dyDescent="0.25">
      <c r="A22" t="s">
        <v>2310</v>
      </c>
      <c r="B22" t="s">
        <v>2204</v>
      </c>
      <c r="C22" t="s">
        <v>2311</v>
      </c>
      <c r="D22" t="s">
        <v>55</v>
      </c>
      <c r="E22" t="s">
        <v>118</v>
      </c>
      <c r="F22" s="51" t="str">
        <f>IFERROR(VLOOKUP(D22,'Tabelas auxiliares'!$A$3:$B$61,2,FALSE),"")</f>
        <v>PROEC - PRÓ-REITORIA DE EXTENSÃO E CULTURA</v>
      </c>
      <c r="G22" s="51" t="str">
        <f>IFERROR(VLOOKUP($B22,'Tabelas auxiliares'!$A$65:$C$102,2,FALSE),"")</f>
        <v>Assistência - Extensão</v>
      </c>
      <c r="H22" s="51" t="str">
        <f>IFERROR(VLOOKUP($B22,'Tabelas auxiliares'!$A$65:$C$102,3,FALSE),"")</f>
        <v>BOLSAS DE EXTENSAO / PROJETOS EXTENSIONISTAS</v>
      </c>
      <c r="I22" t="s">
        <v>2411</v>
      </c>
      <c r="J22" t="s">
        <v>2097</v>
      </c>
      <c r="K22" t="s">
        <v>2413</v>
      </c>
      <c r="L22" t="s">
        <v>2098</v>
      </c>
      <c r="M22" t="s">
        <v>220</v>
      </c>
      <c r="N22" t="s">
        <v>229</v>
      </c>
      <c r="O22" t="s">
        <v>230</v>
      </c>
      <c r="P22" t="s">
        <v>231</v>
      </c>
      <c r="Q22" t="s">
        <v>224</v>
      </c>
      <c r="R22" t="s">
        <v>220</v>
      </c>
      <c r="S22" t="s">
        <v>124</v>
      </c>
      <c r="T22" t="s">
        <v>216</v>
      </c>
      <c r="U22" t="s">
        <v>2100</v>
      </c>
      <c r="V22" t="s">
        <v>2548</v>
      </c>
      <c r="W22" t="s">
        <v>2403</v>
      </c>
      <c r="X22" s="51" t="str">
        <f t="shared" si="0"/>
        <v>3</v>
      </c>
      <c r="Y22" s="51" t="str">
        <f>IF(T22="","",IF(AND(T22&lt;&gt;'Tabelas auxiliares'!$B$236,T22&lt;&gt;'Tabelas auxiliares'!$B$237),"FOLHA DE PESSOAL",IF(X22='Tabelas auxiliares'!$A$237,"CUSTEIO",IF(X22='Tabelas auxiliares'!$A$236,"INVESTIMENTO","ERRO - VERIFICAR"))))</f>
        <v>CUSTEIO</v>
      </c>
      <c r="Z22" s="64">
        <f t="shared" si="1"/>
        <v>297500</v>
      </c>
      <c r="AA22" s="44">
        <v>112000</v>
      </c>
      <c r="AB22" s="44">
        <v>105700</v>
      </c>
      <c r="AC22" s="44">
        <v>79800</v>
      </c>
    </row>
    <row r="23" spans="1:29" x14ac:dyDescent="0.25">
      <c r="A23" t="s">
        <v>2310</v>
      </c>
      <c r="B23" t="s">
        <v>2204</v>
      </c>
      <c r="C23" t="s">
        <v>2311</v>
      </c>
      <c r="D23" t="s">
        <v>55</v>
      </c>
      <c r="E23" t="s">
        <v>118</v>
      </c>
      <c r="F23" s="51" t="str">
        <f>IFERROR(VLOOKUP(D23,'Tabelas auxiliares'!$A$3:$B$61,2,FALSE),"")</f>
        <v>PROEC - PRÓ-REITORIA DE EXTENSÃO E CULTURA</v>
      </c>
      <c r="G23" s="51" t="str">
        <f>IFERROR(VLOOKUP($B23,'Tabelas auxiliares'!$A$65:$C$102,2,FALSE),"")</f>
        <v>Assistência - Extensão</v>
      </c>
      <c r="H23" s="51" t="str">
        <f>IFERROR(VLOOKUP($B23,'Tabelas auxiliares'!$A$65:$C$102,3,FALSE),"")</f>
        <v>BOLSAS DE EXTENSAO / PROJETOS EXTENSIONISTAS</v>
      </c>
      <c r="I23" t="s">
        <v>2916</v>
      </c>
      <c r="J23" t="s">
        <v>2097</v>
      </c>
      <c r="K23" t="s">
        <v>2922</v>
      </c>
      <c r="L23" t="s">
        <v>2098</v>
      </c>
      <c r="M23" t="s">
        <v>220</v>
      </c>
      <c r="N23" t="s">
        <v>221</v>
      </c>
      <c r="O23" t="s">
        <v>222</v>
      </c>
      <c r="P23" t="s">
        <v>223</v>
      </c>
      <c r="Q23" t="s">
        <v>224</v>
      </c>
      <c r="R23" t="s">
        <v>220</v>
      </c>
      <c r="S23" t="s">
        <v>124</v>
      </c>
      <c r="T23" t="s">
        <v>216</v>
      </c>
      <c r="U23" t="s">
        <v>123</v>
      </c>
      <c r="V23" t="s">
        <v>2548</v>
      </c>
      <c r="W23" t="s">
        <v>2403</v>
      </c>
      <c r="X23" s="51" t="str">
        <f t="shared" si="0"/>
        <v>3</v>
      </c>
      <c r="Y23" s="51" t="str">
        <f>IF(T23="","",IF(AND(T23&lt;&gt;'Tabelas auxiliares'!$B$236,T23&lt;&gt;'Tabelas auxiliares'!$B$237),"FOLHA DE PESSOAL",IF(X23='Tabelas auxiliares'!$A$237,"CUSTEIO",IF(X23='Tabelas auxiliares'!$A$236,"INVESTIMENTO","ERRO - VERIFICAR"))))</f>
        <v>CUSTEIO</v>
      </c>
      <c r="Z23" s="64">
        <f t="shared" si="1"/>
        <v>21000</v>
      </c>
      <c r="AA23" s="44">
        <v>21000</v>
      </c>
    </row>
    <row r="24" spans="1:29" x14ac:dyDescent="0.25">
      <c r="A24" t="s">
        <v>2310</v>
      </c>
      <c r="B24" t="s">
        <v>2204</v>
      </c>
      <c r="C24" t="s">
        <v>2311</v>
      </c>
      <c r="D24" t="s">
        <v>55</v>
      </c>
      <c r="E24" t="s">
        <v>118</v>
      </c>
      <c r="F24" s="51" t="str">
        <f>IFERROR(VLOOKUP(D24,'Tabelas auxiliares'!$A$3:$B$61,2,FALSE),"")</f>
        <v>PROEC - PRÓ-REITORIA DE EXTENSÃO E CULTURA</v>
      </c>
      <c r="G24" s="51" t="str">
        <f>IFERROR(VLOOKUP($B24,'Tabelas auxiliares'!$A$65:$C$102,2,FALSE),"")</f>
        <v>Assistência - Extensão</v>
      </c>
      <c r="H24" s="51" t="str">
        <f>IFERROR(VLOOKUP($B24,'Tabelas auxiliares'!$A$65:$C$102,3,FALSE),"")</f>
        <v>BOLSAS DE EXTENSAO / PROJETOS EXTENSIONISTAS</v>
      </c>
      <c r="I24" t="s">
        <v>2916</v>
      </c>
      <c r="J24" t="s">
        <v>2849</v>
      </c>
      <c r="K24" t="s">
        <v>2923</v>
      </c>
      <c r="L24" t="s">
        <v>2850</v>
      </c>
      <c r="M24" t="s">
        <v>220</v>
      </c>
      <c r="N24" t="s">
        <v>221</v>
      </c>
      <c r="O24" t="s">
        <v>222</v>
      </c>
      <c r="P24" t="s">
        <v>223</v>
      </c>
      <c r="Q24" t="s">
        <v>224</v>
      </c>
      <c r="R24" t="s">
        <v>220</v>
      </c>
      <c r="S24" t="s">
        <v>124</v>
      </c>
      <c r="T24" t="s">
        <v>216</v>
      </c>
      <c r="U24" t="s">
        <v>123</v>
      </c>
      <c r="V24" t="s">
        <v>2548</v>
      </c>
      <c r="W24" t="s">
        <v>2403</v>
      </c>
      <c r="X24" s="51" t="str">
        <f t="shared" si="0"/>
        <v>3</v>
      </c>
      <c r="Y24" s="51" t="str">
        <f>IF(T24="","",IF(AND(T24&lt;&gt;'Tabelas auxiliares'!$B$236,T24&lt;&gt;'Tabelas auxiliares'!$B$237),"FOLHA DE PESSOAL",IF(X24='Tabelas auxiliares'!$A$237,"CUSTEIO",IF(X24='Tabelas auxiliares'!$A$236,"INVESTIMENTO","ERRO - VERIFICAR"))))</f>
        <v>CUSTEIO</v>
      </c>
      <c r="Z24" s="64">
        <f t="shared" si="1"/>
        <v>25200</v>
      </c>
      <c r="AA24" s="44">
        <v>23100</v>
      </c>
      <c r="AB24" s="44">
        <v>2100</v>
      </c>
    </row>
    <row r="25" spans="1:29" x14ac:dyDescent="0.25">
      <c r="A25" t="s">
        <v>2310</v>
      </c>
      <c r="B25" t="s">
        <v>2204</v>
      </c>
      <c r="C25" t="s">
        <v>2311</v>
      </c>
      <c r="D25" t="s">
        <v>55</v>
      </c>
      <c r="E25" t="s">
        <v>118</v>
      </c>
      <c r="F25" s="51" t="str">
        <f>IFERROR(VLOOKUP(D25,'Tabelas auxiliares'!$A$3:$B$61,2,FALSE),"")</f>
        <v>PROEC - PRÓ-REITORIA DE EXTENSÃO E CULTURA</v>
      </c>
      <c r="G25" s="51" t="str">
        <f>IFERROR(VLOOKUP($B25,'Tabelas auxiliares'!$A$65:$C$102,2,FALSE),"")</f>
        <v>Assistência - Extensão</v>
      </c>
      <c r="H25" s="51" t="str">
        <f>IFERROR(VLOOKUP($B25,'Tabelas auxiliares'!$A$65:$C$102,3,FALSE),"")</f>
        <v>BOLSAS DE EXTENSAO / PROJETOS EXTENSIONISTAS</v>
      </c>
      <c r="I25" t="s">
        <v>2916</v>
      </c>
      <c r="J25" t="s">
        <v>2851</v>
      </c>
      <c r="K25" t="s">
        <v>2924</v>
      </c>
      <c r="L25" t="s">
        <v>2852</v>
      </c>
      <c r="M25" t="s">
        <v>220</v>
      </c>
      <c r="N25" t="s">
        <v>221</v>
      </c>
      <c r="O25" t="s">
        <v>222</v>
      </c>
      <c r="P25" t="s">
        <v>223</v>
      </c>
      <c r="Q25" t="s">
        <v>224</v>
      </c>
      <c r="R25" t="s">
        <v>220</v>
      </c>
      <c r="S25" t="s">
        <v>124</v>
      </c>
      <c r="T25" t="s">
        <v>216</v>
      </c>
      <c r="U25" t="s">
        <v>123</v>
      </c>
      <c r="V25" t="s">
        <v>2548</v>
      </c>
      <c r="W25" t="s">
        <v>2403</v>
      </c>
      <c r="X25" s="51" t="str">
        <f t="shared" si="0"/>
        <v>3</v>
      </c>
      <c r="Y25" s="51" t="str">
        <f>IF(T25="","",IF(AND(T25&lt;&gt;'Tabelas auxiliares'!$B$236,T25&lt;&gt;'Tabelas auxiliares'!$B$237),"FOLHA DE PESSOAL",IF(X25='Tabelas auxiliares'!$A$237,"CUSTEIO",IF(X25='Tabelas auxiliares'!$A$236,"INVESTIMENTO","ERRO - VERIFICAR"))))</f>
        <v>CUSTEIO</v>
      </c>
      <c r="Z25" s="64">
        <f t="shared" si="1"/>
        <v>35700</v>
      </c>
      <c r="AA25" s="44">
        <v>31500</v>
      </c>
      <c r="AB25" s="44">
        <v>4200</v>
      </c>
    </row>
    <row r="26" spans="1:29" x14ac:dyDescent="0.25">
      <c r="A26" t="s">
        <v>2310</v>
      </c>
      <c r="B26" t="s">
        <v>2204</v>
      </c>
      <c r="C26" t="s">
        <v>2311</v>
      </c>
      <c r="D26" t="s">
        <v>55</v>
      </c>
      <c r="E26" t="s">
        <v>118</v>
      </c>
      <c r="F26" s="51" t="str">
        <f>IFERROR(VLOOKUP(D26,'Tabelas auxiliares'!$A$3:$B$61,2,FALSE),"")</f>
        <v>PROEC - PRÓ-REITORIA DE EXTENSÃO E CULTURA</v>
      </c>
      <c r="G26" s="51" t="str">
        <f>IFERROR(VLOOKUP($B26,'Tabelas auxiliares'!$A$65:$C$102,2,FALSE),"")</f>
        <v>Assistência - Extensão</v>
      </c>
      <c r="H26" s="51" t="str">
        <f>IFERROR(VLOOKUP($B26,'Tabelas auxiliares'!$A$65:$C$102,3,FALSE),"")</f>
        <v>BOLSAS DE EXTENSAO / PROJETOS EXTENSIONISTAS</v>
      </c>
      <c r="I26" t="s">
        <v>2916</v>
      </c>
      <c r="J26" t="s">
        <v>2853</v>
      </c>
      <c r="K26" t="s">
        <v>2925</v>
      </c>
      <c r="L26" t="s">
        <v>2854</v>
      </c>
      <c r="M26" t="s">
        <v>220</v>
      </c>
      <c r="N26" t="s">
        <v>221</v>
      </c>
      <c r="O26" t="s">
        <v>222</v>
      </c>
      <c r="P26" t="s">
        <v>223</v>
      </c>
      <c r="Q26" t="s">
        <v>224</v>
      </c>
      <c r="R26" t="s">
        <v>220</v>
      </c>
      <c r="S26" t="s">
        <v>124</v>
      </c>
      <c r="T26" t="s">
        <v>216</v>
      </c>
      <c r="U26" t="s">
        <v>123</v>
      </c>
      <c r="V26" t="s">
        <v>2548</v>
      </c>
      <c r="W26" t="s">
        <v>2403</v>
      </c>
      <c r="X26" s="51" t="str">
        <f t="shared" si="0"/>
        <v>3</v>
      </c>
      <c r="Y26" s="51" t="str">
        <f>IF(T26="","",IF(AND(T26&lt;&gt;'Tabelas auxiliares'!$B$236,T26&lt;&gt;'Tabelas auxiliares'!$B$237),"FOLHA DE PESSOAL",IF(X26='Tabelas auxiliares'!$A$237,"CUSTEIO",IF(X26='Tabelas auxiliares'!$A$236,"INVESTIMENTO","ERRO - VERIFICAR"))))</f>
        <v>CUSTEIO</v>
      </c>
      <c r="Z26" s="64">
        <f t="shared" si="1"/>
        <v>25200</v>
      </c>
      <c r="AA26" s="44">
        <v>22400</v>
      </c>
      <c r="AB26" s="44">
        <v>2800</v>
      </c>
    </row>
    <row r="27" spans="1:29" x14ac:dyDescent="0.25">
      <c r="A27" t="s">
        <v>2310</v>
      </c>
      <c r="B27" t="s">
        <v>2207</v>
      </c>
      <c r="C27" t="s">
        <v>2324</v>
      </c>
      <c r="D27" t="s">
        <v>53</v>
      </c>
      <c r="E27" t="s">
        <v>118</v>
      </c>
      <c r="F27" s="51" t="str">
        <f>IFERROR(VLOOKUP(D27,'Tabelas auxiliares'!$A$3:$B$61,2,FALSE),"")</f>
        <v>PROGRAD - PRÓ-REITORIA DE GRADUAÇÃO</v>
      </c>
      <c r="G27" s="51" t="str">
        <f>IFERROR(VLOOKUP($B27,'Tabelas auxiliares'!$A$65:$C$102,2,FALSE),"")</f>
        <v>Assistência - Graduação</v>
      </c>
      <c r="H27" s="51" t="str">
        <f>IFERROR(VLOOKUP($B27,'Tabelas auxiliares'!$A$65:$C$102,3,FALSE),"")</f>
        <v>MONITORIA ACADEMICA DA GRADUACAO / MONITORIA SEMIPRESENCIAL / AUXILIO ACESSIBILIDADE / MONITORIA INCLUSIVA</v>
      </c>
      <c r="I27" t="s">
        <v>2786</v>
      </c>
      <c r="J27" t="s">
        <v>2787</v>
      </c>
      <c r="K27" t="s">
        <v>2788</v>
      </c>
      <c r="L27" t="s">
        <v>2789</v>
      </c>
      <c r="M27" t="s">
        <v>2790</v>
      </c>
      <c r="N27" t="s">
        <v>221</v>
      </c>
      <c r="O27" t="s">
        <v>222</v>
      </c>
      <c r="P27" t="s">
        <v>223</v>
      </c>
      <c r="Q27" t="s">
        <v>224</v>
      </c>
      <c r="R27" t="s">
        <v>220</v>
      </c>
      <c r="S27" t="s">
        <v>124</v>
      </c>
      <c r="T27" t="s">
        <v>216</v>
      </c>
      <c r="U27" t="s">
        <v>123</v>
      </c>
      <c r="V27" t="s">
        <v>2550</v>
      </c>
      <c r="W27" t="s">
        <v>2414</v>
      </c>
      <c r="X27" s="51" t="str">
        <f t="shared" si="0"/>
        <v>3</v>
      </c>
      <c r="Y27" s="51" t="str">
        <f>IF(T27="","",IF(AND(T27&lt;&gt;'Tabelas auxiliares'!$B$236,T27&lt;&gt;'Tabelas auxiliares'!$B$237),"FOLHA DE PESSOAL",IF(X27='Tabelas auxiliares'!$A$237,"CUSTEIO",IF(X27='Tabelas auxiliares'!$A$236,"INVESTIMENTO","ERRO - VERIFICAR"))))</f>
        <v>CUSTEIO</v>
      </c>
      <c r="Z27" s="64">
        <f t="shared" si="1"/>
        <v>10126.5</v>
      </c>
      <c r="AC27" s="44">
        <v>10126.5</v>
      </c>
    </row>
    <row r="28" spans="1:29" x14ac:dyDescent="0.25">
      <c r="A28" t="s">
        <v>2310</v>
      </c>
      <c r="B28" t="s">
        <v>2207</v>
      </c>
      <c r="C28" t="s">
        <v>2324</v>
      </c>
      <c r="D28" t="s">
        <v>53</v>
      </c>
      <c r="E28" t="s">
        <v>118</v>
      </c>
      <c r="F28" s="51" t="str">
        <f>IFERROR(VLOOKUP(D28,'Tabelas auxiliares'!$A$3:$B$61,2,FALSE),"")</f>
        <v>PROGRAD - PRÓ-REITORIA DE GRADUAÇÃO</v>
      </c>
      <c r="G28" s="51" t="str">
        <f>IFERROR(VLOOKUP($B28,'Tabelas auxiliares'!$A$65:$C$102,2,FALSE),"")</f>
        <v>Assistência - Graduação</v>
      </c>
      <c r="H28" s="51" t="str">
        <f>IFERROR(VLOOKUP($B28,'Tabelas auxiliares'!$A$65:$C$102,3,FALSE),"")</f>
        <v>MONITORIA ACADEMICA DA GRADUACAO / MONITORIA SEMIPRESENCIAL / AUXILIO ACESSIBILIDADE / MONITORIA INCLUSIVA</v>
      </c>
      <c r="I28" t="s">
        <v>2786</v>
      </c>
      <c r="J28" t="s">
        <v>2791</v>
      </c>
      <c r="K28" t="s">
        <v>2792</v>
      </c>
      <c r="L28" t="s">
        <v>2793</v>
      </c>
      <c r="M28" t="s">
        <v>2029</v>
      </c>
      <c r="N28" t="s">
        <v>221</v>
      </c>
      <c r="O28" t="s">
        <v>222</v>
      </c>
      <c r="P28" t="s">
        <v>223</v>
      </c>
      <c r="Q28" t="s">
        <v>224</v>
      </c>
      <c r="R28" t="s">
        <v>220</v>
      </c>
      <c r="S28" t="s">
        <v>124</v>
      </c>
      <c r="T28" t="s">
        <v>216</v>
      </c>
      <c r="U28" t="s">
        <v>123</v>
      </c>
      <c r="V28" t="s">
        <v>2550</v>
      </c>
      <c r="W28" t="s">
        <v>2414</v>
      </c>
      <c r="X28" s="51" t="str">
        <f t="shared" si="0"/>
        <v>3</v>
      </c>
      <c r="Y28" s="51" t="str">
        <f>IF(T28="","",IF(AND(T28&lt;&gt;'Tabelas auxiliares'!$B$236,T28&lt;&gt;'Tabelas auxiliares'!$B$237),"FOLHA DE PESSOAL",IF(X28='Tabelas auxiliares'!$A$237,"CUSTEIO",IF(X28='Tabelas auxiliares'!$A$236,"INVESTIMENTO","ERRO - VERIFICAR"))))</f>
        <v>CUSTEIO</v>
      </c>
      <c r="Z28" s="64">
        <f t="shared" si="1"/>
        <v>5996</v>
      </c>
      <c r="AC28" s="44">
        <v>5996</v>
      </c>
    </row>
    <row r="29" spans="1:29" x14ac:dyDescent="0.25">
      <c r="A29" t="s">
        <v>2310</v>
      </c>
      <c r="B29" t="s">
        <v>2207</v>
      </c>
      <c r="C29" t="s">
        <v>2324</v>
      </c>
      <c r="D29" t="s">
        <v>53</v>
      </c>
      <c r="E29" t="s">
        <v>118</v>
      </c>
      <c r="F29" s="51" t="str">
        <f>IFERROR(VLOOKUP(D29,'Tabelas auxiliares'!$A$3:$B$61,2,FALSE),"")</f>
        <v>PROGRAD - PRÓ-REITORIA DE GRADUAÇÃO</v>
      </c>
      <c r="G29" s="51" t="str">
        <f>IFERROR(VLOOKUP($B29,'Tabelas auxiliares'!$A$65:$C$102,2,FALSE),"")</f>
        <v>Assistência - Graduação</v>
      </c>
      <c r="H29" s="51" t="str">
        <f>IFERROR(VLOOKUP($B29,'Tabelas auxiliares'!$A$65:$C$102,3,FALSE),"")</f>
        <v>MONITORIA ACADEMICA DA GRADUACAO / MONITORIA SEMIPRESENCIAL / AUXILIO ACESSIBILIDADE / MONITORIA INCLUSIVA</v>
      </c>
      <c r="I29" t="s">
        <v>2779</v>
      </c>
      <c r="J29" t="s">
        <v>2794</v>
      </c>
      <c r="K29" t="s">
        <v>2795</v>
      </c>
      <c r="L29" t="s">
        <v>2796</v>
      </c>
      <c r="M29" t="s">
        <v>2797</v>
      </c>
      <c r="N29" t="s">
        <v>221</v>
      </c>
      <c r="O29" t="s">
        <v>222</v>
      </c>
      <c r="P29" t="s">
        <v>223</v>
      </c>
      <c r="Q29" t="s">
        <v>224</v>
      </c>
      <c r="R29" t="s">
        <v>220</v>
      </c>
      <c r="S29" t="s">
        <v>124</v>
      </c>
      <c r="T29" t="s">
        <v>216</v>
      </c>
      <c r="U29" t="s">
        <v>123</v>
      </c>
      <c r="V29" t="s">
        <v>2550</v>
      </c>
      <c r="W29" t="s">
        <v>2414</v>
      </c>
      <c r="X29" s="51" t="str">
        <f t="shared" si="0"/>
        <v>3</v>
      </c>
      <c r="Y29" s="51" t="str">
        <f>IF(T29="","",IF(AND(T29&lt;&gt;'Tabelas auxiliares'!$B$236,T29&lt;&gt;'Tabelas auxiliares'!$B$237),"FOLHA DE PESSOAL",IF(X29='Tabelas auxiliares'!$A$237,"CUSTEIO",IF(X29='Tabelas auxiliares'!$A$236,"INVESTIMENTO","ERRO - VERIFICAR"))))</f>
        <v>CUSTEIO</v>
      </c>
      <c r="Z29" s="64">
        <f t="shared" si="1"/>
        <v>2400</v>
      </c>
      <c r="AC29" s="44">
        <v>2400</v>
      </c>
    </row>
    <row r="30" spans="1:29" x14ac:dyDescent="0.25">
      <c r="A30" t="s">
        <v>2310</v>
      </c>
      <c r="B30" t="s">
        <v>2207</v>
      </c>
      <c r="C30" t="s">
        <v>2324</v>
      </c>
      <c r="D30" t="s">
        <v>53</v>
      </c>
      <c r="E30" t="s">
        <v>118</v>
      </c>
      <c r="F30" s="51" t="str">
        <f>IFERROR(VLOOKUP(D30,'Tabelas auxiliares'!$A$3:$B$61,2,FALSE),"")</f>
        <v>PROGRAD - PRÓ-REITORIA DE GRADUAÇÃO</v>
      </c>
      <c r="G30" s="51" t="str">
        <f>IFERROR(VLOOKUP($B30,'Tabelas auxiliares'!$A$65:$C$102,2,FALSE),"")</f>
        <v>Assistência - Graduação</v>
      </c>
      <c r="H30" s="51" t="str">
        <f>IFERROR(VLOOKUP($B30,'Tabelas auxiliares'!$A$65:$C$102,3,FALSE),"")</f>
        <v>MONITORIA ACADEMICA DA GRADUACAO / MONITORIA SEMIPRESENCIAL / AUXILIO ACESSIBILIDADE / MONITORIA INCLUSIVA</v>
      </c>
      <c r="I30" t="s">
        <v>2779</v>
      </c>
      <c r="J30" t="s">
        <v>2798</v>
      </c>
      <c r="K30" t="s">
        <v>2799</v>
      </c>
      <c r="L30" t="s">
        <v>2800</v>
      </c>
      <c r="M30" t="s">
        <v>2801</v>
      </c>
      <c r="N30" t="s">
        <v>221</v>
      </c>
      <c r="O30" t="s">
        <v>222</v>
      </c>
      <c r="P30" t="s">
        <v>223</v>
      </c>
      <c r="Q30" t="s">
        <v>224</v>
      </c>
      <c r="R30" t="s">
        <v>220</v>
      </c>
      <c r="S30" t="s">
        <v>124</v>
      </c>
      <c r="T30" t="s">
        <v>216</v>
      </c>
      <c r="U30" t="s">
        <v>123</v>
      </c>
      <c r="V30" t="s">
        <v>2550</v>
      </c>
      <c r="W30" t="s">
        <v>2414</v>
      </c>
      <c r="X30" s="51" t="str">
        <f t="shared" si="0"/>
        <v>3</v>
      </c>
      <c r="Y30" s="51" t="str">
        <f>IF(T30="","",IF(AND(T30&lt;&gt;'Tabelas auxiliares'!$B$236,T30&lt;&gt;'Tabelas auxiliares'!$B$237),"FOLHA DE PESSOAL",IF(X30='Tabelas auxiliares'!$A$237,"CUSTEIO",IF(X30='Tabelas auxiliares'!$A$236,"INVESTIMENTO","ERRO - VERIFICAR"))))</f>
        <v>CUSTEIO</v>
      </c>
      <c r="Z30" s="64">
        <f t="shared" si="1"/>
        <v>495</v>
      </c>
      <c r="AC30" s="44">
        <v>495</v>
      </c>
    </row>
    <row r="31" spans="1:29" x14ac:dyDescent="0.25">
      <c r="A31" t="s">
        <v>2310</v>
      </c>
      <c r="B31" t="s">
        <v>2207</v>
      </c>
      <c r="C31" t="s">
        <v>2324</v>
      </c>
      <c r="D31" t="s">
        <v>53</v>
      </c>
      <c r="E31" t="s">
        <v>118</v>
      </c>
      <c r="F31" s="51" t="str">
        <f>IFERROR(VLOOKUP(D31,'Tabelas auxiliares'!$A$3:$B$61,2,FALSE),"")</f>
        <v>PROGRAD - PRÓ-REITORIA DE GRADUAÇÃO</v>
      </c>
      <c r="G31" s="51" t="str">
        <f>IFERROR(VLOOKUP($B31,'Tabelas auxiliares'!$A$65:$C$102,2,FALSE),"")</f>
        <v>Assistência - Graduação</v>
      </c>
      <c r="H31" s="51" t="str">
        <f>IFERROR(VLOOKUP($B31,'Tabelas auxiliares'!$A$65:$C$102,3,FALSE),"")</f>
        <v>MONITORIA ACADEMICA DA GRADUACAO / MONITORIA SEMIPRESENCIAL / AUXILIO ACESSIBILIDADE / MONITORIA INCLUSIVA</v>
      </c>
      <c r="I31" t="s">
        <v>2779</v>
      </c>
      <c r="J31" t="s">
        <v>2802</v>
      </c>
      <c r="K31" t="s">
        <v>2803</v>
      </c>
      <c r="L31" t="s">
        <v>2804</v>
      </c>
      <c r="M31" t="s">
        <v>2801</v>
      </c>
      <c r="N31" t="s">
        <v>221</v>
      </c>
      <c r="O31" t="s">
        <v>222</v>
      </c>
      <c r="P31" t="s">
        <v>223</v>
      </c>
      <c r="Q31" t="s">
        <v>224</v>
      </c>
      <c r="R31" t="s">
        <v>220</v>
      </c>
      <c r="S31" t="s">
        <v>124</v>
      </c>
      <c r="T31" t="s">
        <v>216</v>
      </c>
      <c r="U31" t="s">
        <v>123</v>
      </c>
      <c r="V31" t="s">
        <v>2550</v>
      </c>
      <c r="W31" t="s">
        <v>2414</v>
      </c>
      <c r="X31" s="51" t="str">
        <f t="shared" si="0"/>
        <v>3</v>
      </c>
      <c r="Y31" s="51" t="str">
        <f>IF(T31="","",IF(AND(T31&lt;&gt;'Tabelas auxiliares'!$B$236,T31&lt;&gt;'Tabelas auxiliares'!$B$237),"FOLHA DE PESSOAL",IF(X31='Tabelas auxiliares'!$A$237,"CUSTEIO",IF(X31='Tabelas auxiliares'!$A$236,"INVESTIMENTO","ERRO - VERIFICAR"))))</f>
        <v>CUSTEIO</v>
      </c>
      <c r="Z31" s="64">
        <f t="shared" si="1"/>
        <v>462</v>
      </c>
      <c r="AC31" s="44">
        <v>462</v>
      </c>
    </row>
    <row r="32" spans="1:29" x14ac:dyDescent="0.25">
      <c r="A32" t="s">
        <v>2310</v>
      </c>
      <c r="B32" t="s">
        <v>2207</v>
      </c>
      <c r="C32" t="s">
        <v>2324</v>
      </c>
      <c r="D32" t="s">
        <v>53</v>
      </c>
      <c r="E32" t="s">
        <v>118</v>
      </c>
      <c r="F32" s="51" t="str">
        <f>IFERROR(VLOOKUP(D32,'Tabelas auxiliares'!$A$3:$B$61,2,FALSE),"")</f>
        <v>PROGRAD - PRÓ-REITORIA DE GRADUAÇÃO</v>
      </c>
      <c r="G32" s="51" t="str">
        <f>IFERROR(VLOOKUP($B32,'Tabelas auxiliares'!$A$65:$C$102,2,FALSE),"")</f>
        <v>Assistência - Graduação</v>
      </c>
      <c r="H32" s="51" t="str">
        <f>IFERROR(VLOOKUP($B32,'Tabelas auxiliares'!$A$65:$C$102,3,FALSE),"")</f>
        <v>MONITORIA ACADEMICA DA GRADUACAO / MONITORIA SEMIPRESENCIAL / AUXILIO ACESSIBILIDADE / MONITORIA INCLUSIVA</v>
      </c>
      <c r="I32" t="s">
        <v>2940</v>
      </c>
      <c r="J32" t="s">
        <v>2967</v>
      </c>
      <c r="K32" t="s">
        <v>2968</v>
      </c>
      <c r="L32" t="s">
        <v>2969</v>
      </c>
      <c r="M32" t="s">
        <v>220</v>
      </c>
      <c r="N32" t="s">
        <v>221</v>
      </c>
      <c r="O32" t="s">
        <v>222</v>
      </c>
      <c r="P32" t="s">
        <v>223</v>
      </c>
      <c r="Q32" t="s">
        <v>224</v>
      </c>
      <c r="R32" t="s">
        <v>220</v>
      </c>
      <c r="S32" t="s">
        <v>124</v>
      </c>
      <c r="T32" t="s">
        <v>216</v>
      </c>
      <c r="U32" t="s">
        <v>123</v>
      </c>
      <c r="V32" t="s">
        <v>2548</v>
      </c>
      <c r="W32" t="s">
        <v>2403</v>
      </c>
      <c r="X32" s="51" t="str">
        <f t="shared" si="0"/>
        <v>3</v>
      </c>
      <c r="Y32" s="51" t="str">
        <f>IF(T32="","",IF(AND(T32&lt;&gt;'Tabelas auxiliares'!$B$236,T32&lt;&gt;'Tabelas auxiliares'!$B$237),"FOLHA DE PESSOAL",IF(X32='Tabelas auxiliares'!$A$237,"CUSTEIO",IF(X32='Tabelas auxiliares'!$A$236,"INVESTIMENTO","ERRO - VERIFICAR"))))</f>
        <v>CUSTEIO</v>
      </c>
      <c r="Z32" s="64">
        <f t="shared" si="1"/>
        <v>25200</v>
      </c>
      <c r="AA32" s="44">
        <v>21700</v>
      </c>
      <c r="AB32" s="44">
        <v>3500</v>
      </c>
    </row>
    <row r="33" spans="1:29" x14ac:dyDescent="0.25">
      <c r="A33" t="s">
        <v>2310</v>
      </c>
      <c r="B33" t="s">
        <v>2207</v>
      </c>
      <c r="C33" t="s">
        <v>2324</v>
      </c>
      <c r="D33" t="s">
        <v>53</v>
      </c>
      <c r="E33" t="s">
        <v>118</v>
      </c>
      <c r="F33" s="51" t="str">
        <f>IFERROR(VLOOKUP(D33,'Tabelas auxiliares'!$A$3:$B$61,2,FALSE),"")</f>
        <v>PROGRAD - PRÓ-REITORIA DE GRADUAÇÃO</v>
      </c>
      <c r="G33" s="51" t="str">
        <f>IFERROR(VLOOKUP($B33,'Tabelas auxiliares'!$A$65:$C$102,2,FALSE),"")</f>
        <v>Assistência - Graduação</v>
      </c>
      <c r="H33" s="51" t="str">
        <f>IFERROR(VLOOKUP($B33,'Tabelas auxiliares'!$A$65:$C$102,3,FALSE),"")</f>
        <v>MONITORIA ACADEMICA DA GRADUACAO / MONITORIA SEMIPRESENCIAL / AUXILIO ACESSIBILIDADE / MONITORIA INCLUSIVA</v>
      </c>
      <c r="I33" t="s">
        <v>3076</v>
      </c>
      <c r="J33" t="s">
        <v>2855</v>
      </c>
      <c r="K33" t="s">
        <v>3094</v>
      </c>
      <c r="L33" t="s">
        <v>3095</v>
      </c>
      <c r="M33" t="s">
        <v>220</v>
      </c>
      <c r="N33" t="s">
        <v>221</v>
      </c>
      <c r="O33" t="s">
        <v>222</v>
      </c>
      <c r="P33" t="s">
        <v>223</v>
      </c>
      <c r="Q33" t="s">
        <v>224</v>
      </c>
      <c r="R33" t="s">
        <v>220</v>
      </c>
      <c r="S33" t="s">
        <v>124</v>
      </c>
      <c r="T33" t="s">
        <v>216</v>
      </c>
      <c r="U33" t="s">
        <v>123</v>
      </c>
      <c r="V33" t="s">
        <v>2548</v>
      </c>
      <c r="W33" t="s">
        <v>2403</v>
      </c>
      <c r="X33" s="51" t="str">
        <f t="shared" si="0"/>
        <v>3</v>
      </c>
      <c r="Y33" s="51" t="str">
        <f>IF(T33="","",IF(AND(T33&lt;&gt;'Tabelas auxiliares'!$B$236,T33&lt;&gt;'Tabelas auxiliares'!$B$237),"FOLHA DE PESSOAL",IF(X33='Tabelas auxiliares'!$A$237,"CUSTEIO",IF(X33='Tabelas auxiliares'!$A$236,"INVESTIMENTO","ERRO - VERIFICAR"))))</f>
        <v>CUSTEIO</v>
      </c>
      <c r="Z33" s="64">
        <f t="shared" si="1"/>
        <v>56700</v>
      </c>
      <c r="AA33" s="44">
        <v>50400</v>
      </c>
      <c r="AB33" s="44">
        <v>6300</v>
      </c>
    </row>
    <row r="34" spans="1:29" x14ac:dyDescent="0.25">
      <c r="A34" t="s">
        <v>2310</v>
      </c>
      <c r="B34" t="s">
        <v>2207</v>
      </c>
      <c r="C34" t="s">
        <v>2324</v>
      </c>
      <c r="D34" t="s">
        <v>53</v>
      </c>
      <c r="E34" t="s">
        <v>118</v>
      </c>
      <c r="F34" s="51" t="str">
        <f>IFERROR(VLOOKUP(D34,'Tabelas auxiliares'!$A$3:$B$61,2,FALSE),"")</f>
        <v>PROGRAD - PRÓ-REITORIA DE GRADUAÇÃO</v>
      </c>
      <c r="G34" s="51" t="str">
        <f>IFERROR(VLOOKUP($B34,'Tabelas auxiliares'!$A$65:$C$102,2,FALSE),"")</f>
        <v>Assistência - Graduação</v>
      </c>
      <c r="H34" s="51" t="str">
        <f>IFERROR(VLOOKUP($B34,'Tabelas auxiliares'!$A$65:$C$102,3,FALSE),"")</f>
        <v>MONITORIA ACADEMICA DA GRADUACAO / MONITORIA SEMIPRESENCIAL / AUXILIO ACESSIBILIDADE / MONITORIA INCLUSIVA</v>
      </c>
      <c r="I34" t="s">
        <v>3042</v>
      </c>
      <c r="J34" t="s">
        <v>3096</v>
      </c>
      <c r="K34" t="s">
        <v>3097</v>
      </c>
      <c r="L34" t="s">
        <v>703</v>
      </c>
      <c r="M34" t="s">
        <v>3098</v>
      </c>
      <c r="N34" t="s">
        <v>221</v>
      </c>
      <c r="O34" t="s">
        <v>222</v>
      </c>
      <c r="P34" t="s">
        <v>223</v>
      </c>
      <c r="Q34" t="s">
        <v>224</v>
      </c>
      <c r="R34" t="s">
        <v>220</v>
      </c>
      <c r="S34" t="s">
        <v>124</v>
      </c>
      <c r="T34" t="s">
        <v>216</v>
      </c>
      <c r="U34" t="s">
        <v>123</v>
      </c>
      <c r="V34" t="s">
        <v>2550</v>
      </c>
      <c r="W34" t="s">
        <v>2414</v>
      </c>
      <c r="X34" s="51" t="str">
        <f t="shared" si="0"/>
        <v>3</v>
      </c>
      <c r="Y34" s="51" t="str">
        <f>IF(T34="","",IF(AND(T34&lt;&gt;'Tabelas auxiliares'!$B$236,T34&lt;&gt;'Tabelas auxiliares'!$B$237),"FOLHA DE PESSOAL",IF(X34='Tabelas auxiliares'!$A$237,"CUSTEIO",IF(X34='Tabelas auxiliares'!$A$236,"INVESTIMENTO","ERRO - VERIFICAR"))))</f>
        <v>CUSTEIO</v>
      </c>
      <c r="Z34" s="64">
        <f t="shared" si="1"/>
        <v>2000</v>
      </c>
      <c r="AA34" s="44">
        <v>2000</v>
      </c>
    </row>
    <row r="35" spans="1:29" x14ac:dyDescent="0.25">
      <c r="A35" t="s">
        <v>2310</v>
      </c>
      <c r="B35" t="s">
        <v>2207</v>
      </c>
      <c r="C35" t="s">
        <v>2324</v>
      </c>
      <c r="D35" t="s">
        <v>53</v>
      </c>
      <c r="E35" t="s">
        <v>118</v>
      </c>
      <c r="F35" s="51" t="str">
        <f>IFERROR(VLOOKUP(D35,'Tabelas auxiliares'!$A$3:$B$61,2,FALSE),"")</f>
        <v>PROGRAD - PRÓ-REITORIA DE GRADUAÇÃO</v>
      </c>
      <c r="G35" s="51" t="str">
        <f>IFERROR(VLOOKUP($B35,'Tabelas auxiliares'!$A$65:$C$102,2,FALSE),"")</f>
        <v>Assistência - Graduação</v>
      </c>
      <c r="H35" s="51" t="str">
        <f>IFERROR(VLOOKUP($B35,'Tabelas auxiliares'!$A$65:$C$102,3,FALSE),"")</f>
        <v>MONITORIA ACADEMICA DA GRADUACAO / MONITORIA SEMIPRESENCIAL / AUXILIO ACESSIBILIDADE / MONITORIA INCLUSIVA</v>
      </c>
      <c r="I35" t="s">
        <v>3042</v>
      </c>
      <c r="J35" t="s">
        <v>3099</v>
      </c>
      <c r="K35" t="s">
        <v>3100</v>
      </c>
      <c r="L35" t="s">
        <v>3101</v>
      </c>
      <c r="M35" t="s">
        <v>3102</v>
      </c>
      <c r="N35" t="s">
        <v>221</v>
      </c>
      <c r="O35" t="s">
        <v>222</v>
      </c>
      <c r="P35" t="s">
        <v>223</v>
      </c>
      <c r="Q35" t="s">
        <v>224</v>
      </c>
      <c r="R35" t="s">
        <v>220</v>
      </c>
      <c r="S35" t="s">
        <v>124</v>
      </c>
      <c r="T35" t="s">
        <v>216</v>
      </c>
      <c r="U35" t="s">
        <v>123</v>
      </c>
      <c r="V35" t="s">
        <v>2550</v>
      </c>
      <c r="W35" t="s">
        <v>2414</v>
      </c>
      <c r="X35" s="51" t="str">
        <f t="shared" si="0"/>
        <v>3</v>
      </c>
      <c r="Y35" s="51" t="str">
        <f>IF(T35="","",IF(AND(T35&lt;&gt;'Tabelas auxiliares'!$B$236,T35&lt;&gt;'Tabelas auxiliares'!$B$237),"FOLHA DE PESSOAL",IF(X35='Tabelas auxiliares'!$A$237,"CUSTEIO",IF(X35='Tabelas auxiliares'!$A$236,"INVESTIMENTO","ERRO - VERIFICAR"))))</f>
        <v>CUSTEIO</v>
      </c>
      <c r="Z35" s="64">
        <f t="shared" si="1"/>
        <v>750</v>
      </c>
      <c r="AA35" s="44">
        <v>750</v>
      </c>
    </row>
    <row r="36" spans="1:29" x14ac:dyDescent="0.25">
      <c r="A36" t="s">
        <v>2310</v>
      </c>
      <c r="B36" t="s">
        <v>2207</v>
      </c>
      <c r="C36" t="s">
        <v>2312</v>
      </c>
      <c r="D36" t="s">
        <v>53</v>
      </c>
      <c r="E36" t="s">
        <v>118</v>
      </c>
      <c r="F36" s="51" t="str">
        <f>IFERROR(VLOOKUP(D36,'Tabelas auxiliares'!$A$3:$B$61,2,FALSE),"")</f>
        <v>PROGRAD - PRÓ-REITORIA DE GRADUAÇÃO</v>
      </c>
      <c r="G36" s="51" t="str">
        <f>IFERROR(VLOOKUP($B36,'Tabelas auxiliares'!$A$65:$C$102,2,FALSE),"")</f>
        <v>Assistência - Graduação</v>
      </c>
      <c r="H36" s="51" t="str">
        <f>IFERROR(VLOOKUP($B36,'Tabelas auxiliares'!$A$65:$C$102,3,FALSE),"")</f>
        <v>MONITORIA ACADEMICA DA GRADUACAO / MONITORIA SEMIPRESENCIAL / AUXILIO ACESSIBILIDADE / MONITORIA INCLUSIVA</v>
      </c>
      <c r="I36" t="s">
        <v>2111</v>
      </c>
      <c r="J36" t="s">
        <v>2120</v>
      </c>
      <c r="K36" t="s">
        <v>2121</v>
      </c>
      <c r="L36" t="s">
        <v>703</v>
      </c>
      <c r="M36" t="s">
        <v>2122</v>
      </c>
      <c r="N36" t="s">
        <v>221</v>
      </c>
      <c r="O36" t="s">
        <v>222</v>
      </c>
      <c r="P36" t="s">
        <v>223</v>
      </c>
      <c r="Q36" t="s">
        <v>224</v>
      </c>
      <c r="R36" t="s">
        <v>220</v>
      </c>
      <c r="S36" t="s">
        <v>124</v>
      </c>
      <c r="T36" t="s">
        <v>216</v>
      </c>
      <c r="U36" t="s">
        <v>123</v>
      </c>
      <c r="V36" t="s">
        <v>2550</v>
      </c>
      <c r="W36" t="s">
        <v>2414</v>
      </c>
      <c r="X36" s="51" t="str">
        <f t="shared" si="0"/>
        <v>3</v>
      </c>
      <c r="Y36" s="51" t="str">
        <f>IF(T36="","",IF(AND(T36&lt;&gt;'Tabelas auxiliares'!$B$236,T36&lt;&gt;'Tabelas auxiliares'!$B$237),"FOLHA DE PESSOAL",IF(X36='Tabelas auxiliares'!$A$237,"CUSTEIO",IF(X36='Tabelas auxiliares'!$A$236,"INVESTIMENTO","ERRO - VERIFICAR"))))</f>
        <v>CUSTEIO</v>
      </c>
      <c r="Z36" s="64">
        <f t="shared" si="1"/>
        <v>1147</v>
      </c>
      <c r="AC36" s="44">
        <v>1147</v>
      </c>
    </row>
    <row r="37" spans="1:29" x14ac:dyDescent="0.25">
      <c r="A37" t="s">
        <v>2310</v>
      </c>
      <c r="B37" t="s">
        <v>2207</v>
      </c>
      <c r="C37" t="s">
        <v>2312</v>
      </c>
      <c r="D37" t="s">
        <v>53</v>
      </c>
      <c r="E37" t="s">
        <v>118</v>
      </c>
      <c r="F37" s="51" t="str">
        <f>IFERROR(VLOOKUP(D37,'Tabelas auxiliares'!$A$3:$B$61,2,FALSE),"")</f>
        <v>PROGRAD - PRÓ-REITORIA DE GRADUAÇÃO</v>
      </c>
      <c r="G37" s="51" t="str">
        <f>IFERROR(VLOOKUP($B37,'Tabelas auxiliares'!$A$65:$C$102,2,FALSE),"")</f>
        <v>Assistência - Graduação</v>
      </c>
      <c r="H37" s="51" t="str">
        <f>IFERROR(VLOOKUP($B37,'Tabelas auxiliares'!$A$65:$C$102,3,FALSE),"")</f>
        <v>MONITORIA ACADEMICA DA GRADUACAO / MONITORIA SEMIPRESENCIAL / AUXILIO ACESSIBILIDADE / MONITORIA INCLUSIVA</v>
      </c>
      <c r="I37" t="s">
        <v>2111</v>
      </c>
      <c r="J37" t="s">
        <v>2123</v>
      </c>
      <c r="K37" t="s">
        <v>2124</v>
      </c>
      <c r="L37" t="s">
        <v>703</v>
      </c>
      <c r="M37" t="s">
        <v>2125</v>
      </c>
      <c r="N37" t="s">
        <v>221</v>
      </c>
      <c r="O37" t="s">
        <v>222</v>
      </c>
      <c r="P37" t="s">
        <v>223</v>
      </c>
      <c r="Q37" t="s">
        <v>224</v>
      </c>
      <c r="R37" t="s">
        <v>220</v>
      </c>
      <c r="S37" t="s">
        <v>124</v>
      </c>
      <c r="T37" t="s">
        <v>216</v>
      </c>
      <c r="U37" t="s">
        <v>123</v>
      </c>
      <c r="V37" t="s">
        <v>2550</v>
      </c>
      <c r="W37" t="s">
        <v>2414</v>
      </c>
      <c r="X37" s="51" t="str">
        <f t="shared" si="0"/>
        <v>3</v>
      </c>
      <c r="Y37" s="51" t="str">
        <f>IF(T37="","",IF(AND(T37&lt;&gt;'Tabelas auxiliares'!$B$236,T37&lt;&gt;'Tabelas auxiliares'!$B$237),"FOLHA DE PESSOAL",IF(X37='Tabelas auxiliares'!$A$237,"CUSTEIO",IF(X37='Tabelas auxiliares'!$A$236,"INVESTIMENTO","ERRO - VERIFICAR"))))</f>
        <v>CUSTEIO</v>
      </c>
      <c r="Z37" s="64">
        <f t="shared" si="1"/>
        <v>1147</v>
      </c>
      <c r="AC37" s="44">
        <v>1147</v>
      </c>
    </row>
    <row r="38" spans="1:29" x14ac:dyDescent="0.25">
      <c r="A38" t="s">
        <v>2310</v>
      </c>
      <c r="B38" t="s">
        <v>2207</v>
      </c>
      <c r="C38" t="s">
        <v>2312</v>
      </c>
      <c r="D38" t="s">
        <v>53</v>
      </c>
      <c r="E38" t="s">
        <v>118</v>
      </c>
      <c r="F38" s="51" t="str">
        <f>IFERROR(VLOOKUP(D38,'Tabelas auxiliares'!$A$3:$B$61,2,FALSE),"")</f>
        <v>PROGRAD - PRÓ-REITORIA DE GRADUAÇÃO</v>
      </c>
      <c r="G38" s="51" t="str">
        <f>IFERROR(VLOOKUP($B38,'Tabelas auxiliares'!$A$65:$C$102,2,FALSE),"")</f>
        <v>Assistência - Graduação</v>
      </c>
      <c r="H38" s="51" t="str">
        <f>IFERROR(VLOOKUP($B38,'Tabelas auxiliares'!$A$65:$C$102,3,FALSE),"")</f>
        <v>MONITORIA ACADEMICA DA GRADUACAO / MONITORIA SEMIPRESENCIAL / AUXILIO ACESSIBILIDADE / MONITORIA INCLUSIVA</v>
      </c>
      <c r="I38" t="s">
        <v>2415</v>
      </c>
      <c r="J38" t="s">
        <v>2159</v>
      </c>
      <c r="K38" t="s">
        <v>2416</v>
      </c>
      <c r="L38" t="s">
        <v>2160</v>
      </c>
      <c r="M38" t="s">
        <v>2417</v>
      </c>
      <c r="N38" t="s">
        <v>221</v>
      </c>
      <c r="O38" t="s">
        <v>222</v>
      </c>
      <c r="P38" t="s">
        <v>223</v>
      </c>
      <c r="Q38" t="s">
        <v>224</v>
      </c>
      <c r="R38" t="s">
        <v>220</v>
      </c>
      <c r="S38" t="s">
        <v>124</v>
      </c>
      <c r="T38" t="s">
        <v>216</v>
      </c>
      <c r="U38" t="s">
        <v>123</v>
      </c>
      <c r="V38" t="s">
        <v>2550</v>
      </c>
      <c r="W38" t="s">
        <v>2414</v>
      </c>
      <c r="X38" s="51" t="str">
        <f t="shared" si="0"/>
        <v>3</v>
      </c>
      <c r="Y38" s="51" t="str">
        <f>IF(T38="","",IF(AND(T38&lt;&gt;'Tabelas auxiliares'!$B$236,T38&lt;&gt;'Tabelas auxiliares'!$B$237),"FOLHA DE PESSOAL",IF(X38='Tabelas auxiliares'!$A$237,"CUSTEIO",IF(X38='Tabelas auxiliares'!$A$236,"INVESTIMENTO","ERRO - VERIFICAR"))))</f>
        <v>CUSTEIO</v>
      </c>
      <c r="Z38" s="64">
        <f t="shared" si="1"/>
        <v>1280</v>
      </c>
      <c r="AB38" s="44">
        <v>1280</v>
      </c>
    </row>
    <row r="39" spans="1:29" x14ac:dyDescent="0.25">
      <c r="A39" t="s">
        <v>2310</v>
      </c>
      <c r="B39" t="s">
        <v>2207</v>
      </c>
      <c r="C39" t="s">
        <v>2312</v>
      </c>
      <c r="D39" t="s">
        <v>53</v>
      </c>
      <c r="E39" t="s">
        <v>118</v>
      </c>
      <c r="F39" s="51" t="str">
        <f>IFERROR(VLOOKUP(D39,'Tabelas auxiliares'!$A$3:$B$61,2,FALSE),"")</f>
        <v>PROGRAD - PRÓ-REITORIA DE GRADUAÇÃO</v>
      </c>
      <c r="G39" s="51" t="str">
        <f>IFERROR(VLOOKUP($B39,'Tabelas auxiliares'!$A$65:$C$102,2,FALSE),"")</f>
        <v>Assistência - Graduação</v>
      </c>
      <c r="H39" s="51" t="str">
        <f>IFERROR(VLOOKUP($B39,'Tabelas auxiliares'!$A$65:$C$102,3,FALSE),"")</f>
        <v>MONITORIA ACADEMICA DA GRADUACAO / MONITORIA SEMIPRESENCIAL / AUXILIO ACESSIBILIDADE / MONITORIA INCLUSIVA</v>
      </c>
      <c r="I39" t="s">
        <v>2418</v>
      </c>
      <c r="J39" t="s">
        <v>2162</v>
      </c>
      <c r="K39" t="s">
        <v>2419</v>
      </c>
      <c r="L39" t="s">
        <v>703</v>
      </c>
      <c r="M39" t="s">
        <v>2420</v>
      </c>
      <c r="N39" t="s">
        <v>221</v>
      </c>
      <c r="O39" t="s">
        <v>222</v>
      </c>
      <c r="P39" t="s">
        <v>223</v>
      </c>
      <c r="Q39" t="s">
        <v>224</v>
      </c>
      <c r="R39" t="s">
        <v>220</v>
      </c>
      <c r="S39" t="s">
        <v>124</v>
      </c>
      <c r="T39" t="s">
        <v>216</v>
      </c>
      <c r="U39" t="s">
        <v>123</v>
      </c>
      <c r="V39" t="s">
        <v>2550</v>
      </c>
      <c r="W39" t="s">
        <v>2414</v>
      </c>
      <c r="X39" s="51" t="str">
        <f t="shared" si="0"/>
        <v>3</v>
      </c>
      <c r="Y39" s="51" t="str">
        <f>IF(T39="","",IF(AND(T39&lt;&gt;'Tabelas auxiliares'!$B$236,T39&lt;&gt;'Tabelas auxiliares'!$B$237),"FOLHA DE PESSOAL",IF(X39='Tabelas auxiliares'!$A$237,"CUSTEIO",IF(X39='Tabelas auxiliares'!$A$236,"INVESTIMENTO","ERRO - VERIFICAR"))))</f>
        <v>CUSTEIO</v>
      </c>
      <c r="Z39" s="64">
        <f t="shared" si="1"/>
        <v>1510</v>
      </c>
      <c r="AC39" s="44">
        <v>1510</v>
      </c>
    </row>
    <row r="40" spans="1:29" x14ac:dyDescent="0.25">
      <c r="A40" t="s">
        <v>2310</v>
      </c>
      <c r="B40" t="s">
        <v>2207</v>
      </c>
      <c r="C40" t="s">
        <v>2312</v>
      </c>
      <c r="D40" t="s">
        <v>53</v>
      </c>
      <c r="E40" t="s">
        <v>118</v>
      </c>
      <c r="F40" s="51" t="str">
        <f>IFERROR(VLOOKUP(D40,'Tabelas auxiliares'!$A$3:$B$61,2,FALSE),"")</f>
        <v>PROGRAD - PRÓ-REITORIA DE GRADUAÇÃO</v>
      </c>
      <c r="G40" s="51" t="str">
        <f>IFERROR(VLOOKUP($B40,'Tabelas auxiliares'!$A$65:$C$102,2,FALSE),"")</f>
        <v>Assistência - Graduação</v>
      </c>
      <c r="H40" s="51" t="str">
        <f>IFERROR(VLOOKUP($B40,'Tabelas auxiliares'!$A$65:$C$102,3,FALSE),"")</f>
        <v>MONITORIA ACADEMICA DA GRADUACAO / MONITORIA SEMIPRESENCIAL / AUXILIO ACESSIBILIDADE / MONITORIA INCLUSIVA</v>
      </c>
      <c r="I40" t="s">
        <v>3042</v>
      </c>
      <c r="J40" t="s">
        <v>3103</v>
      </c>
      <c r="K40" t="s">
        <v>3104</v>
      </c>
      <c r="L40" t="s">
        <v>703</v>
      </c>
      <c r="M40" t="s">
        <v>3105</v>
      </c>
      <c r="N40" t="s">
        <v>221</v>
      </c>
      <c r="O40" t="s">
        <v>222</v>
      </c>
      <c r="P40" t="s">
        <v>223</v>
      </c>
      <c r="Q40" t="s">
        <v>224</v>
      </c>
      <c r="R40" t="s">
        <v>220</v>
      </c>
      <c r="S40" t="s">
        <v>124</v>
      </c>
      <c r="T40" t="s">
        <v>216</v>
      </c>
      <c r="U40" t="s">
        <v>123</v>
      </c>
      <c r="V40" t="s">
        <v>2550</v>
      </c>
      <c r="W40" t="s">
        <v>2414</v>
      </c>
      <c r="X40" s="51" t="str">
        <f t="shared" si="0"/>
        <v>3</v>
      </c>
      <c r="Y40" s="51" t="str">
        <f>IF(T40="","",IF(AND(T40&lt;&gt;'Tabelas auxiliares'!$B$236,T40&lt;&gt;'Tabelas auxiliares'!$B$237),"FOLHA DE PESSOAL",IF(X40='Tabelas auxiliares'!$A$237,"CUSTEIO",IF(X40='Tabelas auxiliares'!$A$236,"INVESTIMENTO","ERRO - VERIFICAR"))))</f>
        <v>CUSTEIO</v>
      </c>
      <c r="Z40" s="64">
        <f t="shared" si="1"/>
        <v>1137</v>
      </c>
      <c r="AA40" s="44">
        <v>1137</v>
      </c>
    </row>
    <row r="41" spans="1:29" x14ac:dyDescent="0.25">
      <c r="A41" t="s">
        <v>2310</v>
      </c>
      <c r="B41" t="s">
        <v>2207</v>
      </c>
      <c r="C41" t="s">
        <v>2312</v>
      </c>
      <c r="D41" t="s">
        <v>53</v>
      </c>
      <c r="E41" t="s">
        <v>118</v>
      </c>
      <c r="F41" s="51" t="str">
        <f>IFERROR(VLOOKUP(D41,'Tabelas auxiliares'!$A$3:$B$61,2,FALSE),"")</f>
        <v>PROGRAD - PRÓ-REITORIA DE GRADUAÇÃO</v>
      </c>
      <c r="G41" s="51" t="str">
        <f>IFERROR(VLOOKUP($B41,'Tabelas auxiliares'!$A$65:$C$102,2,FALSE),"")</f>
        <v>Assistência - Graduação</v>
      </c>
      <c r="H41" s="51" t="str">
        <f>IFERROR(VLOOKUP($B41,'Tabelas auxiliares'!$A$65:$C$102,3,FALSE),"")</f>
        <v>MONITORIA ACADEMICA DA GRADUACAO / MONITORIA SEMIPRESENCIAL / AUXILIO ACESSIBILIDADE / MONITORIA INCLUSIVA</v>
      </c>
      <c r="I41" t="s">
        <v>3042</v>
      </c>
      <c r="J41" t="s">
        <v>3106</v>
      </c>
      <c r="K41" t="s">
        <v>3107</v>
      </c>
      <c r="L41" t="s">
        <v>703</v>
      </c>
      <c r="M41" t="s">
        <v>3108</v>
      </c>
      <c r="N41" t="s">
        <v>221</v>
      </c>
      <c r="O41" t="s">
        <v>222</v>
      </c>
      <c r="P41" t="s">
        <v>223</v>
      </c>
      <c r="Q41" t="s">
        <v>224</v>
      </c>
      <c r="R41" t="s">
        <v>220</v>
      </c>
      <c r="S41" t="s">
        <v>124</v>
      </c>
      <c r="T41" t="s">
        <v>216</v>
      </c>
      <c r="U41" t="s">
        <v>123</v>
      </c>
      <c r="V41" t="s">
        <v>2550</v>
      </c>
      <c r="W41" t="s">
        <v>2414</v>
      </c>
      <c r="X41" s="51" t="str">
        <f t="shared" si="0"/>
        <v>3</v>
      </c>
      <c r="Y41" s="51" t="str">
        <f>IF(T41="","",IF(AND(T41&lt;&gt;'Tabelas auxiliares'!$B$236,T41&lt;&gt;'Tabelas auxiliares'!$B$237),"FOLHA DE PESSOAL",IF(X41='Tabelas auxiliares'!$A$237,"CUSTEIO",IF(X41='Tabelas auxiliares'!$A$236,"INVESTIMENTO","ERRO - VERIFICAR"))))</f>
        <v>CUSTEIO</v>
      </c>
      <c r="Z41" s="64">
        <f t="shared" si="1"/>
        <v>1113</v>
      </c>
      <c r="AA41" s="44">
        <v>1113</v>
      </c>
    </row>
    <row r="42" spans="1:29" x14ac:dyDescent="0.25">
      <c r="A42" t="s">
        <v>2310</v>
      </c>
      <c r="B42" t="s">
        <v>2207</v>
      </c>
      <c r="C42" t="s">
        <v>2312</v>
      </c>
      <c r="D42" t="s">
        <v>53</v>
      </c>
      <c r="E42" t="s">
        <v>118</v>
      </c>
      <c r="F42" s="51" t="str">
        <f>IFERROR(VLOOKUP(D42,'Tabelas auxiliares'!$A$3:$B$61,2,FALSE),"")</f>
        <v>PROGRAD - PRÓ-REITORIA DE GRADUAÇÃO</v>
      </c>
      <c r="G42" s="51" t="str">
        <f>IFERROR(VLOOKUP($B42,'Tabelas auxiliares'!$A$65:$C$102,2,FALSE),"")</f>
        <v>Assistência - Graduação</v>
      </c>
      <c r="H42" s="51" t="str">
        <f>IFERROR(VLOOKUP($B42,'Tabelas auxiliares'!$A$65:$C$102,3,FALSE),"")</f>
        <v>MONITORIA ACADEMICA DA GRADUACAO / MONITORIA SEMIPRESENCIAL / AUXILIO ACESSIBILIDADE / MONITORIA INCLUSIVA</v>
      </c>
      <c r="I42" t="s">
        <v>3042</v>
      </c>
      <c r="J42" t="s">
        <v>2945</v>
      </c>
      <c r="K42" t="s">
        <v>3109</v>
      </c>
      <c r="L42" t="s">
        <v>717</v>
      </c>
      <c r="M42" t="s">
        <v>3110</v>
      </c>
      <c r="N42" t="s">
        <v>221</v>
      </c>
      <c r="O42" t="s">
        <v>222</v>
      </c>
      <c r="P42" t="s">
        <v>223</v>
      </c>
      <c r="Q42" t="s">
        <v>224</v>
      </c>
      <c r="R42" t="s">
        <v>220</v>
      </c>
      <c r="S42" t="s">
        <v>124</v>
      </c>
      <c r="T42" t="s">
        <v>216</v>
      </c>
      <c r="U42" t="s">
        <v>123</v>
      </c>
      <c r="V42" t="s">
        <v>2550</v>
      </c>
      <c r="W42" t="s">
        <v>2414</v>
      </c>
      <c r="X42" s="51" t="str">
        <f t="shared" si="0"/>
        <v>3</v>
      </c>
      <c r="Y42" s="51" t="str">
        <f>IF(T42="","",IF(AND(T42&lt;&gt;'Tabelas auxiliares'!$B$236,T42&lt;&gt;'Tabelas auxiliares'!$B$237),"FOLHA DE PESSOAL",IF(X42='Tabelas auxiliares'!$A$237,"CUSTEIO",IF(X42='Tabelas auxiliares'!$A$236,"INVESTIMENTO","ERRO - VERIFICAR"))))</f>
        <v>CUSTEIO</v>
      </c>
      <c r="Z42" s="64">
        <f t="shared" si="1"/>
        <v>687</v>
      </c>
      <c r="AA42" s="44">
        <v>687</v>
      </c>
    </row>
    <row r="43" spans="1:29" x14ac:dyDescent="0.25">
      <c r="A43" t="s">
        <v>2310</v>
      </c>
      <c r="B43" t="s">
        <v>2207</v>
      </c>
      <c r="C43" t="s">
        <v>2312</v>
      </c>
      <c r="D43" t="s">
        <v>53</v>
      </c>
      <c r="E43" t="s">
        <v>118</v>
      </c>
      <c r="F43" s="51" t="str">
        <f>IFERROR(VLOOKUP(D43,'Tabelas auxiliares'!$A$3:$B$61,2,FALSE),"")</f>
        <v>PROGRAD - PRÓ-REITORIA DE GRADUAÇÃO</v>
      </c>
      <c r="G43" s="51" t="str">
        <f>IFERROR(VLOOKUP($B43,'Tabelas auxiliares'!$A$65:$C$102,2,FALSE),"")</f>
        <v>Assistência - Graduação</v>
      </c>
      <c r="H43" s="51" t="str">
        <f>IFERROR(VLOOKUP($B43,'Tabelas auxiliares'!$A$65:$C$102,3,FALSE),"")</f>
        <v>MONITORIA ACADEMICA DA GRADUACAO / MONITORIA SEMIPRESENCIAL / AUXILIO ACESSIBILIDADE / MONITORIA INCLUSIVA</v>
      </c>
      <c r="I43" t="s">
        <v>3042</v>
      </c>
      <c r="J43" t="s">
        <v>3111</v>
      </c>
      <c r="K43" t="s">
        <v>3112</v>
      </c>
      <c r="L43" t="s">
        <v>703</v>
      </c>
      <c r="M43" t="s">
        <v>3113</v>
      </c>
      <c r="N43" t="s">
        <v>221</v>
      </c>
      <c r="O43" t="s">
        <v>222</v>
      </c>
      <c r="P43" t="s">
        <v>223</v>
      </c>
      <c r="Q43" t="s">
        <v>224</v>
      </c>
      <c r="R43" t="s">
        <v>220</v>
      </c>
      <c r="S43" t="s">
        <v>124</v>
      </c>
      <c r="T43" t="s">
        <v>216</v>
      </c>
      <c r="U43" t="s">
        <v>123</v>
      </c>
      <c r="V43" t="s">
        <v>2550</v>
      </c>
      <c r="W43" t="s">
        <v>2414</v>
      </c>
      <c r="X43" s="51" t="str">
        <f t="shared" si="0"/>
        <v>3</v>
      </c>
      <c r="Y43" s="51" t="str">
        <f>IF(T43="","",IF(AND(T43&lt;&gt;'Tabelas auxiliares'!$B$236,T43&lt;&gt;'Tabelas auxiliares'!$B$237),"FOLHA DE PESSOAL",IF(X43='Tabelas auxiliares'!$A$237,"CUSTEIO",IF(X43='Tabelas auxiliares'!$A$236,"INVESTIMENTO","ERRO - VERIFICAR"))))</f>
        <v>CUSTEIO</v>
      </c>
      <c r="Z43" s="64">
        <f t="shared" si="1"/>
        <v>690</v>
      </c>
      <c r="AA43" s="44">
        <v>690</v>
      </c>
    </row>
    <row r="44" spans="1:29" x14ac:dyDescent="0.25">
      <c r="A44" t="s">
        <v>2310</v>
      </c>
      <c r="B44" t="s">
        <v>2207</v>
      </c>
      <c r="C44" t="s">
        <v>2311</v>
      </c>
      <c r="D44" t="s">
        <v>53</v>
      </c>
      <c r="E44" t="s">
        <v>118</v>
      </c>
      <c r="F44" s="51" t="str">
        <f>IFERROR(VLOOKUP(D44,'Tabelas auxiliares'!$A$3:$B$61,2,FALSE),"")</f>
        <v>PROGRAD - PRÓ-REITORIA DE GRADUAÇÃO</v>
      </c>
      <c r="G44" s="51" t="str">
        <f>IFERROR(VLOOKUP($B44,'Tabelas auxiliares'!$A$65:$C$102,2,FALSE),"")</f>
        <v>Assistência - Graduação</v>
      </c>
      <c r="H44" s="51" t="str">
        <f>IFERROR(VLOOKUP($B44,'Tabelas auxiliares'!$A$65:$C$102,3,FALSE),"")</f>
        <v>MONITORIA ACADEMICA DA GRADUACAO / MONITORIA SEMIPRESENCIAL / AUXILIO ACESSIBILIDADE / MONITORIA INCLUSIVA</v>
      </c>
      <c r="I44" t="s">
        <v>2404</v>
      </c>
      <c r="J44" t="s">
        <v>2101</v>
      </c>
      <c r="K44" t="s">
        <v>2421</v>
      </c>
      <c r="L44" t="s">
        <v>2102</v>
      </c>
      <c r="M44" t="s">
        <v>220</v>
      </c>
      <c r="N44" t="s">
        <v>229</v>
      </c>
      <c r="O44" t="s">
        <v>230</v>
      </c>
      <c r="P44" t="s">
        <v>231</v>
      </c>
      <c r="Q44" t="s">
        <v>224</v>
      </c>
      <c r="R44" t="s">
        <v>220</v>
      </c>
      <c r="S44" t="s">
        <v>124</v>
      </c>
      <c r="T44" t="s">
        <v>216</v>
      </c>
      <c r="U44" t="s">
        <v>2100</v>
      </c>
      <c r="V44" t="s">
        <v>2548</v>
      </c>
      <c r="W44" t="s">
        <v>2403</v>
      </c>
      <c r="X44" s="51" t="str">
        <f t="shared" si="0"/>
        <v>3</v>
      </c>
      <c r="Y44" s="51" t="str">
        <f>IF(T44="","",IF(AND(T44&lt;&gt;'Tabelas auxiliares'!$B$236,T44&lt;&gt;'Tabelas auxiliares'!$B$237),"FOLHA DE PESSOAL",IF(X44='Tabelas auxiliares'!$A$237,"CUSTEIO",IF(X44='Tabelas auxiliares'!$A$236,"INVESTIMENTO","ERRO - VERIFICAR"))))</f>
        <v>CUSTEIO</v>
      </c>
      <c r="Z44" s="64">
        <f t="shared" si="1"/>
        <v>797600</v>
      </c>
      <c r="AA44" s="44">
        <v>603400</v>
      </c>
      <c r="AB44" s="44">
        <v>80500</v>
      </c>
      <c r="AC44" s="44">
        <v>113700</v>
      </c>
    </row>
    <row r="45" spans="1:29" x14ac:dyDescent="0.25">
      <c r="A45" t="s">
        <v>2310</v>
      </c>
      <c r="B45" t="s">
        <v>2209</v>
      </c>
      <c r="C45" t="s">
        <v>2325</v>
      </c>
      <c r="D45" t="s">
        <v>73</v>
      </c>
      <c r="E45" t="s">
        <v>118</v>
      </c>
      <c r="F45" s="51" t="str">
        <f>IFERROR(VLOOKUP(D45,'Tabelas auxiliares'!$A$3:$B$61,2,FALSE),"")</f>
        <v>PROPG - PRÓ-REITORIA DE PÓS-GRADUAÇÃO</v>
      </c>
      <c r="G45" s="51" t="str">
        <f>IFERROR(VLOOKUP($B45,'Tabelas auxiliares'!$A$65:$C$102,2,FALSE),"")</f>
        <v>Assistência - Pós-graduação</v>
      </c>
      <c r="H45" s="51" t="str">
        <f>IFERROR(VLOOKUP($B45,'Tabelas auxiliares'!$A$65:$C$102,3,FALSE),"")</f>
        <v>BOLSAS DE MESTRADO E DOUTORADO</v>
      </c>
      <c r="I45" t="s">
        <v>2422</v>
      </c>
      <c r="J45" t="s">
        <v>751</v>
      </c>
      <c r="K45" t="s">
        <v>2423</v>
      </c>
      <c r="L45" t="s">
        <v>2424</v>
      </c>
      <c r="M45" t="s">
        <v>220</v>
      </c>
      <c r="N45" t="s">
        <v>221</v>
      </c>
      <c r="O45" t="s">
        <v>222</v>
      </c>
      <c r="P45" t="s">
        <v>223</v>
      </c>
      <c r="Q45" t="s">
        <v>224</v>
      </c>
      <c r="R45" t="s">
        <v>220</v>
      </c>
      <c r="S45" t="s">
        <v>124</v>
      </c>
      <c r="T45" t="s">
        <v>216</v>
      </c>
      <c r="U45" t="s">
        <v>123</v>
      </c>
      <c r="V45" t="s">
        <v>2548</v>
      </c>
      <c r="W45" t="s">
        <v>2403</v>
      </c>
      <c r="X45" s="51" t="str">
        <f t="shared" si="0"/>
        <v>3</v>
      </c>
      <c r="Y45" s="51" t="str">
        <f>IF(T45="","",IF(AND(T45&lt;&gt;'Tabelas auxiliares'!$B$236,T45&lt;&gt;'Tabelas auxiliares'!$B$237),"FOLHA DE PESSOAL",IF(X45='Tabelas auxiliares'!$A$237,"CUSTEIO",IF(X45='Tabelas auxiliares'!$A$236,"INVESTIMENTO","ERRO - VERIFICAR"))))</f>
        <v>CUSTEIO</v>
      </c>
      <c r="Z45" s="64">
        <f t="shared" si="1"/>
        <v>600000</v>
      </c>
      <c r="AA45" s="44">
        <v>440000</v>
      </c>
      <c r="AB45" s="44">
        <v>160000</v>
      </c>
    </row>
    <row r="46" spans="1:29" x14ac:dyDescent="0.25">
      <c r="A46" t="s">
        <v>2310</v>
      </c>
      <c r="B46" t="s">
        <v>2209</v>
      </c>
      <c r="C46" t="s">
        <v>2326</v>
      </c>
      <c r="D46" t="s">
        <v>73</v>
      </c>
      <c r="E46" t="s">
        <v>118</v>
      </c>
      <c r="F46" s="51" t="str">
        <f>IFERROR(VLOOKUP(D46,'Tabelas auxiliares'!$A$3:$B$61,2,FALSE),"")</f>
        <v>PROPG - PRÓ-REITORIA DE PÓS-GRADUAÇÃO</v>
      </c>
      <c r="G46" s="51" t="str">
        <f>IFERROR(VLOOKUP($B46,'Tabelas auxiliares'!$A$65:$C$102,2,FALSE),"")</f>
        <v>Assistência - Pós-graduação</v>
      </c>
      <c r="H46" s="51" t="str">
        <f>IFERROR(VLOOKUP($B46,'Tabelas auxiliares'!$A$65:$C$102,3,FALSE),"")</f>
        <v>BOLSAS DE MESTRADO E DOUTORADO</v>
      </c>
      <c r="I46" t="s">
        <v>2422</v>
      </c>
      <c r="J46" t="s">
        <v>751</v>
      </c>
      <c r="K46" t="s">
        <v>2425</v>
      </c>
      <c r="L46" t="s">
        <v>2424</v>
      </c>
      <c r="M46" t="s">
        <v>220</v>
      </c>
      <c r="N46" t="s">
        <v>221</v>
      </c>
      <c r="O46" t="s">
        <v>222</v>
      </c>
      <c r="P46" t="s">
        <v>223</v>
      </c>
      <c r="Q46" t="s">
        <v>224</v>
      </c>
      <c r="R46" t="s">
        <v>220</v>
      </c>
      <c r="S46" t="s">
        <v>124</v>
      </c>
      <c r="T46" t="s">
        <v>216</v>
      </c>
      <c r="U46" t="s">
        <v>123</v>
      </c>
      <c r="V46" t="s">
        <v>2548</v>
      </c>
      <c r="W46" t="s">
        <v>2403</v>
      </c>
      <c r="X46" s="51" t="str">
        <f t="shared" si="0"/>
        <v>3</v>
      </c>
      <c r="Y46" s="51" t="str">
        <f>IF(T46="","",IF(AND(T46&lt;&gt;'Tabelas auxiliares'!$B$236,T46&lt;&gt;'Tabelas auxiliares'!$B$237),"FOLHA DE PESSOAL",IF(X46='Tabelas auxiliares'!$A$237,"CUSTEIO",IF(X46='Tabelas auxiliares'!$A$236,"INVESTIMENTO","ERRO - VERIFICAR"))))</f>
        <v>CUSTEIO</v>
      </c>
      <c r="Z46" s="64">
        <f t="shared" si="1"/>
        <v>377600</v>
      </c>
      <c r="AA46" s="44">
        <v>377600</v>
      </c>
    </row>
    <row r="47" spans="1:29" x14ac:dyDescent="0.25">
      <c r="A47" t="s">
        <v>2310</v>
      </c>
      <c r="B47" t="s">
        <v>2240</v>
      </c>
      <c r="C47" t="s">
        <v>2324</v>
      </c>
      <c r="D47" t="s">
        <v>83</v>
      </c>
      <c r="E47" t="s">
        <v>118</v>
      </c>
      <c r="F47" s="51" t="str">
        <f>IFERROR(VLOOKUP(D47,'Tabelas auxiliares'!$A$3:$B$61,2,FALSE),"")</f>
        <v>NETEL - NÚCLEO EDUCACIONAL DE TECNOLOGIAS E LÍNGUAS</v>
      </c>
      <c r="G47" s="51" t="str">
        <f>IFERROR(VLOOKUP($B47,'Tabelas auxiliares'!$A$65:$C$102,2,FALSE),"")</f>
        <v>Internacionalização</v>
      </c>
      <c r="H47" s="51" t="str">
        <f>IFERROR(VLOOKUP($B47,'Tabelas auxiliares'!$A$65:$C$102,3,FALSE),"")</f>
        <v>DIÁRIAS INTERNACIONAIS / PASSAGENS AÉREAS INTERNACIONAIS / AUXÍLIO PARA EVENTOS INTERNACIONAIS / INSCRIÇÃO PARA  EVENTOS INTERNACIONAIS / ANUIDADES ARI / ENCARGO DE CURSOS E CONCURSOS ARI</v>
      </c>
      <c r="I47" t="s">
        <v>2763</v>
      </c>
      <c r="J47" t="s">
        <v>772</v>
      </c>
      <c r="K47" t="s">
        <v>2764</v>
      </c>
      <c r="L47" t="s">
        <v>774</v>
      </c>
      <c r="M47" t="s">
        <v>220</v>
      </c>
      <c r="N47" t="s">
        <v>229</v>
      </c>
      <c r="O47" t="s">
        <v>230</v>
      </c>
      <c r="P47" t="s">
        <v>231</v>
      </c>
      <c r="Q47" t="s">
        <v>224</v>
      </c>
      <c r="R47" t="s">
        <v>220</v>
      </c>
      <c r="S47" t="s">
        <v>124</v>
      </c>
      <c r="T47" t="s">
        <v>216</v>
      </c>
      <c r="U47" t="s">
        <v>2100</v>
      </c>
      <c r="V47" t="s">
        <v>2548</v>
      </c>
      <c r="W47" t="s">
        <v>2403</v>
      </c>
      <c r="X47" s="51" t="str">
        <f t="shared" si="0"/>
        <v>3</v>
      </c>
      <c r="Y47" s="51" t="str">
        <f>IF(T47="","",IF(AND(T47&lt;&gt;'Tabelas auxiliares'!$B$236,T47&lt;&gt;'Tabelas auxiliares'!$B$237),"FOLHA DE PESSOAL",IF(X47='Tabelas auxiliares'!$A$237,"CUSTEIO",IF(X47='Tabelas auxiliares'!$A$236,"INVESTIMENTO","ERRO - VERIFICAR"))))</f>
        <v>CUSTEIO</v>
      </c>
      <c r="Z47" s="64">
        <f t="shared" si="1"/>
        <v>84000</v>
      </c>
      <c r="AA47" s="44">
        <v>70300</v>
      </c>
      <c r="AB47" s="44">
        <v>6300</v>
      </c>
      <c r="AC47" s="44">
        <v>7400</v>
      </c>
    </row>
    <row r="48" spans="1:29" x14ac:dyDescent="0.25">
      <c r="A48" t="s">
        <v>2310</v>
      </c>
      <c r="B48" t="s">
        <v>2240</v>
      </c>
      <c r="C48" t="s">
        <v>2313</v>
      </c>
      <c r="D48" t="s">
        <v>83</v>
      </c>
      <c r="E48" t="s">
        <v>118</v>
      </c>
      <c r="F48" s="51" t="str">
        <f>IFERROR(VLOOKUP(D48,'Tabelas auxiliares'!$A$3:$B$61,2,FALSE),"")</f>
        <v>NETEL - NÚCLEO EDUCACIONAL DE TECNOLOGIAS E LÍNGUAS</v>
      </c>
      <c r="G48" s="51" t="str">
        <f>IFERROR(VLOOKUP($B48,'Tabelas auxiliares'!$A$65:$C$102,2,FALSE),"")</f>
        <v>Internacionalização</v>
      </c>
      <c r="H48" s="51" t="str">
        <f>IFERROR(VLOOKUP($B48,'Tabelas auxiliares'!$A$65:$C$102,3,FALSE),"")</f>
        <v>DIÁRIAS INTERNACIONAIS / PASSAGENS AÉREAS INTERNACIONAIS / AUXÍLIO PARA EVENTOS INTERNACIONAIS / INSCRIÇÃO PARA  EVENTOS INTERNACIONAIS / ANUIDADES ARI / ENCARGO DE CURSOS E CONCURSOS ARI</v>
      </c>
      <c r="I48" t="s">
        <v>2786</v>
      </c>
      <c r="J48" t="s">
        <v>2163</v>
      </c>
      <c r="K48" t="s">
        <v>2805</v>
      </c>
      <c r="L48" t="s">
        <v>2806</v>
      </c>
      <c r="M48" t="s">
        <v>220</v>
      </c>
      <c r="N48" t="s">
        <v>229</v>
      </c>
      <c r="O48" t="s">
        <v>230</v>
      </c>
      <c r="P48" t="s">
        <v>231</v>
      </c>
      <c r="Q48" t="s">
        <v>224</v>
      </c>
      <c r="R48" t="s">
        <v>220</v>
      </c>
      <c r="S48" t="s">
        <v>124</v>
      </c>
      <c r="T48" t="s">
        <v>216</v>
      </c>
      <c r="U48" t="s">
        <v>2100</v>
      </c>
      <c r="V48" t="s">
        <v>2548</v>
      </c>
      <c r="W48" t="s">
        <v>2403</v>
      </c>
      <c r="X48" s="51" t="str">
        <f t="shared" si="0"/>
        <v>3</v>
      </c>
      <c r="Y48" s="51" t="str">
        <f>IF(T48="","",IF(AND(T48&lt;&gt;'Tabelas auxiliares'!$B$236,T48&lt;&gt;'Tabelas auxiliares'!$B$237),"FOLHA DE PESSOAL",IF(X48='Tabelas auxiliares'!$A$237,"CUSTEIO",IF(X48='Tabelas auxiliares'!$A$236,"INVESTIMENTO","ERRO - VERIFICAR"))))</f>
        <v>CUSTEIO</v>
      </c>
      <c r="Z48" s="64">
        <f t="shared" si="1"/>
        <v>17600</v>
      </c>
      <c r="AA48" s="44">
        <v>8800</v>
      </c>
      <c r="AB48" s="44">
        <v>8800</v>
      </c>
    </row>
    <row r="49" spans="1:29" x14ac:dyDescent="0.25">
      <c r="A49" t="s">
        <v>2321</v>
      </c>
      <c r="B49" t="s">
        <v>2202</v>
      </c>
      <c r="C49" t="s">
        <v>2322</v>
      </c>
      <c r="D49" t="s">
        <v>15</v>
      </c>
      <c r="E49" t="s">
        <v>118</v>
      </c>
      <c r="F49" s="51" t="str">
        <f>IFERROR(VLOOKUP(D49,'Tabelas auxiliares'!$A$3:$B$61,2,FALSE),"")</f>
        <v>PROPES - PRÓ-REITORIA DE PESQUISA / CEM</v>
      </c>
      <c r="G49" s="51" t="str">
        <f>IFERROR(VLOOKUP($B49,'Tabelas auxiliares'!$A$65:$C$102,2,FALSE),"")</f>
        <v>Assistência - Pesquisa</v>
      </c>
      <c r="H49" s="51" t="str">
        <f>IFERROR(VLOOKUP($B49,'Tabelas auxiliares'!$A$65:$C$102,3,FALSE),"")</f>
        <v>BOLSAS DE INICIACAO CIENTIFICA / BOLSAS PROJETOS DE PESQUISA E/OU EDITAIS LIGADOS A PESQUISA</v>
      </c>
      <c r="I49" t="s">
        <v>165</v>
      </c>
      <c r="J49" t="s">
        <v>232</v>
      </c>
      <c r="K49" t="s">
        <v>233</v>
      </c>
      <c r="L49" t="s">
        <v>234</v>
      </c>
      <c r="M49" t="s">
        <v>220</v>
      </c>
      <c r="N49" t="s">
        <v>221</v>
      </c>
      <c r="O49" t="s">
        <v>222</v>
      </c>
      <c r="P49" t="s">
        <v>223</v>
      </c>
      <c r="Q49" t="s">
        <v>224</v>
      </c>
      <c r="R49" t="s">
        <v>220</v>
      </c>
      <c r="S49" t="s">
        <v>124</v>
      </c>
      <c r="T49" t="s">
        <v>216</v>
      </c>
      <c r="U49" t="s">
        <v>123</v>
      </c>
      <c r="V49" t="s">
        <v>2548</v>
      </c>
      <c r="W49" t="s">
        <v>2403</v>
      </c>
      <c r="X49" s="51" t="str">
        <f t="shared" si="0"/>
        <v>3</v>
      </c>
      <c r="Y49" s="51" t="str">
        <f>IF(T49="","",IF(AND(T49&lt;&gt;'Tabelas auxiliares'!$B$236,T49&lt;&gt;'Tabelas auxiliares'!$B$237),"FOLHA DE PESSOAL",IF(X49='Tabelas auxiliares'!$A$237,"CUSTEIO",IF(X49='Tabelas auxiliares'!$A$236,"INVESTIMENTO","ERRO - VERIFICAR"))))</f>
        <v>CUSTEIO</v>
      </c>
      <c r="Z49" s="64">
        <f t="shared" si="1"/>
        <v>29482.400000000001</v>
      </c>
      <c r="AA49" s="44">
        <v>7370.6</v>
      </c>
      <c r="AC49" s="44">
        <v>22111.8</v>
      </c>
    </row>
    <row r="50" spans="1:29" x14ac:dyDescent="0.25">
      <c r="A50" t="s">
        <v>2314</v>
      </c>
      <c r="B50" t="s">
        <v>2195</v>
      </c>
      <c r="C50" t="s">
        <v>2317</v>
      </c>
      <c r="D50" t="s">
        <v>15</v>
      </c>
      <c r="E50" t="s">
        <v>118</v>
      </c>
      <c r="F50" s="51" t="str">
        <f>IFERROR(VLOOKUP(D50,'Tabelas auxiliares'!$A$3:$B$61,2,FALSE),"")</f>
        <v>PROPES - PRÓ-REITORIA DE PESQUISA / CEM</v>
      </c>
      <c r="G50" s="51" t="str">
        <f>IFERROR(VLOOKUP($B50,'Tabelas auxiliares'!$A$65:$C$102,2,FALSE),"")</f>
        <v>Administração geral</v>
      </c>
      <c r="H50" s="51" t="str">
        <f>IFERROR(VLOOKUP($B50,'Tabelas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50" t="s">
        <v>2856</v>
      </c>
      <c r="J50" t="s">
        <v>2754</v>
      </c>
      <c r="K50" t="s">
        <v>2867</v>
      </c>
      <c r="L50" t="s">
        <v>2755</v>
      </c>
      <c r="M50" t="s">
        <v>2868</v>
      </c>
      <c r="N50" t="s">
        <v>795</v>
      </c>
      <c r="O50" t="s">
        <v>2869</v>
      </c>
      <c r="P50" t="s">
        <v>2870</v>
      </c>
      <c r="Q50" t="s">
        <v>224</v>
      </c>
      <c r="R50" t="s">
        <v>220</v>
      </c>
      <c r="S50" t="s">
        <v>124</v>
      </c>
      <c r="T50" t="s">
        <v>216</v>
      </c>
      <c r="U50" t="s">
        <v>2756</v>
      </c>
      <c r="V50" t="s">
        <v>2613</v>
      </c>
      <c r="W50" t="s">
        <v>2501</v>
      </c>
      <c r="X50" s="51" t="str">
        <f t="shared" si="0"/>
        <v>3</v>
      </c>
      <c r="Y50" s="51" t="str">
        <f>IF(T50="","",IF(AND(T50&lt;&gt;'Tabelas auxiliares'!$B$236,T50&lt;&gt;'Tabelas auxiliares'!$B$237),"FOLHA DE PESSOAL",IF(X50='Tabelas auxiliares'!$A$237,"CUSTEIO",IF(X50='Tabelas auxiliares'!$A$236,"INVESTIMENTO","ERRO - VERIFICAR"))))</f>
        <v>CUSTEIO</v>
      </c>
      <c r="Z50" s="64">
        <f t="shared" si="1"/>
        <v>1500</v>
      </c>
      <c r="AC50" s="44">
        <v>1500</v>
      </c>
    </row>
    <row r="51" spans="1:29" x14ac:dyDescent="0.25">
      <c r="A51" t="s">
        <v>2314</v>
      </c>
      <c r="B51" t="s">
        <v>2195</v>
      </c>
      <c r="C51" t="s">
        <v>2317</v>
      </c>
      <c r="D51" t="s">
        <v>53</v>
      </c>
      <c r="E51" t="s">
        <v>118</v>
      </c>
      <c r="F51" s="51" t="str">
        <f>IFERROR(VLOOKUP(D51,'Tabelas auxiliares'!$A$3:$B$61,2,FALSE),"")</f>
        <v>PROGRAD - PRÓ-REITORIA DE GRADUAÇÃO</v>
      </c>
      <c r="G51" s="51" t="str">
        <f>IFERROR(VLOOKUP($B51,'Tabelas auxiliares'!$A$65:$C$102,2,FALSE),"")</f>
        <v>Administração geral</v>
      </c>
      <c r="H51" s="51" t="str">
        <f>IFERROR(VLOOKUP($B51,'Tabelas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51" t="s">
        <v>235</v>
      </c>
      <c r="J51" t="s">
        <v>236</v>
      </c>
      <c r="K51" t="s">
        <v>237</v>
      </c>
      <c r="L51" t="s">
        <v>238</v>
      </c>
      <c r="M51" t="s">
        <v>239</v>
      </c>
      <c r="N51" t="s">
        <v>221</v>
      </c>
      <c r="O51" t="s">
        <v>222</v>
      </c>
      <c r="P51" t="s">
        <v>223</v>
      </c>
      <c r="Q51" t="s">
        <v>224</v>
      </c>
      <c r="R51" t="s">
        <v>220</v>
      </c>
      <c r="S51" t="s">
        <v>124</v>
      </c>
      <c r="T51" t="s">
        <v>216</v>
      </c>
      <c r="U51" t="s">
        <v>123</v>
      </c>
      <c r="V51" t="s">
        <v>2970</v>
      </c>
      <c r="W51" t="s">
        <v>2971</v>
      </c>
      <c r="X51" s="51" t="str">
        <f t="shared" si="0"/>
        <v>3</v>
      </c>
      <c r="Y51" s="51" t="str">
        <f>IF(T51="","",IF(AND(T51&lt;&gt;'Tabelas auxiliares'!$B$236,T51&lt;&gt;'Tabelas auxiliares'!$B$237),"FOLHA DE PESSOAL",IF(X51='Tabelas auxiliares'!$A$237,"CUSTEIO",IF(X51='Tabelas auxiliares'!$A$236,"INVESTIMENTO","ERRO - VERIFICAR"))))</f>
        <v>CUSTEIO</v>
      </c>
      <c r="Z51" s="64">
        <f t="shared" si="1"/>
        <v>1000</v>
      </c>
      <c r="AC51" s="44">
        <v>1000</v>
      </c>
    </row>
    <row r="52" spans="1:29" x14ac:dyDescent="0.25">
      <c r="A52" t="s">
        <v>2314</v>
      </c>
      <c r="B52" t="s">
        <v>2195</v>
      </c>
      <c r="C52" t="s">
        <v>2317</v>
      </c>
      <c r="D52" t="s">
        <v>53</v>
      </c>
      <c r="E52" t="s">
        <v>118</v>
      </c>
      <c r="F52" s="51" t="str">
        <f>IFERROR(VLOOKUP(D52,'Tabelas auxiliares'!$A$3:$B$61,2,FALSE),"")</f>
        <v>PROGRAD - PRÓ-REITORIA DE GRADUAÇÃO</v>
      </c>
      <c r="G52" s="51" t="str">
        <f>IFERROR(VLOOKUP($B52,'Tabelas auxiliares'!$A$65:$C$102,2,FALSE),"")</f>
        <v>Administração geral</v>
      </c>
      <c r="H52" s="51" t="str">
        <f>IFERROR(VLOOKUP($B52,'Tabelas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52" t="s">
        <v>235</v>
      </c>
      <c r="J52" t="s">
        <v>240</v>
      </c>
      <c r="K52" t="s">
        <v>241</v>
      </c>
      <c r="L52" t="s">
        <v>238</v>
      </c>
      <c r="M52" t="s">
        <v>242</v>
      </c>
      <c r="N52" t="s">
        <v>221</v>
      </c>
      <c r="O52" t="s">
        <v>222</v>
      </c>
      <c r="P52" t="s">
        <v>223</v>
      </c>
      <c r="Q52" t="s">
        <v>224</v>
      </c>
      <c r="R52" t="s">
        <v>220</v>
      </c>
      <c r="S52" t="s">
        <v>124</v>
      </c>
      <c r="T52" t="s">
        <v>216</v>
      </c>
      <c r="U52" t="s">
        <v>123</v>
      </c>
      <c r="V52" t="s">
        <v>2551</v>
      </c>
      <c r="W52" t="s">
        <v>2426</v>
      </c>
      <c r="X52" s="51" t="str">
        <f t="shared" si="0"/>
        <v>3</v>
      </c>
      <c r="Y52" s="51" t="str">
        <f>IF(T52="","",IF(AND(T52&lt;&gt;'Tabelas auxiliares'!$B$236,T52&lt;&gt;'Tabelas auxiliares'!$B$237),"FOLHA DE PESSOAL",IF(X52='Tabelas auxiliares'!$A$237,"CUSTEIO",IF(X52='Tabelas auxiliares'!$A$236,"INVESTIMENTO","ERRO - VERIFICAR"))))</f>
        <v>CUSTEIO</v>
      </c>
      <c r="Z52" s="64">
        <f t="shared" si="1"/>
        <v>1000</v>
      </c>
      <c r="AC52" s="44">
        <v>1000</v>
      </c>
    </row>
    <row r="53" spans="1:29" x14ac:dyDescent="0.25">
      <c r="A53" t="s">
        <v>2314</v>
      </c>
      <c r="B53" t="s">
        <v>2195</v>
      </c>
      <c r="C53" t="s">
        <v>2317</v>
      </c>
      <c r="D53" t="s">
        <v>53</v>
      </c>
      <c r="E53" t="s">
        <v>118</v>
      </c>
      <c r="F53" s="51" t="str">
        <f>IFERROR(VLOOKUP(D53,'Tabelas auxiliares'!$A$3:$B$61,2,FALSE),"")</f>
        <v>PROGRAD - PRÓ-REITORIA DE GRADUAÇÃO</v>
      </c>
      <c r="G53" s="51" t="str">
        <f>IFERROR(VLOOKUP($B53,'Tabelas auxiliares'!$A$65:$C$102,2,FALSE),"")</f>
        <v>Administração geral</v>
      </c>
      <c r="H53" s="51" t="str">
        <f>IFERROR(VLOOKUP($B53,'Tabelas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53" t="s">
        <v>140</v>
      </c>
      <c r="J53" t="s">
        <v>236</v>
      </c>
      <c r="K53" t="s">
        <v>243</v>
      </c>
      <c r="L53" t="s">
        <v>238</v>
      </c>
      <c r="M53" t="s">
        <v>239</v>
      </c>
      <c r="N53" t="s">
        <v>221</v>
      </c>
      <c r="O53" t="s">
        <v>222</v>
      </c>
      <c r="P53" t="s">
        <v>223</v>
      </c>
      <c r="Q53" t="s">
        <v>224</v>
      </c>
      <c r="R53" t="s">
        <v>220</v>
      </c>
      <c r="S53" t="s">
        <v>124</v>
      </c>
      <c r="T53" t="s">
        <v>216</v>
      </c>
      <c r="U53" t="s">
        <v>123</v>
      </c>
      <c r="V53" t="s">
        <v>2551</v>
      </c>
      <c r="W53" t="s">
        <v>2426</v>
      </c>
      <c r="X53" s="51" t="str">
        <f t="shared" si="0"/>
        <v>3</v>
      </c>
      <c r="Y53" s="51" t="str">
        <f>IF(T53="","",IF(AND(T53&lt;&gt;'Tabelas auxiliares'!$B$236,T53&lt;&gt;'Tabelas auxiliares'!$B$237),"FOLHA DE PESSOAL",IF(X53='Tabelas auxiliares'!$A$237,"CUSTEIO",IF(X53='Tabelas auxiliares'!$A$236,"INVESTIMENTO","ERRO - VERIFICAR"))))</f>
        <v>CUSTEIO</v>
      </c>
      <c r="Z53" s="64">
        <f t="shared" si="1"/>
        <v>1000</v>
      </c>
      <c r="AC53" s="44">
        <v>1000</v>
      </c>
    </row>
    <row r="54" spans="1:29" x14ac:dyDescent="0.25">
      <c r="A54" t="s">
        <v>2314</v>
      </c>
      <c r="B54" t="s">
        <v>2195</v>
      </c>
      <c r="C54" t="s">
        <v>2317</v>
      </c>
      <c r="D54" t="s">
        <v>53</v>
      </c>
      <c r="E54" t="s">
        <v>118</v>
      </c>
      <c r="F54" s="51" t="str">
        <f>IFERROR(VLOOKUP(D54,'Tabelas auxiliares'!$A$3:$B$61,2,FALSE),"")</f>
        <v>PROGRAD - PRÓ-REITORIA DE GRADUAÇÃO</v>
      </c>
      <c r="G54" s="51" t="str">
        <f>IFERROR(VLOOKUP($B54,'Tabelas auxiliares'!$A$65:$C$102,2,FALSE),"")</f>
        <v>Administração geral</v>
      </c>
      <c r="H54" s="51" t="str">
        <f>IFERROR(VLOOKUP($B54,'Tabelas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54" t="s">
        <v>140</v>
      </c>
      <c r="J54" t="s">
        <v>240</v>
      </c>
      <c r="K54" t="s">
        <v>244</v>
      </c>
      <c r="L54" t="s">
        <v>238</v>
      </c>
      <c r="M54" t="s">
        <v>242</v>
      </c>
      <c r="N54" t="s">
        <v>221</v>
      </c>
      <c r="O54" t="s">
        <v>222</v>
      </c>
      <c r="P54" t="s">
        <v>223</v>
      </c>
      <c r="Q54" t="s">
        <v>224</v>
      </c>
      <c r="R54" t="s">
        <v>220</v>
      </c>
      <c r="S54" t="s">
        <v>124</v>
      </c>
      <c r="T54" t="s">
        <v>216</v>
      </c>
      <c r="U54" t="s">
        <v>123</v>
      </c>
      <c r="V54" t="s">
        <v>2970</v>
      </c>
      <c r="W54" t="s">
        <v>2971</v>
      </c>
      <c r="X54" s="51" t="str">
        <f t="shared" si="0"/>
        <v>3</v>
      </c>
      <c r="Y54" s="51" t="str">
        <f>IF(T54="","",IF(AND(T54&lt;&gt;'Tabelas auxiliares'!$B$236,T54&lt;&gt;'Tabelas auxiliares'!$B$237),"FOLHA DE PESSOAL",IF(X54='Tabelas auxiliares'!$A$237,"CUSTEIO",IF(X54='Tabelas auxiliares'!$A$236,"INVESTIMENTO","ERRO - VERIFICAR"))))</f>
        <v>CUSTEIO</v>
      </c>
      <c r="Z54" s="64">
        <f t="shared" si="1"/>
        <v>1000</v>
      </c>
      <c r="AC54" s="44">
        <v>1000</v>
      </c>
    </row>
    <row r="55" spans="1:29" x14ac:dyDescent="0.25">
      <c r="A55" t="s">
        <v>2314</v>
      </c>
      <c r="B55" t="s">
        <v>2195</v>
      </c>
      <c r="C55" t="s">
        <v>2317</v>
      </c>
      <c r="D55" t="s">
        <v>61</v>
      </c>
      <c r="E55" t="s">
        <v>118</v>
      </c>
      <c r="F55" s="51" t="str">
        <f>IFERROR(VLOOKUP(D55,'Tabelas auxiliares'!$A$3:$B$61,2,FALSE),"")</f>
        <v>PROAD - PRÓ-REITORIA DE ADMINISTRAÇÃO</v>
      </c>
      <c r="G55" s="51" t="str">
        <f>IFERROR(VLOOKUP($B55,'Tabelas auxiliares'!$A$65:$C$102,2,FALSE),"")</f>
        <v>Administração geral</v>
      </c>
      <c r="H55" s="51" t="str">
        <f>IFERROR(VLOOKUP($B55,'Tabelas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55" t="s">
        <v>2109</v>
      </c>
      <c r="J55" t="s">
        <v>832</v>
      </c>
      <c r="K55" t="s">
        <v>2126</v>
      </c>
      <c r="L55" t="s">
        <v>2127</v>
      </c>
      <c r="M55" t="s">
        <v>835</v>
      </c>
      <c r="N55" t="s">
        <v>221</v>
      </c>
      <c r="O55" t="s">
        <v>222</v>
      </c>
      <c r="P55" t="s">
        <v>223</v>
      </c>
      <c r="Q55" t="s">
        <v>224</v>
      </c>
      <c r="R55" t="s">
        <v>220</v>
      </c>
      <c r="S55" t="s">
        <v>124</v>
      </c>
      <c r="T55" t="s">
        <v>216</v>
      </c>
      <c r="U55" t="s">
        <v>123</v>
      </c>
      <c r="V55" t="s">
        <v>2552</v>
      </c>
      <c r="W55" t="s">
        <v>2427</v>
      </c>
      <c r="X55" s="51" t="str">
        <f t="shared" si="0"/>
        <v>3</v>
      </c>
      <c r="Y55" s="51" t="str">
        <f>IF(T55="","",IF(AND(T55&lt;&gt;'Tabelas auxiliares'!$B$236,T55&lt;&gt;'Tabelas auxiliares'!$B$237),"FOLHA DE PESSOAL",IF(X55='Tabelas auxiliares'!$A$237,"CUSTEIO",IF(X55='Tabelas auxiliares'!$A$236,"INVESTIMENTO","ERRO - VERIFICAR"))))</f>
        <v>CUSTEIO</v>
      </c>
      <c r="Z55" s="64">
        <f t="shared" si="1"/>
        <v>24608.720000000001</v>
      </c>
      <c r="AA55" s="44">
        <v>17860.95</v>
      </c>
      <c r="AC55" s="44">
        <v>6747.77</v>
      </c>
    </row>
    <row r="56" spans="1:29" x14ac:dyDescent="0.25">
      <c r="A56" t="s">
        <v>2314</v>
      </c>
      <c r="B56" t="s">
        <v>2195</v>
      </c>
      <c r="C56" t="s">
        <v>2317</v>
      </c>
      <c r="D56" t="s">
        <v>61</v>
      </c>
      <c r="E56" t="s">
        <v>118</v>
      </c>
      <c r="F56" s="51" t="str">
        <f>IFERROR(VLOOKUP(D56,'Tabelas auxiliares'!$A$3:$B$61,2,FALSE),"")</f>
        <v>PROAD - PRÓ-REITORIA DE ADMINISTRAÇÃO</v>
      </c>
      <c r="G56" s="51" t="str">
        <f>IFERROR(VLOOKUP($B56,'Tabelas auxiliares'!$A$65:$C$102,2,FALSE),"")</f>
        <v>Administração geral</v>
      </c>
      <c r="H56" s="51" t="str">
        <f>IFERROR(VLOOKUP($B56,'Tabelas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56" t="s">
        <v>2856</v>
      </c>
      <c r="J56" t="s">
        <v>1794</v>
      </c>
      <c r="K56" t="s">
        <v>2871</v>
      </c>
      <c r="L56" t="s">
        <v>1796</v>
      </c>
      <c r="M56" t="s">
        <v>1797</v>
      </c>
      <c r="N56" t="s">
        <v>221</v>
      </c>
      <c r="O56" t="s">
        <v>222</v>
      </c>
      <c r="P56" t="s">
        <v>223</v>
      </c>
      <c r="Q56" t="s">
        <v>224</v>
      </c>
      <c r="R56" t="s">
        <v>220</v>
      </c>
      <c r="S56" t="s">
        <v>124</v>
      </c>
      <c r="T56" t="s">
        <v>216</v>
      </c>
      <c r="U56" t="s">
        <v>123</v>
      </c>
      <c r="V56" t="s">
        <v>2600</v>
      </c>
      <c r="W56" t="s">
        <v>2486</v>
      </c>
      <c r="X56" s="51" t="str">
        <f t="shared" si="0"/>
        <v>3</v>
      </c>
      <c r="Y56" s="51" t="str">
        <f>IF(T56="","",IF(AND(T56&lt;&gt;'Tabelas auxiliares'!$B$236,T56&lt;&gt;'Tabelas auxiliares'!$B$237),"FOLHA DE PESSOAL",IF(X56='Tabelas auxiliares'!$A$237,"CUSTEIO",IF(X56='Tabelas auxiliares'!$A$236,"INVESTIMENTO","ERRO - VERIFICAR"))))</f>
        <v>CUSTEIO</v>
      </c>
      <c r="Z56" s="64">
        <f t="shared" si="1"/>
        <v>9277.7999999999993</v>
      </c>
      <c r="AA56" s="44">
        <v>9277.7999999999993</v>
      </c>
    </row>
    <row r="57" spans="1:29" x14ac:dyDescent="0.25">
      <c r="A57" t="s">
        <v>2314</v>
      </c>
      <c r="B57" t="s">
        <v>2195</v>
      </c>
      <c r="C57" t="s">
        <v>2317</v>
      </c>
      <c r="D57" t="s">
        <v>61</v>
      </c>
      <c r="E57" t="s">
        <v>118</v>
      </c>
      <c r="F57" s="51" t="str">
        <f>IFERROR(VLOOKUP(D57,'Tabelas auxiliares'!$A$3:$B$61,2,FALSE),"")</f>
        <v>PROAD - PRÓ-REITORIA DE ADMINISTRAÇÃO</v>
      </c>
      <c r="G57" s="51" t="str">
        <f>IFERROR(VLOOKUP($B57,'Tabelas auxiliares'!$A$65:$C$102,2,FALSE),"")</f>
        <v>Administração geral</v>
      </c>
      <c r="H57" s="51" t="str">
        <f>IFERROR(VLOOKUP($B57,'Tabelas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57" t="s">
        <v>2926</v>
      </c>
      <c r="J57" t="s">
        <v>836</v>
      </c>
      <c r="K57" t="s">
        <v>2927</v>
      </c>
      <c r="L57" t="s">
        <v>838</v>
      </c>
      <c r="M57" t="s">
        <v>839</v>
      </c>
      <c r="N57" t="s">
        <v>221</v>
      </c>
      <c r="O57" t="s">
        <v>222</v>
      </c>
      <c r="P57" t="s">
        <v>223</v>
      </c>
      <c r="Q57" t="s">
        <v>224</v>
      </c>
      <c r="R57" t="s">
        <v>220</v>
      </c>
      <c r="S57" t="s">
        <v>124</v>
      </c>
      <c r="T57" t="s">
        <v>216</v>
      </c>
      <c r="U57" t="s">
        <v>123</v>
      </c>
      <c r="V57" t="s">
        <v>2617</v>
      </c>
      <c r="W57" t="s">
        <v>2505</v>
      </c>
      <c r="X57" s="51" t="str">
        <f t="shared" si="0"/>
        <v>3</v>
      </c>
      <c r="Y57" s="51" t="str">
        <f>IF(T57="","",IF(AND(T57&lt;&gt;'Tabelas auxiliares'!$B$236,T57&lt;&gt;'Tabelas auxiliares'!$B$237),"FOLHA DE PESSOAL",IF(X57='Tabelas auxiliares'!$A$237,"CUSTEIO",IF(X57='Tabelas auxiliares'!$A$236,"INVESTIMENTO","ERRO - VERIFICAR"))))</f>
        <v>CUSTEIO</v>
      </c>
      <c r="Z57" s="64">
        <f t="shared" si="1"/>
        <v>6003.72</v>
      </c>
      <c r="AA57" s="44">
        <v>6003.72</v>
      </c>
    </row>
    <row r="58" spans="1:29" x14ac:dyDescent="0.25">
      <c r="A58" t="s">
        <v>2314</v>
      </c>
      <c r="B58" t="s">
        <v>2195</v>
      </c>
      <c r="C58" t="s">
        <v>2317</v>
      </c>
      <c r="D58" t="s">
        <v>61</v>
      </c>
      <c r="E58" t="s">
        <v>118</v>
      </c>
      <c r="F58" s="51" t="str">
        <f>IFERROR(VLOOKUP(D58,'Tabelas auxiliares'!$A$3:$B$61,2,FALSE),"")</f>
        <v>PROAD - PRÓ-REITORIA DE ADMINISTRAÇÃO</v>
      </c>
      <c r="G58" s="51" t="str">
        <f>IFERROR(VLOOKUP($B58,'Tabelas auxiliares'!$A$65:$C$102,2,FALSE),"")</f>
        <v>Administração geral</v>
      </c>
      <c r="H58" s="51" t="str">
        <f>IFERROR(VLOOKUP($B58,'Tabelas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58" t="s">
        <v>3057</v>
      </c>
      <c r="J58" t="s">
        <v>827</v>
      </c>
      <c r="K58" t="s">
        <v>3114</v>
      </c>
      <c r="L58" t="s">
        <v>842</v>
      </c>
      <c r="M58" t="s">
        <v>830</v>
      </c>
      <c r="N58" t="s">
        <v>221</v>
      </c>
      <c r="O58" t="s">
        <v>222</v>
      </c>
      <c r="P58" t="s">
        <v>223</v>
      </c>
      <c r="Q58" t="s">
        <v>224</v>
      </c>
      <c r="R58" t="s">
        <v>220</v>
      </c>
      <c r="S58" t="s">
        <v>124</v>
      </c>
      <c r="T58" t="s">
        <v>216</v>
      </c>
      <c r="U58" t="s">
        <v>123</v>
      </c>
      <c r="V58" t="s">
        <v>2616</v>
      </c>
      <c r="W58" t="s">
        <v>2504</v>
      </c>
      <c r="X58" s="51" t="str">
        <f t="shared" si="0"/>
        <v>3</v>
      </c>
      <c r="Y58" s="51" t="str">
        <f>IF(T58="","",IF(AND(T58&lt;&gt;'Tabelas auxiliares'!$B$236,T58&lt;&gt;'Tabelas auxiliares'!$B$237),"FOLHA DE PESSOAL",IF(X58='Tabelas auxiliares'!$A$237,"CUSTEIO",IF(X58='Tabelas auxiliares'!$A$236,"INVESTIMENTO","ERRO - VERIFICAR"))))</f>
        <v>CUSTEIO</v>
      </c>
      <c r="Z58" s="64">
        <f t="shared" si="1"/>
        <v>20000</v>
      </c>
      <c r="AA58" s="44">
        <v>20000</v>
      </c>
    </row>
    <row r="59" spans="1:29" x14ac:dyDescent="0.25">
      <c r="A59" t="s">
        <v>2314</v>
      </c>
      <c r="B59" t="s">
        <v>2195</v>
      </c>
      <c r="C59" t="s">
        <v>2317</v>
      </c>
      <c r="D59" t="s">
        <v>75</v>
      </c>
      <c r="E59" t="s">
        <v>118</v>
      </c>
      <c r="F59" s="51" t="str">
        <f>IFERROR(VLOOKUP(D59,'Tabelas auxiliares'!$A$3:$B$61,2,FALSE),"")</f>
        <v>BIBLIOTECA</v>
      </c>
      <c r="G59" s="51" t="str">
        <f>IFERROR(VLOOKUP($B59,'Tabelas auxiliares'!$A$65:$C$102,2,FALSE),"")</f>
        <v>Administração geral</v>
      </c>
      <c r="H59" s="51" t="str">
        <f>IFERROR(VLOOKUP($B59,'Tabelas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59" t="s">
        <v>2161</v>
      </c>
      <c r="J59" t="s">
        <v>2103</v>
      </c>
      <c r="K59" t="s">
        <v>2175</v>
      </c>
      <c r="L59" t="s">
        <v>2104</v>
      </c>
      <c r="M59" t="s">
        <v>2176</v>
      </c>
      <c r="N59" t="s">
        <v>795</v>
      </c>
      <c r="O59" t="s">
        <v>2177</v>
      </c>
      <c r="P59" t="s">
        <v>2178</v>
      </c>
      <c r="Q59" t="s">
        <v>224</v>
      </c>
      <c r="R59" t="s">
        <v>220</v>
      </c>
      <c r="S59" t="s">
        <v>124</v>
      </c>
      <c r="T59" t="s">
        <v>216</v>
      </c>
      <c r="U59" t="s">
        <v>2553</v>
      </c>
      <c r="V59" t="s">
        <v>2972</v>
      </c>
      <c r="W59" t="s">
        <v>2973</v>
      </c>
      <c r="X59" s="51" t="str">
        <f t="shared" si="0"/>
        <v>3</v>
      </c>
      <c r="Y59" s="51" t="str">
        <f>IF(T59="","",IF(AND(T59&lt;&gt;'Tabelas auxiliares'!$B$236,T59&lt;&gt;'Tabelas auxiliares'!$B$237),"FOLHA DE PESSOAL",IF(X59='Tabelas auxiliares'!$A$237,"CUSTEIO",IF(X59='Tabelas auxiliares'!$A$236,"INVESTIMENTO","ERRO - VERIFICAR"))))</f>
        <v>CUSTEIO</v>
      </c>
      <c r="Z59" s="64">
        <f t="shared" si="1"/>
        <v>650</v>
      </c>
      <c r="AC59" s="44">
        <v>650</v>
      </c>
    </row>
    <row r="60" spans="1:29" x14ac:dyDescent="0.25">
      <c r="A60" t="s">
        <v>2314</v>
      </c>
      <c r="B60" t="s">
        <v>2195</v>
      </c>
      <c r="C60" t="s">
        <v>2317</v>
      </c>
      <c r="D60" t="s">
        <v>88</v>
      </c>
      <c r="E60" t="s">
        <v>118</v>
      </c>
      <c r="F60" s="51" t="str">
        <f>IFERROR(VLOOKUP(D60,'Tabelas auxiliares'!$A$3:$B$61,2,FALSE),"")</f>
        <v>SUGEPE - SUPERINTENDÊNCIA DE GESTÃO DE PESSOAS</v>
      </c>
      <c r="G60" s="51" t="str">
        <f>IFERROR(VLOOKUP($B60,'Tabelas auxiliares'!$A$65:$C$102,2,FALSE),"")</f>
        <v>Administração geral</v>
      </c>
      <c r="H60" s="51" t="str">
        <f>IFERROR(VLOOKUP($B60,'Tabelas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60" t="s">
        <v>2109</v>
      </c>
      <c r="J60" t="s">
        <v>120</v>
      </c>
      <c r="K60" t="s">
        <v>2128</v>
      </c>
      <c r="L60" t="s">
        <v>121</v>
      </c>
      <c r="M60" t="s">
        <v>2129</v>
      </c>
      <c r="N60" t="s">
        <v>221</v>
      </c>
      <c r="O60" t="s">
        <v>222</v>
      </c>
      <c r="P60" t="s">
        <v>223</v>
      </c>
      <c r="Q60" t="s">
        <v>224</v>
      </c>
      <c r="R60" t="s">
        <v>220</v>
      </c>
      <c r="S60" t="s">
        <v>124</v>
      </c>
      <c r="T60" t="s">
        <v>216</v>
      </c>
      <c r="U60" t="s">
        <v>123</v>
      </c>
      <c r="V60" t="s">
        <v>2554</v>
      </c>
      <c r="W60" t="s">
        <v>2428</v>
      </c>
      <c r="X60" s="51" t="str">
        <f t="shared" si="0"/>
        <v>3</v>
      </c>
      <c r="Y60" s="51" t="str">
        <f>IF(T60="","",IF(AND(T60&lt;&gt;'Tabelas auxiliares'!$B$236,T60&lt;&gt;'Tabelas auxiliares'!$B$237),"FOLHA DE PESSOAL",IF(X60='Tabelas auxiliares'!$A$237,"CUSTEIO",IF(X60='Tabelas auxiliares'!$A$236,"INVESTIMENTO","ERRO - VERIFICAR"))))</f>
        <v>CUSTEIO</v>
      </c>
      <c r="Z60" s="64">
        <f t="shared" si="1"/>
        <v>321894.5</v>
      </c>
      <c r="AA60" s="44">
        <v>321894.5</v>
      </c>
    </row>
    <row r="61" spans="1:29" x14ac:dyDescent="0.25">
      <c r="A61" t="s">
        <v>2314</v>
      </c>
      <c r="B61" t="s">
        <v>2195</v>
      </c>
      <c r="C61" t="s">
        <v>2317</v>
      </c>
      <c r="D61" t="s">
        <v>90</v>
      </c>
      <c r="E61" t="s">
        <v>118</v>
      </c>
      <c r="F61" s="51" t="str">
        <f>IFERROR(VLOOKUP(D61,'Tabelas auxiliares'!$A$3:$B$61,2,FALSE),"")</f>
        <v>SUGEPE-FOLHA - PASEP + AUX. MORADIA</v>
      </c>
      <c r="G61" s="51" t="str">
        <f>IFERROR(VLOOKUP($B61,'Tabelas auxiliares'!$A$65:$C$102,2,FALSE),"")</f>
        <v>Administração geral</v>
      </c>
      <c r="H61" s="51" t="str">
        <f>IFERROR(VLOOKUP($B61,'Tabelas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61" t="s">
        <v>245</v>
      </c>
      <c r="J61" t="s">
        <v>146</v>
      </c>
      <c r="K61" t="s">
        <v>246</v>
      </c>
      <c r="L61" t="s">
        <v>247</v>
      </c>
      <c r="M61" t="s">
        <v>248</v>
      </c>
      <c r="N61" t="s">
        <v>221</v>
      </c>
      <c r="O61" t="s">
        <v>222</v>
      </c>
      <c r="P61" t="s">
        <v>223</v>
      </c>
      <c r="Q61" t="s">
        <v>224</v>
      </c>
      <c r="R61" t="s">
        <v>220</v>
      </c>
      <c r="S61" t="s">
        <v>124</v>
      </c>
      <c r="T61" t="s">
        <v>216</v>
      </c>
      <c r="U61" t="s">
        <v>123</v>
      </c>
      <c r="V61" t="s">
        <v>2974</v>
      </c>
      <c r="W61" t="s">
        <v>2975</v>
      </c>
      <c r="X61" s="51" t="str">
        <f t="shared" si="0"/>
        <v>3</v>
      </c>
      <c r="Y61" s="51" t="str">
        <f>IF(T61="","",IF(AND(T61&lt;&gt;'Tabelas auxiliares'!$B$236,T61&lt;&gt;'Tabelas auxiliares'!$B$237),"FOLHA DE PESSOAL",IF(X61='Tabelas auxiliares'!$A$237,"CUSTEIO",IF(X61='Tabelas auxiliares'!$A$236,"INVESTIMENTO","ERRO - VERIFICAR"))))</f>
        <v>CUSTEIO</v>
      </c>
      <c r="Z61" s="64">
        <f t="shared" si="1"/>
        <v>165.84</v>
      </c>
      <c r="AC61" s="44">
        <v>165.84</v>
      </c>
    </row>
    <row r="62" spans="1:29" x14ac:dyDescent="0.25">
      <c r="A62" t="s">
        <v>2314</v>
      </c>
      <c r="B62" t="s">
        <v>2197</v>
      </c>
      <c r="C62" t="s">
        <v>2317</v>
      </c>
      <c r="D62" t="s">
        <v>35</v>
      </c>
      <c r="E62" t="s">
        <v>118</v>
      </c>
      <c r="F62" s="51" t="str">
        <f>IFERROR(VLOOKUP(D62,'Tabelas auxiliares'!$A$3:$B$61,2,FALSE),"")</f>
        <v>PU - PREFEITURA UNIVERSITÁRIA</v>
      </c>
      <c r="G62" s="51" t="str">
        <f>IFERROR(VLOOKUP($B62,'Tabelas auxiliares'!$A$65:$C$102,2,FALSE),"")</f>
        <v>Água / luz / gás (concessionárias)</v>
      </c>
      <c r="H62" s="51" t="str">
        <f>IFERROR(VLOOKUP($B62,'Tabelas auxiliares'!$A$65:$C$102,3,FALSE),"")</f>
        <v>ÁGUA E ESGOTO / ENERGIA ELÉTRICA / GÁS</v>
      </c>
      <c r="I62" t="s">
        <v>137</v>
      </c>
      <c r="J62" t="s">
        <v>249</v>
      </c>
      <c r="K62" t="s">
        <v>250</v>
      </c>
      <c r="L62" t="s">
        <v>251</v>
      </c>
      <c r="M62" t="s">
        <v>252</v>
      </c>
      <c r="N62" t="s">
        <v>221</v>
      </c>
      <c r="O62" t="s">
        <v>222</v>
      </c>
      <c r="P62" t="s">
        <v>223</v>
      </c>
      <c r="Q62" t="s">
        <v>224</v>
      </c>
      <c r="R62" t="s">
        <v>220</v>
      </c>
      <c r="S62" t="s">
        <v>124</v>
      </c>
      <c r="T62" t="s">
        <v>216</v>
      </c>
      <c r="U62" t="s">
        <v>123</v>
      </c>
      <c r="V62" t="s">
        <v>2555</v>
      </c>
      <c r="W62" t="s">
        <v>2429</v>
      </c>
      <c r="X62" s="51" t="str">
        <f t="shared" si="0"/>
        <v>3</v>
      </c>
      <c r="Y62" s="51" t="str">
        <f>IF(T62="","",IF(AND(T62&lt;&gt;'Tabelas auxiliares'!$B$236,T62&lt;&gt;'Tabelas auxiliares'!$B$237),"FOLHA DE PESSOAL",IF(X62='Tabelas auxiliares'!$A$237,"CUSTEIO",IF(X62='Tabelas auxiliares'!$A$236,"INVESTIMENTO","ERRO - VERIFICAR"))))</f>
        <v>CUSTEIO</v>
      </c>
      <c r="Z62" s="64">
        <f t="shared" si="1"/>
        <v>360000</v>
      </c>
      <c r="AA62" s="44">
        <v>360000</v>
      </c>
    </row>
    <row r="63" spans="1:29" x14ac:dyDescent="0.25">
      <c r="A63" t="s">
        <v>2314</v>
      </c>
      <c r="B63" t="s">
        <v>2197</v>
      </c>
      <c r="C63" t="s">
        <v>2317</v>
      </c>
      <c r="D63" t="s">
        <v>35</v>
      </c>
      <c r="E63" t="s">
        <v>118</v>
      </c>
      <c r="F63" s="51" t="str">
        <f>IFERROR(VLOOKUP(D63,'Tabelas auxiliares'!$A$3:$B$61,2,FALSE),"")</f>
        <v>PU - PREFEITURA UNIVERSITÁRIA</v>
      </c>
      <c r="G63" s="51" t="str">
        <f>IFERROR(VLOOKUP($B63,'Tabelas auxiliares'!$A$65:$C$102,2,FALSE),"")</f>
        <v>Água / luz / gás (concessionárias)</v>
      </c>
      <c r="H63" s="51" t="str">
        <f>IFERROR(VLOOKUP($B63,'Tabelas auxiliares'!$A$65:$C$102,3,FALSE),"")</f>
        <v>ÁGUA E ESGOTO / ENERGIA ELÉTRICA / GÁS</v>
      </c>
      <c r="I63" t="s">
        <v>119</v>
      </c>
      <c r="J63" t="s">
        <v>253</v>
      </c>
      <c r="K63" t="s">
        <v>254</v>
      </c>
      <c r="L63" t="s">
        <v>255</v>
      </c>
      <c r="M63" t="s">
        <v>256</v>
      </c>
      <c r="N63" t="s">
        <v>221</v>
      </c>
      <c r="O63" t="s">
        <v>222</v>
      </c>
      <c r="P63" t="s">
        <v>223</v>
      </c>
      <c r="Q63" t="s">
        <v>224</v>
      </c>
      <c r="R63" t="s">
        <v>220</v>
      </c>
      <c r="S63" t="s">
        <v>124</v>
      </c>
      <c r="T63" t="s">
        <v>216</v>
      </c>
      <c r="U63" t="s">
        <v>123</v>
      </c>
      <c r="V63" t="s">
        <v>2556</v>
      </c>
      <c r="W63" t="s">
        <v>2430</v>
      </c>
      <c r="X63" s="51" t="str">
        <f t="shared" si="0"/>
        <v>3</v>
      </c>
      <c r="Y63" s="51" t="str">
        <f>IF(T63="","",IF(AND(T63&lt;&gt;'Tabelas auxiliares'!$B$236,T63&lt;&gt;'Tabelas auxiliares'!$B$237),"FOLHA DE PESSOAL",IF(X63='Tabelas auxiliares'!$A$237,"CUSTEIO",IF(X63='Tabelas auxiliares'!$A$236,"INVESTIMENTO","ERRO - VERIFICAR"))))</f>
        <v>CUSTEIO</v>
      </c>
      <c r="Z63" s="64">
        <f t="shared" si="1"/>
        <v>300000</v>
      </c>
      <c r="AA63" s="44">
        <v>227195.46</v>
      </c>
      <c r="AB63" s="44">
        <v>72804.539999999994</v>
      </c>
    </row>
    <row r="64" spans="1:29" x14ac:dyDescent="0.25">
      <c r="A64" t="s">
        <v>2314</v>
      </c>
      <c r="B64" t="s">
        <v>2197</v>
      </c>
      <c r="C64" t="s">
        <v>2317</v>
      </c>
      <c r="D64" t="s">
        <v>35</v>
      </c>
      <c r="E64" t="s">
        <v>118</v>
      </c>
      <c r="F64" s="51" t="str">
        <f>IFERROR(VLOOKUP(D64,'Tabelas auxiliares'!$A$3:$B$61,2,FALSE),"")</f>
        <v>PU - PREFEITURA UNIVERSITÁRIA</v>
      </c>
      <c r="G64" s="51" t="str">
        <f>IFERROR(VLOOKUP($B64,'Tabelas auxiliares'!$A$65:$C$102,2,FALSE),"")</f>
        <v>Água / luz / gás (concessionárias)</v>
      </c>
      <c r="H64" s="51" t="str">
        <f>IFERROR(VLOOKUP($B64,'Tabelas auxiliares'!$A$65:$C$102,3,FALSE),"")</f>
        <v>ÁGUA E ESGOTO / ENERGIA ELÉTRICA / GÁS</v>
      </c>
      <c r="I64" t="s">
        <v>119</v>
      </c>
      <c r="J64" t="s">
        <v>253</v>
      </c>
      <c r="K64" t="s">
        <v>257</v>
      </c>
      <c r="L64" t="s">
        <v>255</v>
      </c>
      <c r="M64" t="s">
        <v>256</v>
      </c>
      <c r="N64" t="s">
        <v>221</v>
      </c>
      <c r="O64" t="s">
        <v>222</v>
      </c>
      <c r="P64" t="s">
        <v>223</v>
      </c>
      <c r="Q64" t="s">
        <v>224</v>
      </c>
      <c r="R64" t="s">
        <v>220</v>
      </c>
      <c r="S64" t="s">
        <v>124</v>
      </c>
      <c r="T64" t="s">
        <v>216</v>
      </c>
      <c r="U64" t="s">
        <v>123</v>
      </c>
      <c r="V64" t="s">
        <v>2557</v>
      </c>
      <c r="W64" t="s">
        <v>2431</v>
      </c>
      <c r="X64" s="51" t="str">
        <f t="shared" si="0"/>
        <v>3</v>
      </c>
      <c r="Y64" s="51" t="str">
        <f>IF(T64="","",IF(AND(T64&lt;&gt;'Tabelas auxiliares'!$B$236,T64&lt;&gt;'Tabelas auxiliares'!$B$237),"FOLHA DE PESSOAL",IF(X64='Tabelas auxiliares'!$A$237,"CUSTEIO",IF(X64='Tabelas auxiliares'!$A$236,"INVESTIMENTO","ERRO - VERIFICAR"))))</f>
        <v>CUSTEIO</v>
      </c>
      <c r="Z64" s="64">
        <f t="shared" si="1"/>
        <v>324.2</v>
      </c>
      <c r="AA64" s="44">
        <v>324.2</v>
      </c>
    </row>
    <row r="65" spans="1:29" x14ac:dyDescent="0.25">
      <c r="A65" t="s">
        <v>2314</v>
      </c>
      <c r="B65" t="s">
        <v>2197</v>
      </c>
      <c r="C65" t="s">
        <v>2317</v>
      </c>
      <c r="D65" t="s">
        <v>35</v>
      </c>
      <c r="E65" t="s">
        <v>118</v>
      </c>
      <c r="F65" s="51" t="str">
        <f>IFERROR(VLOOKUP(D65,'Tabelas auxiliares'!$A$3:$B$61,2,FALSE),"")</f>
        <v>PU - PREFEITURA UNIVERSITÁRIA</v>
      </c>
      <c r="G65" s="51" t="str">
        <f>IFERROR(VLOOKUP($B65,'Tabelas auxiliares'!$A$65:$C$102,2,FALSE),"")</f>
        <v>Água / luz / gás (concessionárias)</v>
      </c>
      <c r="H65" s="51" t="str">
        <f>IFERROR(VLOOKUP($B65,'Tabelas auxiliares'!$A$65:$C$102,3,FALSE),"")</f>
        <v>ÁGUA E ESGOTO / ENERGIA ELÉTRICA / GÁS</v>
      </c>
      <c r="I65" t="s">
        <v>119</v>
      </c>
      <c r="J65" t="s">
        <v>258</v>
      </c>
      <c r="K65" t="s">
        <v>259</v>
      </c>
      <c r="L65" t="s">
        <v>260</v>
      </c>
      <c r="M65" t="s">
        <v>256</v>
      </c>
      <c r="N65" t="s">
        <v>221</v>
      </c>
      <c r="O65" t="s">
        <v>222</v>
      </c>
      <c r="P65" t="s">
        <v>223</v>
      </c>
      <c r="Q65" t="s">
        <v>224</v>
      </c>
      <c r="R65" t="s">
        <v>220</v>
      </c>
      <c r="S65" t="s">
        <v>124</v>
      </c>
      <c r="T65" t="s">
        <v>216</v>
      </c>
      <c r="U65" t="s">
        <v>123</v>
      </c>
      <c r="V65" t="s">
        <v>2556</v>
      </c>
      <c r="W65" t="s">
        <v>2430</v>
      </c>
      <c r="X65" s="51" t="str">
        <f t="shared" si="0"/>
        <v>3</v>
      </c>
      <c r="Y65" s="51" t="str">
        <f>IF(T65="","",IF(AND(T65&lt;&gt;'Tabelas auxiliares'!$B$236,T65&lt;&gt;'Tabelas auxiliares'!$B$237),"FOLHA DE PESSOAL",IF(X65='Tabelas auxiliares'!$A$237,"CUSTEIO",IF(X65='Tabelas auxiliares'!$A$236,"INVESTIMENTO","ERRO - VERIFICAR"))))</f>
        <v>CUSTEIO</v>
      </c>
      <c r="Z65" s="64">
        <f t="shared" si="1"/>
        <v>1600000</v>
      </c>
      <c r="AA65" s="44">
        <v>1007812.85</v>
      </c>
      <c r="AB65" s="44">
        <v>339212.43</v>
      </c>
      <c r="AC65" s="44">
        <v>252974.72</v>
      </c>
    </row>
    <row r="66" spans="1:29" x14ac:dyDescent="0.25">
      <c r="A66" t="s">
        <v>2314</v>
      </c>
      <c r="B66" t="s">
        <v>2202</v>
      </c>
      <c r="C66" t="s">
        <v>2315</v>
      </c>
      <c r="D66" t="s">
        <v>21</v>
      </c>
      <c r="E66" t="s">
        <v>118</v>
      </c>
      <c r="F66" s="51" t="str">
        <f>IFERROR(VLOOKUP(D66,'Tabelas auxiliares'!$A$3:$B$61,2,FALSE),"")</f>
        <v>NÚCLEOS ESTRATÉGICOS</v>
      </c>
      <c r="G66" s="51" t="str">
        <f>IFERROR(VLOOKUP($B66,'Tabelas auxiliares'!$A$65:$C$102,2,FALSE),"")</f>
        <v>Assistência - Pesquisa</v>
      </c>
      <c r="H66" s="51" t="str">
        <f>IFERROR(VLOOKUP($B66,'Tabelas auxiliares'!$A$65:$C$102,3,FALSE),"")</f>
        <v>BOLSAS DE INICIACAO CIENTIFICA / BOLSAS PROJETOS DE PESQUISA E/OU EDITAIS LIGADOS A PESQUISA</v>
      </c>
      <c r="I66" t="s">
        <v>2411</v>
      </c>
      <c r="J66" t="s">
        <v>2105</v>
      </c>
      <c r="K66" t="s">
        <v>2432</v>
      </c>
      <c r="L66" t="s">
        <v>896</v>
      </c>
      <c r="M66" t="s">
        <v>220</v>
      </c>
      <c r="N66" t="s">
        <v>229</v>
      </c>
      <c r="O66" t="s">
        <v>230</v>
      </c>
      <c r="P66" t="s">
        <v>231</v>
      </c>
      <c r="Q66" t="s">
        <v>224</v>
      </c>
      <c r="R66" t="s">
        <v>220</v>
      </c>
      <c r="S66" t="s">
        <v>124</v>
      </c>
      <c r="T66" t="s">
        <v>216</v>
      </c>
      <c r="U66" t="s">
        <v>2100</v>
      </c>
      <c r="V66" t="s">
        <v>2548</v>
      </c>
      <c r="W66" t="s">
        <v>2403</v>
      </c>
      <c r="X66" s="51" t="str">
        <f t="shared" si="0"/>
        <v>3</v>
      </c>
      <c r="Y66" s="51" t="str">
        <f>IF(T66="","",IF(AND(T66&lt;&gt;'Tabelas auxiliares'!$B$236,T66&lt;&gt;'Tabelas auxiliares'!$B$237),"FOLHA DE PESSOAL",IF(X66='Tabelas auxiliares'!$A$237,"CUSTEIO",IF(X66='Tabelas auxiliares'!$A$236,"INVESTIMENTO","ERRO - VERIFICAR"))))</f>
        <v>CUSTEIO</v>
      </c>
      <c r="Z66" s="64">
        <f t="shared" si="1"/>
        <v>45000</v>
      </c>
      <c r="AA66" s="44">
        <v>43500</v>
      </c>
      <c r="AB66" s="44">
        <v>1500</v>
      </c>
    </row>
    <row r="67" spans="1:29" x14ac:dyDescent="0.25">
      <c r="A67" t="s">
        <v>2314</v>
      </c>
      <c r="B67" t="s">
        <v>2202</v>
      </c>
      <c r="C67" t="s">
        <v>2315</v>
      </c>
      <c r="D67" t="s">
        <v>21</v>
      </c>
      <c r="E67" t="s">
        <v>118</v>
      </c>
      <c r="F67" s="51" t="str">
        <f>IFERROR(VLOOKUP(D67,'Tabelas auxiliares'!$A$3:$B$61,2,FALSE),"")</f>
        <v>NÚCLEOS ESTRATÉGICOS</v>
      </c>
      <c r="G67" s="51" t="str">
        <f>IFERROR(VLOOKUP($B67,'Tabelas auxiliares'!$A$65:$C$102,2,FALSE),"")</f>
        <v>Assistência - Pesquisa</v>
      </c>
      <c r="H67" s="51" t="str">
        <f>IFERROR(VLOOKUP($B67,'Tabelas auxiliares'!$A$65:$C$102,3,FALSE),"")</f>
        <v>BOLSAS DE INICIACAO CIENTIFICA / BOLSAS PROJETOS DE PESQUISA E/OU EDITAIS LIGADOS A PESQUISA</v>
      </c>
      <c r="I67" t="s">
        <v>2404</v>
      </c>
      <c r="J67" t="s">
        <v>2433</v>
      </c>
      <c r="K67" t="s">
        <v>2434</v>
      </c>
      <c r="L67" t="s">
        <v>2435</v>
      </c>
      <c r="M67" t="s">
        <v>220</v>
      </c>
      <c r="N67" t="s">
        <v>229</v>
      </c>
      <c r="O67" t="s">
        <v>230</v>
      </c>
      <c r="P67" t="s">
        <v>231</v>
      </c>
      <c r="Q67" t="s">
        <v>224</v>
      </c>
      <c r="R67" t="s">
        <v>220</v>
      </c>
      <c r="S67" t="s">
        <v>124</v>
      </c>
      <c r="T67" t="s">
        <v>216</v>
      </c>
      <c r="U67" t="s">
        <v>2100</v>
      </c>
      <c r="V67" t="s">
        <v>2548</v>
      </c>
      <c r="W67" t="s">
        <v>2403</v>
      </c>
      <c r="X67" s="51" t="str">
        <f t="shared" si="0"/>
        <v>3</v>
      </c>
      <c r="Y67" s="51" t="str">
        <f>IF(T67="","",IF(AND(T67&lt;&gt;'Tabelas auxiliares'!$B$236,T67&lt;&gt;'Tabelas auxiliares'!$B$237),"FOLHA DE PESSOAL",IF(X67='Tabelas auxiliares'!$A$237,"CUSTEIO",IF(X67='Tabelas auxiliares'!$A$236,"INVESTIMENTO","ERRO - VERIFICAR"))))</f>
        <v>CUSTEIO</v>
      </c>
      <c r="Z67" s="64">
        <f t="shared" si="1"/>
        <v>20400</v>
      </c>
      <c r="AA67" s="44">
        <v>13600</v>
      </c>
      <c r="AB67" s="44">
        <v>6800</v>
      </c>
    </row>
    <row r="68" spans="1:29" x14ac:dyDescent="0.25">
      <c r="A68" t="s">
        <v>2314</v>
      </c>
      <c r="B68" t="s">
        <v>2202</v>
      </c>
      <c r="C68" t="s">
        <v>2315</v>
      </c>
      <c r="D68" t="s">
        <v>21</v>
      </c>
      <c r="E68" t="s">
        <v>118</v>
      </c>
      <c r="F68" s="51" t="str">
        <f>IFERROR(VLOOKUP(D68,'Tabelas auxiliares'!$A$3:$B$61,2,FALSE),"")</f>
        <v>NÚCLEOS ESTRATÉGICOS</v>
      </c>
      <c r="G68" s="51" t="str">
        <f>IFERROR(VLOOKUP($B68,'Tabelas auxiliares'!$A$65:$C$102,2,FALSE),"")</f>
        <v>Assistência - Pesquisa</v>
      </c>
      <c r="H68" s="51" t="str">
        <f>IFERROR(VLOOKUP($B68,'Tabelas auxiliares'!$A$65:$C$102,3,FALSE),"")</f>
        <v>BOLSAS DE INICIACAO CIENTIFICA / BOLSAS PROJETOS DE PESQUISA E/OU EDITAIS LIGADOS A PESQUISA</v>
      </c>
      <c r="I68" t="s">
        <v>2404</v>
      </c>
      <c r="J68" t="s">
        <v>2433</v>
      </c>
      <c r="K68" t="s">
        <v>2436</v>
      </c>
      <c r="L68" t="s">
        <v>2435</v>
      </c>
      <c r="M68" t="s">
        <v>220</v>
      </c>
      <c r="N68" t="s">
        <v>221</v>
      </c>
      <c r="O68" t="s">
        <v>222</v>
      </c>
      <c r="P68" t="s">
        <v>223</v>
      </c>
      <c r="Q68" t="s">
        <v>224</v>
      </c>
      <c r="R68" t="s">
        <v>220</v>
      </c>
      <c r="S68" t="s">
        <v>124</v>
      </c>
      <c r="T68" t="s">
        <v>216</v>
      </c>
      <c r="U68" t="s">
        <v>123</v>
      </c>
      <c r="V68" t="s">
        <v>2548</v>
      </c>
      <c r="W68" t="s">
        <v>2403</v>
      </c>
      <c r="X68" s="51" t="str">
        <f t="shared" ref="X68:X131" si="2">LEFT(V68,1)</f>
        <v>3</v>
      </c>
      <c r="Y68" s="51" t="str">
        <f>IF(T68="","",IF(AND(T68&lt;&gt;'Tabelas auxiliares'!$B$236,T68&lt;&gt;'Tabelas auxiliares'!$B$237),"FOLHA DE PESSOAL",IF(X68='Tabelas auxiliares'!$A$237,"CUSTEIO",IF(X68='Tabelas auxiliares'!$A$236,"INVESTIMENTO","ERRO - VERIFICAR"))))</f>
        <v>CUSTEIO</v>
      </c>
      <c r="Z68" s="64">
        <f t="shared" si="1"/>
        <v>40800</v>
      </c>
      <c r="AA68" s="44">
        <v>40800</v>
      </c>
    </row>
    <row r="69" spans="1:29" x14ac:dyDescent="0.25">
      <c r="A69" t="s">
        <v>2314</v>
      </c>
      <c r="B69" t="s">
        <v>2204</v>
      </c>
      <c r="C69" t="s">
        <v>2316</v>
      </c>
      <c r="D69" t="s">
        <v>55</v>
      </c>
      <c r="E69" t="s">
        <v>118</v>
      </c>
      <c r="F69" s="51" t="str">
        <f>IFERROR(VLOOKUP(D69,'Tabelas auxiliares'!$A$3:$B$61,2,FALSE),"")</f>
        <v>PROEC - PRÓ-REITORIA DE EXTENSÃO E CULTURA</v>
      </c>
      <c r="G69" s="51" t="str">
        <f>IFERROR(VLOOKUP($B69,'Tabelas auxiliares'!$A$65:$C$102,2,FALSE),"")</f>
        <v>Assistência - Extensão</v>
      </c>
      <c r="H69" s="51" t="str">
        <f>IFERROR(VLOOKUP($B69,'Tabelas auxiliares'!$A$65:$C$102,3,FALSE),"")</f>
        <v>BOLSAS DE EXTENSAO / PROJETOS EXTENSIONISTAS</v>
      </c>
      <c r="I69" t="s">
        <v>2415</v>
      </c>
      <c r="J69" t="s">
        <v>2107</v>
      </c>
      <c r="K69" t="s">
        <v>2437</v>
      </c>
      <c r="L69" t="s">
        <v>2108</v>
      </c>
      <c r="M69" t="s">
        <v>220</v>
      </c>
      <c r="N69" t="s">
        <v>229</v>
      </c>
      <c r="O69" t="s">
        <v>230</v>
      </c>
      <c r="P69" t="s">
        <v>231</v>
      </c>
      <c r="Q69" t="s">
        <v>224</v>
      </c>
      <c r="R69" t="s">
        <v>220</v>
      </c>
      <c r="S69" t="s">
        <v>124</v>
      </c>
      <c r="T69" t="s">
        <v>216</v>
      </c>
      <c r="U69" t="s">
        <v>2100</v>
      </c>
      <c r="V69" t="s">
        <v>2548</v>
      </c>
      <c r="W69" t="s">
        <v>2403</v>
      </c>
      <c r="X69" s="51" t="str">
        <f t="shared" si="2"/>
        <v>3</v>
      </c>
      <c r="Y69" s="51" t="str">
        <f>IF(T69="","",IF(AND(T69&lt;&gt;'Tabelas auxiliares'!$B$236,T69&lt;&gt;'Tabelas auxiliares'!$B$237),"FOLHA DE PESSOAL",IF(X69='Tabelas auxiliares'!$A$237,"CUSTEIO",IF(X69='Tabelas auxiliares'!$A$236,"INVESTIMENTO","ERRO - VERIFICAR"))))</f>
        <v>CUSTEIO</v>
      </c>
      <c r="Z69" s="64">
        <f t="shared" ref="Z69:Z132" si="3">IF(AA69+AB69+AC69&lt;&gt;0,AA69+AB69+AC69,"")</f>
        <v>14000</v>
      </c>
      <c r="AA69" s="44">
        <v>11200</v>
      </c>
      <c r="AB69" s="44">
        <v>1400</v>
      </c>
      <c r="AC69" s="44">
        <v>1400</v>
      </c>
    </row>
    <row r="70" spans="1:29" x14ac:dyDescent="0.25">
      <c r="A70" t="s">
        <v>2314</v>
      </c>
      <c r="B70" t="s">
        <v>2204</v>
      </c>
      <c r="C70" t="s">
        <v>2316</v>
      </c>
      <c r="D70" t="s">
        <v>57</v>
      </c>
      <c r="E70" t="s">
        <v>118</v>
      </c>
      <c r="F70" s="51" t="str">
        <f>IFERROR(VLOOKUP(D70,'Tabelas auxiliares'!$A$3:$B$61,2,FALSE),"")</f>
        <v>EDITORA DA UFABC</v>
      </c>
      <c r="G70" s="51" t="str">
        <f>IFERROR(VLOOKUP($B70,'Tabelas auxiliares'!$A$65:$C$102,2,FALSE),"")</f>
        <v>Assistência - Extensão</v>
      </c>
      <c r="H70" s="51" t="str">
        <f>IFERROR(VLOOKUP($B70,'Tabelas auxiliares'!$A$65:$C$102,3,FALSE),"")</f>
        <v>BOLSAS DE EXTENSAO / PROJETOS EXTENSIONISTAS</v>
      </c>
      <c r="I70" t="s">
        <v>3076</v>
      </c>
      <c r="J70" t="s">
        <v>2910</v>
      </c>
      <c r="K70" t="s">
        <v>3115</v>
      </c>
      <c r="L70" t="s">
        <v>2911</v>
      </c>
      <c r="M70" t="s">
        <v>3116</v>
      </c>
      <c r="N70" t="s">
        <v>221</v>
      </c>
      <c r="O70" t="s">
        <v>222</v>
      </c>
      <c r="P70" t="s">
        <v>223</v>
      </c>
      <c r="Q70" t="s">
        <v>224</v>
      </c>
      <c r="R70" t="s">
        <v>220</v>
      </c>
      <c r="S70" t="s">
        <v>124</v>
      </c>
      <c r="T70" t="s">
        <v>216</v>
      </c>
      <c r="U70" t="s">
        <v>123</v>
      </c>
      <c r="V70" t="s">
        <v>2591</v>
      </c>
      <c r="W70" t="s">
        <v>2475</v>
      </c>
      <c r="X70" s="51" t="str">
        <f t="shared" si="2"/>
        <v>3</v>
      </c>
      <c r="Y70" s="51" t="str">
        <f>IF(T70="","",IF(AND(T70&lt;&gt;'Tabelas auxiliares'!$B$236,T70&lt;&gt;'Tabelas auxiliares'!$B$237),"FOLHA DE PESSOAL",IF(X70='Tabelas auxiliares'!$A$237,"CUSTEIO",IF(X70='Tabelas auxiliares'!$A$236,"INVESTIMENTO","ERRO - VERIFICAR"))))</f>
        <v>CUSTEIO</v>
      </c>
      <c r="Z70" s="64">
        <f t="shared" si="3"/>
        <v>550</v>
      </c>
      <c r="AB70" s="44">
        <v>550</v>
      </c>
    </row>
    <row r="71" spans="1:29" x14ac:dyDescent="0.25">
      <c r="A71" t="s">
        <v>2314</v>
      </c>
      <c r="B71" t="s">
        <v>2217</v>
      </c>
      <c r="C71" t="s">
        <v>2317</v>
      </c>
      <c r="D71" t="s">
        <v>75</v>
      </c>
      <c r="E71" t="s">
        <v>118</v>
      </c>
      <c r="F71" s="51" t="str">
        <f>IFERROR(VLOOKUP(D71,'Tabelas auxiliares'!$A$3:$B$61,2,FALSE),"")</f>
        <v>BIBLIOTECA</v>
      </c>
      <c r="G71" s="51" t="str">
        <f>IFERROR(VLOOKUP($B71,'Tabelas auxiliares'!$A$65:$C$102,2,FALSE),"")</f>
        <v>Acervo bibliográfico</v>
      </c>
      <c r="H71" s="51" t="str">
        <f>IFERROR(VLOOKUP($B71,'Tabelas auxiliares'!$A$65:$C$102,3,FALSE),"")</f>
        <v>LIVROS / ASSINATURA DE JORNAIS E REVISTAS / PERIÓDICOS / BASES ACADÊMICAS/ENCADERNAÇÃO E REENCADERNAÇÃO DE LIVROS DO ACERVO</v>
      </c>
      <c r="I71" t="s">
        <v>261</v>
      </c>
      <c r="J71" t="s">
        <v>262</v>
      </c>
      <c r="K71" t="s">
        <v>263</v>
      </c>
      <c r="L71" t="s">
        <v>264</v>
      </c>
      <c r="M71" t="s">
        <v>265</v>
      </c>
      <c r="N71" t="s">
        <v>221</v>
      </c>
      <c r="O71" t="s">
        <v>222</v>
      </c>
      <c r="P71" t="s">
        <v>223</v>
      </c>
      <c r="Q71" t="s">
        <v>224</v>
      </c>
      <c r="R71" t="s">
        <v>220</v>
      </c>
      <c r="S71" t="s">
        <v>124</v>
      </c>
      <c r="T71" t="s">
        <v>216</v>
      </c>
      <c r="U71" t="s">
        <v>123</v>
      </c>
      <c r="V71" t="s">
        <v>2558</v>
      </c>
      <c r="W71" t="s">
        <v>2438</v>
      </c>
      <c r="X71" s="51" t="str">
        <f t="shared" si="2"/>
        <v>3</v>
      </c>
      <c r="Y71" s="51" t="str">
        <f>IF(T71="","",IF(AND(T71&lt;&gt;'Tabelas auxiliares'!$B$236,T71&lt;&gt;'Tabelas auxiliares'!$B$237),"FOLHA DE PESSOAL",IF(X71='Tabelas auxiliares'!$A$237,"CUSTEIO",IF(X71='Tabelas auxiliares'!$A$236,"INVESTIMENTO","ERRO - VERIFICAR"))))</f>
        <v>CUSTEIO</v>
      </c>
      <c r="Z71" s="64">
        <f t="shared" si="3"/>
        <v>27736</v>
      </c>
      <c r="AA71" s="44">
        <v>27736</v>
      </c>
    </row>
    <row r="72" spans="1:29" x14ac:dyDescent="0.25">
      <c r="A72" t="s">
        <v>2314</v>
      </c>
      <c r="B72" t="s">
        <v>2217</v>
      </c>
      <c r="C72" t="s">
        <v>2317</v>
      </c>
      <c r="D72" t="s">
        <v>75</v>
      </c>
      <c r="E72" t="s">
        <v>118</v>
      </c>
      <c r="F72" s="51" t="str">
        <f>IFERROR(VLOOKUP(D72,'Tabelas auxiliares'!$A$3:$B$61,2,FALSE),"")</f>
        <v>BIBLIOTECA</v>
      </c>
      <c r="G72" s="51" t="str">
        <f>IFERROR(VLOOKUP($B72,'Tabelas auxiliares'!$A$65:$C$102,2,FALSE),"")</f>
        <v>Acervo bibliográfico</v>
      </c>
      <c r="H72" s="51" t="str">
        <f>IFERROR(VLOOKUP($B72,'Tabelas auxiliares'!$A$65:$C$102,3,FALSE),"")</f>
        <v>LIVROS / ASSINATURA DE JORNAIS E REVISTAS / PERIÓDICOS / BASES ACADÊMICAS/ENCADERNAÇÃO E REENCADERNAÇÃO DE LIVROS DO ACERVO</v>
      </c>
      <c r="I72" t="s">
        <v>2742</v>
      </c>
      <c r="J72" t="s">
        <v>2110</v>
      </c>
      <c r="K72" t="s">
        <v>2743</v>
      </c>
      <c r="L72" t="s">
        <v>2744</v>
      </c>
      <c r="M72" t="s">
        <v>2745</v>
      </c>
      <c r="N72" t="s">
        <v>221</v>
      </c>
      <c r="O72" t="s">
        <v>222</v>
      </c>
      <c r="P72" t="s">
        <v>223</v>
      </c>
      <c r="Q72" t="s">
        <v>224</v>
      </c>
      <c r="R72" t="s">
        <v>220</v>
      </c>
      <c r="S72" t="s">
        <v>124</v>
      </c>
      <c r="T72" t="s">
        <v>216</v>
      </c>
      <c r="U72" t="s">
        <v>123</v>
      </c>
      <c r="V72" t="s">
        <v>2623</v>
      </c>
      <c r="W72" t="s">
        <v>2507</v>
      </c>
      <c r="X72" s="51" t="str">
        <f t="shared" si="2"/>
        <v>3</v>
      </c>
      <c r="Y72" s="51" t="str">
        <f>IF(T72="","",IF(AND(T72&lt;&gt;'Tabelas auxiliares'!$B$236,T72&lt;&gt;'Tabelas auxiliares'!$B$237),"FOLHA DE PESSOAL",IF(X72='Tabelas auxiliares'!$A$237,"CUSTEIO",IF(X72='Tabelas auxiliares'!$A$236,"INVESTIMENTO","ERRO - VERIFICAR"))))</f>
        <v>CUSTEIO</v>
      </c>
      <c r="Z72" s="64">
        <f t="shared" si="3"/>
        <v>672000</v>
      </c>
      <c r="AA72" s="44">
        <v>672000</v>
      </c>
    </row>
    <row r="73" spans="1:29" x14ac:dyDescent="0.25">
      <c r="A73" t="s">
        <v>2314</v>
      </c>
      <c r="B73" t="s">
        <v>2217</v>
      </c>
      <c r="C73" t="s">
        <v>2317</v>
      </c>
      <c r="D73" t="s">
        <v>75</v>
      </c>
      <c r="E73" t="s">
        <v>118</v>
      </c>
      <c r="F73" s="51" t="str">
        <f>IFERROR(VLOOKUP(D73,'Tabelas auxiliares'!$A$3:$B$61,2,FALSE),"")</f>
        <v>BIBLIOTECA</v>
      </c>
      <c r="G73" s="51" t="str">
        <f>IFERROR(VLOOKUP($B73,'Tabelas auxiliares'!$A$65:$C$102,2,FALSE),"")</f>
        <v>Acervo bibliográfico</v>
      </c>
      <c r="H73" s="51" t="str">
        <f>IFERROR(VLOOKUP($B73,'Tabelas auxiliares'!$A$65:$C$102,3,FALSE),"")</f>
        <v>LIVROS / ASSINATURA DE JORNAIS E REVISTAS / PERIÓDICOS / BASES ACADÊMICAS/ENCADERNAÇÃO E REENCADERNAÇÃO DE LIVROS DO ACERVO</v>
      </c>
      <c r="I73" t="s">
        <v>2944</v>
      </c>
      <c r="J73" t="s">
        <v>262</v>
      </c>
      <c r="K73" t="s">
        <v>2976</v>
      </c>
      <c r="L73" t="s">
        <v>2857</v>
      </c>
      <c r="M73" t="s">
        <v>265</v>
      </c>
      <c r="N73" t="s">
        <v>221</v>
      </c>
      <c r="O73" t="s">
        <v>222</v>
      </c>
      <c r="P73" t="s">
        <v>223</v>
      </c>
      <c r="Q73" t="s">
        <v>224</v>
      </c>
      <c r="R73" t="s">
        <v>220</v>
      </c>
      <c r="S73" t="s">
        <v>124</v>
      </c>
      <c r="T73" t="s">
        <v>216</v>
      </c>
      <c r="U73" t="s">
        <v>123</v>
      </c>
      <c r="V73" t="s">
        <v>2558</v>
      </c>
      <c r="W73" t="s">
        <v>2438</v>
      </c>
      <c r="X73" s="51" t="str">
        <f t="shared" si="2"/>
        <v>3</v>
      </c>
      <c r="Y73" s="51" t="str">
        <f>IF(T73="","",IF(AND(T73&lt;&gt;'Tabelas auxiliares'!$B$236,T73&lt;&gt;'Tabelas auxiliares'!$B$237),"FOLHA DE PESSOAL",IF(X73='Tabelas auxiliares'!$A$237,"CUSTEIO",IF(X73='Tabelas auxiliares'!$A$236,"INVESTIMENTO","ERRO - VERIFICAR"))))</f>
        <v>CUSTEIO</v>
      </c>
      <c r="Z73" s="64">
        <f t="shared" si="3"/>
        <v>74540.5</v>
      </c>
      <c r="AA73" s="44">
        <v>74540.5</v>
      </c>
    </row>
    <row r="74" spans="1:29" x14ac:dyDescent="0.25">
      <c r="A74" t="s">
        <v>2314</v>
      </c>
      <c r="B74" t="s">
        <v>2217</v>
      </c>
      <c r="C74" t="s">
        <v>2317</v>
      </c>
      <c r="D74" t="s">
        <v>75</v>
      </c>
      <c r="E74" t="s">
        <v>118</v>
      </c>
      <c r="F74" s="51" t="str">
        <f>IFERROR(VLOOKUP(D74,'Tabelas auxiliares'!$A$3:$B$61,2,FALSE),"")</f>
        <v>BIBLIOTECA</v>
      </c>
      <c r="G74" s="51" t="str">
        <f>IFERROR(VLOOKUP($B74,'Tabelas auxiliares'!$A$65:$C$102,2,FALSE),"")</f>
        <v>Acervo bibliográfico</v>
      </c>
      <c r="H74" s="51" t="str">
        <f>IFERROR(VLOOKUP($B74,'Tabelas auxiliares'!$A$65:$C$102,3,FALSE),"")</f>
        <v>LIVROS / ASSINATURA DE JORNAIS E REVISTAS / PERIÓDICOS / BASES ACADÊMICAS/ENCADERNAÇÃO E REENCADERNAÇÃO DE LIVROS DO ACERVO</v>
      </c>
      <c r="I74" t="s">
        <v>2977</v>
      </c>
      <c r="J74" t="s">
        <v>2166</v>
      </c>
      <c r="K74" t="s">
        <v>2978</v>
      </c>
      <c r="L74" t="s">
        <v>2167</v>
      </c>
      <c r="M74" t="s">
        <v>2979</v>
      </c>
      <c r="N74" t="s">
        <v>221</v>
      </c>
      <c r="O74" t="s">
        <v>222</v>
      </c>
      <c r="P74" t="s">
        <v>223</v>
      </c>
      <c r="Q74" t="s">
        <v>224</v>
      </c>
      <c r="R74" t="s">
        <v>220</v>
      </c>
      <c r="S74" t="s">
        <v>124</v>
      </c>
      <c r="T74" t="s">
        <v>216</v>
      </c>
      <c r="U74" t="s">
        <v>123</v>
      </c>
      <c r="V74" t="s">
        <v>2623</v>
      </c>
      <c r="W74" t="s">
        <v>2507</v>
      </c>
      <c r="X74" s="51" t="str">
        <f t="shared" si="2"/>
        <v>3</v>
      </c>
      <c r="Y74" s="51" t="str">
        <f>IF(T74="","",IF(AND(T74&lt;&gt;'Tabelas auxiliares'!$B$236,T74&lt;&gt;'Tabelas auxiliares'!$B$237),"FOLHA DE PESSOAL",IF(X74='Tabelas auxiliares'!$A$237,"CUSTEIO",IF(X74='Tabelas auxiliares'!$A$236,"INVESTIMENTO","ERRO - VERIFICAR"))))</f>
        <v>CUSTEIO</v>
      </c>
      <c r="Z74" s="64">
        <f t="shared" si="3"/>
        <v>51304.15</v>
      </c>
      <c r="AA74" s="44">
        <v>51304.15</v>
      </c>
    </row>
    <row r="75" spans="1:29" x14ac:dyDescent="0.25">
      <c r="A75" t="s">
        <v>2314</v>
      </c>
      <c r="B75" t="s">
        <v>2223</v>
      </c>
      <c r="C75" t="s">
        <v>2317</v>
      </c>
      <c r="D75" t="s">
        <v>61</v>
      </c>
      <c r="E75" t="s">
        <v>118</v>
      </c>
      <c r="F75" s="51" t="str">
        <f>IFERROR(VLOOKUP(D75,'Tabelas auxiliares'!$A$3:$B$61,2,FALSE),"")</f>
        <v>PROAD - PRÓ-REITORIA DE ADMINISTRAÇÃO</v>
      </c>
      <c r="G75" s="51" t="str">
        <f>IFERROR(VLOOKUP($B75,'Tabelas auxiliares'!$A$65:$C$102,2,FALSE),"")</f>
        <v>Cursos e concursos</v>
      </c>
      <c r="H75" s="51" t="str">
        <f>IFERROR(VLOOKUP($B75,'Tabelas auxiliares'!$A$65:$C$102,3,FALSE),"")</f>
        <v>FOLHA DE PAGAMENTO (ENCARGOS DE CURSO E CONCURSO)</v>
      </c>
      <c r="I75" t="s">
        <v>137</v>
      </c>
      <c r="J75" t="s">
        <v>266</v>
      </c>
      <c r="K75" t="s">
        <v>267</v>
      </c>
      <c r="L75" t="s">
        <v>268</v>
      </c>
      <c r="M75" t="s">
        <v>269</v>
      </c>
      <c r="N75" t="s">
        <v>221</v>
      </c>
      <c r="O75" t="s">
        <v>222</v>
      </c>
      <c r="P75" t="s">
        <v>223</v>
      </c>
      <c r="Q75" t="s">
        <v>224</v>
      </c>
      <c r="R75" t="s">
        <v>220</v>
      </c>
      <c r="S75" t="s">
        <v>124</v>
      </c>
      <c r="T75" t="s">
        <v>216</v>
      </c>
      <c r="U75" t="s">
        <v>123</v>
      </c>
      <c r="V75" t="s">
        <v>2559</v>
      </c>
      <c r="W75" t="s">
        <v>2439</v>
      </c>
      <c r="X75" s="51" t="str">
        <f t="shared" si="2"/>
        <v>3</v>
      </c>
      <c r="Y75" s="51" t="str">
        <f>IF(T75="","",IF(AND(T75&lt;&gt;'Tabelas auxiliares'!$B$236,T75&lt;&gt;'Tabelas auxiliares'!$B$237),"FOLHA DE PESSOAL",IF(X75='Tabelas auxiliares'!$A$237,"CUSTEIO",IF(X75='Tabelas auxiliares'!$A$236,"INVESTIMENTO","ERRO - VERIFICAR"))))</f>
        <v>CUSTEIO</v>
      </c>
      <c r="Z75" s="64">
        <f t="shared" si="3"/>
        <v>15000</v>
      </c>
      <c r="AA75" s="44">
        <v>14821.54</v>
      </c>
      <c r="AB75" s="44">
        <v>178.46</v>
      </c>
    </row>
    <row r="76" spans="1:29" x14ac:dyDescent="0.25">
      <c r="A76" t="s">
        <v>2314</v>
      </c>
      <c r="B76" t="s">
        <v>2223</v>
      </c>
      <c r="C76" t="s">
        <v>2317</v>
      </c>
      <c r="D76" t="s">
        <v>88</v>
      </c>
      <c r="E76" t="s">
        <v>118</v>
      </c>
      <c r="F76" s="51" t="str">
        <f>IFERROR(VLOOKUP(D76,'Tabelas auxiliares'!$A$3:$B$61,2,FALSE),"")</f>
        <v>SUGEPE - SUPERINTENDÊNCIA DE GESTÃO DE PESSOAS</v>
      </c>
      <c r="G76" s="51" t="str">
        <f>IFERROR(VLOOKUP($B76,'Tabelas auxiliares'!$A$65:$C$102,2,FALSE),"")</f>
        <v>Cursos e concursos</v>
      </c>
      <c r="H76" s="51" t="str">
        <f>IFERROR(VLOOKUP($B76,'Tabelas auxiliares'!$A$65:$C$102,3,FALSE),"")</f>
        <v>FOLHA DE PAGAMENTO (ENCARGOS DE CURSO E CONCURSO)</v>
      </c>
      <c r="I76" t="s">
        <v>270</v>
      </c>
      <c r="J76" t="s">
        <v>271</v>
      </c>
      <c r="K76" t="s">
        <v>272</v>
      </c>
      <c r="L76" t="s">
        <v>273</v>
      </c>
      <c r="M76" t="s">
        <v>220</v>
      </c>
      <c r="N76" t="s">
        <v>221</v>
      </c>
      <c r="O76" t="s">
        <v>222</v>
      </c>
      <c r="P76" t="s">
        <v>223</v>
      </c>
      <c r="Q76" t="s">
        <v>224</v>
      </c>
      <c r="R76" t="s">
        <v>220</v>
      </c>
      <c r="S76" t="s">
        <v>124</v>
      </c>
      <c r="T76" t="s">
        <v>216</v>
      </c>
      <c r="U76" t="s">
        <v>123</v>
      </c>
      <c r="V76" t="s">
        <v>2560</v>
      </c>
      <c r="W76" t="s">
        <v>2440</v>
      </c>
      <c r="X76" s="51" t="str">
        <f t="shared" si="2"/>
        <v>3</v>
      </c>
      <c r="Y76" s="51" t="str">
        <f>IF(T76="","",IF(AND(T76&lt;&gt;'Tabelas auxiliares'!$B$236,T76&lt;&gt;'Tabelas auxiliares'!$B$237),"FOLHA DE PESSOAL",IF(X76='Tabelas auxiliares'!$A$237,"CUSTEIO",IF(X76='Tabelas auxiliares'!$A$236,"INVESTIMENTO","ERRO - VERIFICAR"))))</f>
        <v>CUSTEIO</v>
      </c>
      <c r="Z76" s="64">
        <f t="shared" si="3"/>
        <v>24000</v>
      </c>
      <c r="AA76" s="44">
        <v>23107.68</v>
      </c>
      <c r="AB76" s="44">
        <v>98.14</v>
      </c>
      <c r="AC76" s="44">
        <v>794.18</v>
      </c>
    </row>
    <row r="77" spans="1:29" x14ac:dyDescent="0.25">
      <c r="A77" t="s">
        <v>2314</v>
      </c>
      <c r="B77" t="s">
        <v>2226</v>
      </c>
      <c r="C77" t="s">
        <v>2317</v>
      </c>
      <c r="D77" t="s">
        <v>35</v>
      </c>
      <c r="E77" t="s">
        <v>118</v>
      </c>
      <c r="F77" s="51" t="str">
        <f>IFERROR(VLOOKUP(D77,'Tabelas auxiliares'!$A$3:$B$61,2,FALSE),"")</f>
        <v>PU - PREFEITURA UNIVERSITÁRIA</v>
      </c>
      <c r="G77" s="51" t="str">
        <f>IFERROR(VLOOKUP($B77,'Tabelas auxiliares'!$A$65:$C$102,2,FALSE),"")</f>
        <v>Equipamentos - Áreas comuns</v>
      </c>
      <c r="H77" s="51" t="str">
        <f>IFERROR(VLOOKUP($B77,'Tabelas auxiliares'!$A$65:$C$102,3,FALSE),"")</f>
        <v>MOBILIÁRIO / LINHA BRANCA / QUADROS DE AVISO / DISPLAYS / VENTILADORES / BEBEDOUROS / EQUIPAMENTO DE SOM / PROJETORES / CORTINAS E PERSIANAS/DRONER</v>
      </c>
      <c r="I77" t="s">
        <v>235</v>
      </c>
      <c r="J77" t="s">
        <v>274</v>
      </c>
      <c r="K77" t="s">
        <v>275</v>
      </c>
      <c r="L77" t="s">
        <v>276</v>
      </c>
      <c r="M77" t="s">
        <v>277</v>
      </c>
      <c r="N77" t="s">
        <v>278</v>
      </c>
      <c r="O77" t="s">
        <v>222</v>
      </c>
      <c r="P77" t="s">
        <v>279</v>
      </c>
      <c r="Q77" t="s">
        <v>224</v>
      </c>
      <c r="R77" t="s">
        <v>220</v>
      </c>
      <c r="S77" t="s">
        <v>124</v>
      </c>
      <c r="T77" t="s">
        <v>216</v>
      </c>
      <c r="U77" t="s">
        <v>135</v>
      </c>
      <c r="V77" t="s">
        <v>2980</v>
      </c>
      <c r="W77" t="s">
        <v>2981</v>
      </c>
      <c r="X77" s="51" t="str">
        <f t="shared" si="2"/>
        <v>4</v>
      </c>
      <c r="Y77" s="51" t="str">
        <f>IF(T77="","",IF(AND(T77&lt;&gt;'Tabelas auxiliares'!$B$236,T77&lt;&gt;'Tabelas auxiliares'!$B$237),"FOLHA DE PESSOAL",IF(X77='Tabelas auxiliares'!$A$237,"CUSTEIO",IF(X77='Tabelas auxiliares'!$A$236,"INVESTIMENTO","ERRO - VERIFICAR"))))</f>
        <v>INVESTIMENTO</v>
      </c>
      <c r="Z77" s="64">
        <f t="shared" si="3"/>
        <v>6875.24</v>
      </c>
      <c r="AA77" s="44">
        <v>6875.24</v>
      </c>
    </row>
    <row r="78" spans="1:29" x14ac:dyDescent="0.25">
      <c r="A78" t="s">
        <v>2314</v>
      </c>
      <c r="B78" t="s">
        <v>2226</v>
      </c>
      <c r="C78" t="s">
        <v>2317</v>
      </c>
      <c r="D78" t="s">
        <v>200</v>
      </c>
      <c r="E78" t="s">
        <v>118</v>
      </c>
      <c r="F78" s="51" t="str">
        <f>IFERROR(VLOOKUP(D78,'Tabelas auxiliares'!$A$3:$B$61,2,FALSE),"")</f>
        <v>PU - MOBILIÁRIOS * D.U.C</v>
      </c>
      <c r="G78" s="51" t="str">
        <f>IFERROR(VLOOKUP($B78,'Tabelas auxiliares'!$A$65:$C$102,2,FALSE),"")</f>
        <v>Equipamentos - Áreas comuns</v>
      </c>
      <c r="H78" s="51" t="str">
        <f>IFERROR(VLOOKUP($B78,'Tabelas auxiliares'!$A$65:$C$102,3,FALSE),"")</f>
        <v>MOBILIÁRIO / LINHA BRANCA / QUADROS DE AVISO / DISPLAYS / VENTILADORES / BEBEDOUROS / EQUIPAMENTO DE SOM / PROJETORES / CORTINAS E PERSIANAS/DRONER</v>
      </c>
      <c r="I78" t="s">
        <v>280</v>
      </c>
      <c r="J78" t="s">
        <v>281</v>
      </c>
      <c r="K78" t="s">
        <v>282</v>
      </c>
      <c r="L78" t="s">
        <v>283</v>
      </c>
      <c r="M78" t="s">
        <v>284</v>
      </c>
      <c r="N78" t="s">
        <v>278</v>
      </c>
      <c r="O78" t="s">
        <v>222</v>
      </c>
      <c r="P78" t="s">
        <v>279</v>
      </c>
      <c r="Q78" t="s">
        <v>224</v>
      </c>
      <c r="R78" t="s">
        <v>220</v>
      </c>
      <c r="S78" t="s">
        <v>124</v>
      </c>
      <c r="T78" t="s">
        <v>216</v>
      </c>
      <c r="U78" t="s">
        <v>135</v>
      </c>
      <c r="V78" t="s">
        <v>2561</v>
      </c>
      <c r="W78" t="s">
        <v>2441</v>
      </c>
      <c r="X78" s="51" t="str">
        <f t="shared" si="2"/>
        <v>4</v>
      </c>
      <c r="Y78" s="51" t="str">
        <f>IF(T78="","",IF(AND(T78&lt;&gt;'Tabelas auxiliares'!$B$236,T78&lt;&gt;'Tabelas auxiliares'!$B$237),"FOLHA DE PESSOAL",IF(X78='Tabelas auxiliares'!$A$237,"CUSTEIO",IF(X78='Tabelas auxiliares'!$A$236,"INVESTIMENTO","ERRO - VERIFICAR"))))</f>
        <v>INVESTIMENTO</v>
      </c>
      <c r="Z78" s="64">
        <f t="shared" si="3"/>
        <v>1850</v>
      </c>
      <c r="AC78" s="44">
        <v>1850</v>
      </c>
    </row>
    <row r="79" spans="1:29" x14ac:dyDescent="0.25">
      <c r="A79" t="s">
        <v>2314</v>
      </c>
      <c r="B79" t="s">
        <v>2229</v>
      </c>
      <c r="C79" t="s">
        <v>2317</v>
      </c>
      <c r="D79" t="s">
        <v>15</v>
      </c>
      <c r="E79" t="s">
        <v>118</v>
      </c>
      <c r="F79" s="51" t="str">
        <f>IFERROR(VLOOKUP(D79,'Tabelas auxiliares'!$A$3:$B$61,2,FALSE),"")</f>
        <v>PROPES - PRÓ-REITORIA DE PESQUISA / CEM</v>
      </c>
      <c r="G79" s="51" t="str">
        <f>IFERROR(VLOOKUP($B79,'Tabelas auxiliares'!$A$65:$C$102,2,FALSE),"")</f>
        <v>Equipamentos - Laboratórios</v>
      </c>
      <c r="H79" s="51" t="str">
        <f>IFERROR(VLOOKUP($B79,'Tabelas auxiliares'!$A$65:$C$102,3,FALSE),"")</f>
        <v>AQUISICAO POR IMPORTACAO / EQUIPAMENTOS NOVOS / MANUTENÇÃO DE EQUIPAMENTOS LABORATORIAIS</v>
      </c>
      <c r="I79" t="s">
        <v>2765</v>
      </c>
      <c r="J79" t="s">
        <v>2112</v>
      </c>
      <c r="K79" t="s">
        <v>2766</v>
      </c>
      <c r="L79" t="s">
        <v>2113</v>
      </c>
      <c r="M79" t="s">
        <v>2767</v>
      </c>
      <c r="N79" t="s">
        <v>221</v>
      </c>
      <c r="O79" t="s">
        <v>222</v>
      </c>
      <c r="P79" t="s">
        <v>223</v>
      </c>
      <c r="Q79" t="s">
        <v>224</v>
      </c>
      <c r="R79" t="s">
        <v>220</v>
      </c>
      <c r="S79" t="s">
        <v>225</v>
      </c>
      <c r="T79" t="s">
        <v>216</v>
      </c>
      <c r="U79" t="s">
        <v>123</v>
      </c>
      <c r="V79" t="s">
        <v>2635</v>
      </c>
      <c r="W79" t="s">
        <v>2514</v>
      </c>
      <c r="X79" s="51" t="str">
        <f t="shared" si="2"/>
        <v>4</v>
      </c>
      <c r="Y79" s="51" t="str">
        <f>IF(T79="","",IF(AND(T79&lt;&gt;'Tabelas auxiliares'!$B$236,T79&lt;&gt;'Tabelas auxiliares'!$B$237),"FOLHA DE PESSOAL",IF(X79='Tabelas auxiliares'!$A$237,"CUSTEIO",IF(X79='Tabelas auxiliares'!$A$236,"INVESTIMENTO","ERRO - VERIFICAR"))))</f>
        <v>INVESTIMENTO</v>
      </c>
      <c r="Z79" s="64">
        <f t="shared" si="3"/>
        <v>194263.24</v>
      </c>
      <c r="AA79" s="44">
        <v>194263.24</v>
      </c>
    </row>
    <row r="80" spans="1:29" x14ac:dyDescent="0.25">
      <c r="A80" t="s">
        <v>2314</v>
      </c>
      <c r="B80" t="s">
        <v>2229</v>
      </c>
      <c r="C80" t="s">
        <v>2317</v>
      </c>
      <c r="D80" t="s">
        <v>53</v>
      </c>
      <c r="E80" t="s">
        <v>118</v>
      </c>
      <c r="F80" s="51" t="str">
        <f>IFERROR(VLOOKUP(D80,'Tabelas auxiliares'!$A$3:$B$61,2,FALSE),"")</f>
        <v>PROGRAD - PRÓ-REITORIA DE GRADUAÇÃO</v>
      </c>
      <c r="G80" s="51" t="str">
        <f>IFERROR(VLOOKUP($B80,'Tabelas auxiliares'!$A$65:$C$102,2,FALSE),"")</f>
        <v>Equipamentos - Laboratórios</v>
      </c>
      <c r="H80" s="51" t="str">
        <f>IFERROR(VLOOKUP($B80,'Tabelas auxiliares'!$A$65:$C$102,3,FALSE),"")</f>
        <v>AQUISICAO POR IMPORTACAO / EQUIPAMENTOS NOVOS / MANUTENÇÃO DE EQUIPAMENTOS LABORATORIAIS</v>
      </c>
      <c r="I80" t="s">
        <v>3042</v>
      </c>
      <c r="J80" t="s">
        <v>132</v>
      </c>
      <c r="K80" t="s">
        <v>3117</v>
      </c>
      <c r="L80" t="s">
        <v>3118</v>
      </c>
      <c r="M80" t="s">
        <v>3119</v>
      </c>
      <c r="N80" t="s">
        <v>278</v>
      </c>
      <c r="O80" t="s">
        <v>222</v>
      </c>
      <c r="P80" t="s">
        <v>279</v>
      </c>
      <c r="Q80" t="s">
        <v>224</v>
      </c>
      <c r="R80" t="s">
        <v>220</v>
      </c>
      <c r="S80" t="s">
        <v>124</v>
      </c>
      <c r="T80" t="s">
        <v>216</v>
      </c>
      <c r="U80" t="s">
        <v>135</v>
      </c>
      <c r="V80" t="s">
        <v>2635</v>
      </c>
      <c r="W80" t="s">
        <v>2514</v>
      </c>
      <c r="X80" s="51" t="str">
        <f t="shared" si="2"/>
        <v>4</v>
      </c>
      <c r="Y80" s="51" t="str">
        <f>IF(T80="","",IF(AND(T80&lt;&gt;'Tabelas auxiliares'!$B$236,T80&lt;&gt;'Tabelas auxiliares'!$B$237),"FOLHA DE PESSOAL",IF(X80='Tabelas auxiliares'!$A$237,"CUSTEIO",IF(X80='Tabelas auxiliares'!$A$236,"INVESTIMENTO","ERRO - VERIFICAR"))))</f>
        <v>INVESTIMENTO</v>
      </c>
      <c r="Z80" s="64">
        <f t="shared" si="3"/>
        <v>109500</v>
      </c>
      <c r="AA80" s="44">
        <v>109500</v>
      </c>
    </row>
    <row r="81" spans="1:29" x14ac:dyDescent="0.25">
      <c r="A81" t="s">
        <v>2314</v>
      </c>
      <c r="B81" t="s">
        <v>2229</v>
      </c>
      <c r="C81" t="s">
        <v>2317</v>
      </c>
      <c r="D81" t="s">
        <v>53</v>
      </c>
      <c r="E81" t="s">
        <v>118</v>
      </c>
      <c r="F81" s="51" t="str">
        <f>IFERROR(VLOOKUP(D81,'Tabelas auxiliares'!$A$3:$B$61,2,FALSE),"")</f>
        <v>PROGRAD - PRÓ-REITORIA DE GRADUAÇÃO</v>
      </c>
      <c r="G81" s="51" t="str">
        <f>IFERROR(VLOOKUP($B81,'Tabelas auxiliares'!$A$65:$C$102,2,FALSE),"")</f>
        <v>Equipamentos - Laboratórios</v>
      </c>
      <c r="H81" s="51" t="str">
        <f>IFERROR(VLOOKUP($B81,'Tabelas auxiliares'!$A$65:$C$102,3,FALSE),"")</f>
        <v>AQUISICAO POR IMPORTACAO / EQUIPAMENTOS NOVOS / MANUTENÇÃO DE EQUIPAMENTOS LABORATORIAIS</v>
      </c>
      <c r="I81" t="s">
        <v>3042</v>
      </c>
      <c r="J81" t="s">
        <v>132</v>
      </c>
      <c r="K81" t="s">
        <v>3120</v>
      </c>
      <c r="L81" t="s">
        <v>3118</v>
      </c>
      <c r="M81" t="s">
        <v>3121</v>
      </c>
      <c r="N81" t="s">
        <v>278</v>
      </c>
      <c r="O81" t="s">
        <v>222</v>
      </c>
      <c r="P81" t="s">
        <v>279</v>
      </c>
      <c r="Q81" t="s">
        <v>224</v>
      </c>
      <c r="R81" t="s">
        <v>220</v>
      </c>
      <c r="S81" t="s">
        <v>124</v>
      </c>
      <c r="T81" t="s">
        <v>216</v>
      </c>
      <c r="U81" t="s">
        <v>135</v>
      </c>
      <c r="V81" t="s">
        <v>2635</v>
      </c>
      <c r="W81" t="s">
        <v>2514</v>
      </c>
      <c r="X81" s="51" t="str">
        <f t="shared" si="2"/>
        <v>4</v>
      </c>
      <c r="Y81" s="51" t="str">
        <f>IF(T81="","",IF(AND(T81&lt;&gt;'Tabelas auxiliares'!$B$236,T81&lt;&gt;'Tabelas auxiliares'!$B$237),"FOLHA DE PESSOAL",IF(X81='Tabelas auxiliares'!$A$237,"CUSTEIO",IF(X81='Tabelas auxiliares'!$A$236,"INVESTIMENTO","ERRO - VERIFICAR"))))</f>
        <v>INVESTIMENTO</v>
      </c>
      <c r="Z81" s="64">
        <f t="shared" si="3"/>
        <v>24000</v>
      </c>
      <c r="AA81" s="44">
        <v>24000</v>
      </c>
    </row>
    <row r="82" spans="1:29" x14ac:dyDescent="0.25">
      <c r="A82" t="s">
        <v>2314</v>
      </c>
      <c r="B82" t="s">
        <v>2235</v>
      </c>
      <c r="C82" t="s">
        <v>2317</v>
      </c>
      <c r="D82" t="s">
        <v>90</v>
      </c>
      <c r="E82" t="s">
        <v>118</v>
      </c>
      <c r="F82" s="51" t="str">
        <f>IFERROR(VLOOKUP(D82,'Tabelas auxiliares'!$A$3:$B$61,2,FALSE),"")</f>
        <v>SUGEPE-FOLHA - PASEP + AUX. MORADIA</v>
      </c>
      <c r="G82" s="51" t="str">
        <f>IFERROR(VLOOKUP($B82,'Tabelas auxiliares'!$A$65:$C$102,2,FALSE),"")</f>
        <v>Folha de pagamento - Ativos, Previdência, PASEP</v>
      </c>
      <c r="H82" s="51" t="str">
        <f>IFERROR(VLOOKUP($B82,'Tabelas auxiliares'!$A$65:$C$102,3,FALSE),"")</f>
        <v>FOLHA DE PAGAMENTO / CONTRIBUICAO PARA O PSS / SUBSTITUICOES / INSS PATRONAL / PASEP</v>
      </c>
      <c r="I82" t="s">
        <v>285</v>
      </c>
      <c r="J82" t="s">
        <v>286</v>
      </c>
      <c r="K82" t="s">
        <v>287</v>
      </c>
      <c r="L82" t="s">
        <v>288</v>
      </c>
      <c r="M82" t="s">
        <v>269</v>
      </c>
      <c r="N82" t="s">
        <v>177</v>
      </c>
      <c r="O82" t="s">
        <v>222</v>
      </c>
      <c r="P82" t="s">
        <v>289</v>
      </c>
      <c r="Q82" t="s">
        <v>224</v>
      </c>
      <c r="R82" t="s">
        <v>220</v>
      </c>
      <c r="S82" t="s">
        <v>124</v>
      </c>
      <c r="T82" t="s">
        <v>215</v>
      </c>
      <c r="U82" t="s">
        <v>186</v>
      </c>
      <c r="V82" t="s">
        <v>2982</v>
      </c>
      <c r="W82" t="s">
        <v>2983</v>
      </c>
      <c r="X82" s="51" t="str">
        <f t="shared" si="2"/>
        <v>3</v>
      </c>
      <c r="Y82" s="51" t="str">
        <f>IF(T82="","",IF(AND(T82&lt;&gt;'Tabelas auxiliares'!$B$236,T82&lt;&gt;'Tabelas auxiliares'!$B$237),"FOLHA DE PESSOAL",IF(X82='Tabelas auxiliares'!$A$237,"CUSTEIO",IF(X82='Tabelas auxiliares'!$A$236,"INVESTIMENTO","ERRO - VERIFICAR"))))</f>
        <v>FOLHA DE PESSOAL</v>
      </c>
      <c r="Z82" s="64">
        <f t="shared" si="3"/>
        <v>133853.23000000001</v>
      </c>
      <c r="AC82" s="44">
        <v>133853.23000000001</v>
      </c>
    </row>
    <row r="83" spans="1:29" x14ac:dyDescent="0.25">
      <c r="A83" t="s">
        <v>2314</v>
      </c>
      <c r="B83" t="s">
        <v>2235</v>
      </c>
      <c r="C83" t="s">
        <v>2317</v>
      </c>
      <c r="D83" t="s">
        <v>90</v>
      </c>
      <c r="E83" t="s">
        <v>118</v>
      </c>
      <c r="F83" s="51" t="str">
        <f>IFERROR(VLOOKUP(D83,'Tabelas auxiliares'!$A$3:$B$61,2,FALSE),"")</f>
        <v>SUGEPE-FOLHA - PASEP + AUX. MORADIA</v>
      </c>
      <c r="G83" s="51" t="str">
        <f>IFERROR(VLOOKUP($B83,'Tabelas auxiliares'!$A$65:$C$102,2,FALSE),"")</f>
        <v>Folha de pagamento - Ativos, Previdência, PASEP</v>
      </c>
      <c r="H83" s="51" t="str">
        <f>IFERROR(VLOOKUP($B83,'Tabelas auxiliares'!$A$65:$C$102,3,FALSE),"")</f>
        <v>FOLHA DE PAGAMENTO / CONTRIBUICAO PARA O PSS / SUBSTITUICOES / INSS PATRONAL / PASEP</v>
      </c>
      <c r="I83" t="s">
        <v>285</v>
      </c>
      <c r="J83" t="s">
        <v>286</v>
      </c>
      <c r="K83" t="s">
        <v>287</v>
      </c>
      <c r="L83" t="s">
        <v>288</v>
      </c>
      <c r="M83" t="s">
        <v>269</v>
      </c>
      <c r="N83" t="s">
        <v>177</v>
      </c>
      <c r="O83" t="s">
        <v>222</v>
      </c>
      <c r="P83" t="s">
        <v>289</v>
      </c>
      <c r="Q83" t="s">
        <v>224</v>
      </c>
      <c r="R83" t="s">
        <v>220</v>
      </c>
      <c r="S83" t="s">
        <v>124</v>
      </c>
      <c r="T83" t="s">
        <v>215</v>
      </c>
      <c r="U83" t="s">
        <v>186</v>
      </c>
      <c r="V83" t="s">
        <v>2984</v>
      </c>
      <c r="W83" t="s">
        <v>2985</v>
      </c>
      <c r="X83" s="51" t="str">
        <f t="shared" si="2"/>
        <v>3</v>
      </c>
      <c r="Y83" s="51" t="str">
        <f>IF(T83="","",IF(AND(T83&lt;&gt;'Tabelas auxiliares'!$B$236,T83&lt;&gt;'Tabelas auxiliares'!$B$237),"FOLHA DE PESSOAL",IF(X83='Tabelas auxiliares'!$A$237,"CUSTEIO",IF(X83='Tabelas auxiliares'!$A$236,"INVESTIMENTO","ERRO - VERIFICAR"))))</f>
        <v>FOLHA DE PESSOAL</v>
      </c>
      <c r="Z83" s="64">
        <f t="shared" si="3"/>
        <v>6692.66</v>
      </c>
      <c r="AC83" s="44">
        <v>6692.66</v>
      </c>
    </row>
    <row r="84" spans="1:29" x14ac:dyDescent="0.25">
      <c r="A84" t="s">
        <v>2314</v>
      </c>
      <c r="B84" t="s">
        <v>2235</v>
      </c>
      <c r="C84" t="s">
        <v>2317</v>
      </c>
      <c r="D84" t="s">
        <v>90</v>
      </c>
      <c r="E84" t="s">
        <v>118</v>
      </c>
      <c r="F84" s="51" t="str">
        <f>IFERROR(VLOOKUP(D84,'Tabelas auxiliares'!$A$3:$B$61,2,FALSE),"")</f>
        <v>SUGEPE-FOLHA - PASEP + AUX. MORADIA</v>
      </c>
      <c r="G84" s="51" t="str">
        <f>IFERROR(VLOOKUP($B84,'Tabelas auxiliares'!$A$65:$C$102,2,FALSE),"")</f>
        <v>Folha de pagamento - Ativos, Previdência, PASEP</v>
      </c>
      <c r="H84" s="51" t="str">
        <f>IFERROR(VLOOKUP($B84,'Tabelas auxiliares'!$A$65:$C$102,3,FALSE),"")</f>
        <v>FOLHA DE PAGAMENTO / CONTRIBUICAO PARA O PSS / SUBSTITUICOES / INSS PATRONAL / PASEP</v>
      </c>
      <c r="I84" t="s">
        <v>156</v>
      </c>
      <c r="J84" t="s">
        <v>290</v>
      </c>
      <c r="K84" t="s">
        <v>291</v>
      </c>
      <c r="L84" t="s">
        <v>292</v>
      </c>
      <c r="M84" t="s">
        <v>293</v>
      </c>
      <c r="N84" t="s">
        <v>180</v>
      </c>
      <c r="O84" t="s">
        <v>230</v>
      </c>
      <c r="P84" t="s">
        <v>294</v>
      </c>
      <c r="Q84" t="s">
        <v>224</v>
      </c>
      <c r="R84" t="s">
        <v>220</v>
      </c>
      <c r="S84" t="s">
        <v>124</v>
      </c>
      <c r="T84" t="s">
        <v>215</v>
      </c>
      <c r="U84" t="s">
        <v>191</v>
      </c>
      <c r="V84" t="s">
        <v>2562</v>
      </c>
      <c r="W84" t="s">
        <v>2442</v>
      </c>
      <c r="X84" s="51" t="str">
        <f t="shared" si="2"/>
        <v>3</v>
      </c>
      <c r="Y84" s="51" t="str">
        <f>IF(T84="","",IF(AND(T84&lt;&gt;'Tabelas auxiliares'!$B$236,T84&lt;&gt;'Tabelas auxiliares'!$B$237),"FOLHA DE PESSOAL",IF(X84='Tabelas auxiliares'!$A$237,"CUSTEIO",IF(X84='Tabelas auxiliares'!$A$236,"INVESTIMENTO","ERRO - VERIFICAR"))))</f>
        <v>FOLHA DE PESSOAL</v>
      </c>
      <c r="Z84" s="64">
        <f t="shared" si="3"/>
        <v>1343.99</v>
      </c>
      <c r="AC84" s="44">
        <v>1343.99</v>
      </c>
    </row>
    <row r="85" spans="1:29" x14ac:dyDescent="0.25">
      <c r="A85" t="s">
        <v>2314</v>
      </c>
      <c r="B85" t="s">
        <v>2235</v>
      </c>
      <c r="C85" t="s">
        <v>2317</v>
      </c>
      <c r="D85" t="s">
        <v>90</v>
      </c>
      <c r="E85" t="s">
        <v>118</v>
      </c>
      <c r="F85" s="51" t="str">
        <f>IFERROR(VLOOKUP(D85,'Tabelas auxiliares'!$A$3:$B$61,2,FALSE),"")</f>
        <v>SUGEPE-FOLHA - PASEP + AUX. MORADIA</v>
      </c>
      <c r="G85" s="51" t="str">
        <f>IFERROR(VLOOKUP($B85,'Tabelas auxiliares'!$A$65:$C$102,2,FALSE),"")</f>
        <v>Folha de pagamento - Ativos, Previdência, PASEP</v>
      </c>
      <c r="H85" s="51" t="str">
        <f>IFERROR(VLOOKUP($B85,'Tabelas auxiliares'!$A$65:$C$102,3,FALSE),"")</f>
        <v>FOLHA DE PAGAMENTO / CONTRIBUICAO PARA O PSS / SUBSTITUICOES / INSS PATRONAL / PASEP</v>
      </c>
      <c r="I85" t="s">
        <v>245</v>
      </c>
      <c r="J85" t="s">
        <v>146</v>
      </c>
      <c r="K85" t="s">
        <v>295</v>
      </c>
      <c r="L85" t="s">
        <v>296</v>
      </c>
      <c r="M85" t="s">
        <v>248</v>
      </c>
      <c r="N85" t="s">
        <v>176</v>
      </c>
      <c r="O85" t="s">
        <v>222</v>
      </c>
      <c r="P85" t="s">
        <v>297</v>
      </c>
      <c r="Q85" t="s">
        <v>224</v>
      </c>
      <c r="R85" t="s">
        <v>220</v>
      </c>
      <c r="S85" t="s">
        <v>124</v>
      </c>
      <c r="T85" t="s">
        <v>214</v>
      </c>
      <c r="U85" t="s">
        <v>142</v>
      </c>
      <c r="V85" t="s">
        <v>2563</v>
      </c>
      <c r="W85" t="s">
        <v>2443</v>
      </c>
      <c r="X85" s="51" t="str">
        <f t="shared" si="2"/>
        <v>3</v>
      </c>
      <c r="Y85" s="51" t="str">
        <f>IF(T85="","",IF(AND(T85&lt;&gt;'Tabelas auxiliares'!$B$236,T85&lt;&gt;'Tabelas auxiliares'!$B$237),"FOLHA DE PESSOAL",IF(X85='Tabelas auxiliares'!$A$237,"CUSTEIO",IF(X85='Tabelas auxiliares'!$A$236,"INVESTIMENTO","ERRO - VERIFICAR"))))</f>
        <v>FOLHA DE PESSOAL</v>
      </c>
      <c r="Z85" s="64">
        <f t="shared" si="3"/>
        <v>3684.04</v>
      </c>
      <c r="AC85" s="44">
        <v>3684.04</v>
      </c>
    </row>
    <row r="86" spans="1:29" x14ac:dyDescent="0.25">
      <c r="A86" t="s">
        <v>2314</v>
      </c>
      <c r="B86" t="s">
        <v>2235</v>
      </c>
      <c r="C86" t="s">
        <v>2317</v>
      </c>
      <c r="D86" t="s">
        <v>90</v>
      </c>
      <c r="E86" t="s">
        <v>118</v>
      </c>
      <c r="F86" s="51" t="str">
        <f>IFERROR(VLOOKUP(D86,'Tabelas auxiliares'!$A$3:$B$61,2,FALSE),"")</f>
        <v>SUGEPE-FOLHA - PASEP + AUX. MORADIA</v>
      </c>
      <c r="G86" s="51" t="str">
        <f>IFERROR(VLOOKUP($B86,'Tabelas auxiliares'!$A$65:$C$102,2,FALSE),"")</f>
        <v>Folha de pagamento - Ativos, Previdência, PASEP</v>
      </c>
      <c r="H86" s="51" t="str">
        <f>IFERROR(VLOOKUP($B86,'Tabelas auxiliares'!$A$65:$C$102,3,FALSE),"")</f>
        <v>FOLHA DE PAGAMENTO / CONTRIBUICAO PARA O PSS / SUBSTITUICOES / INSS PATRONAL / PASEP</v>
      </c>
      <c r="I86" t="s">
        <v>298</v>
      </c>
      <c r="J86" t="s">
        <v>299</v>
      </c>
      <c r="K86" t="s">
        <v>300</v>
      </c>
      <c r="L86" t="s">
        <v>301</v>
      </c>
      <c r="M86" t="s">
        <v>220</v>
      </c>
      <c r="N86" t="s">
        <v>175</v>
      </c>
      <c r="O86" t="s">
        <v>222</v>
      </c>
      <c r="P86" t="s">
        <v>302</v>
      </c>
      <c r="Q86" t="s">
        <v>224</v>
      </c>
      <c r="R86" t="s">
        <v>220</v>
      </c>
      <c r="S86" t="s">
        <v>303</v>
      </c>
      <c r="T86" t="s">
        <v>215</v>
      </c>
      <c r="U86" t="s">
        <v>185</v>
      </c>
      <c r="V86" t="s">
        <v>2986</v>
      </c>
      <c r="W86" t="s">
        <v>2987</v>
      </c>
      <c r="X86" s="51" t="str">
        <f t="shared" si="2"/>
        <v>3</v>
      </c>
      <c r="Y86" s="51" t="str">
        <f>IF(T86="","",IF(AND(T86&lt;&gt;'Tabelas auxiliares'!$B$236,T86&lt;&gt;'Tabelas auxiliares'!$B$237),"FOLHA DE PESSOAL",IF(X86='Tabelas auxiliares'!$A$237,"CUSTEIO",IF(X86='Tabelas auxiliares'!$A$236,"INVESTIMENTO","ERRO - VERIFICAR"))))</f>
        <v>FOLHA DE PESSOAL</v>
      </c>
      <c r="Z86" s="64">
        <f t="shared" si="3"/>
        <v>361002.13</v>
      </c>
      <c r="AC86" s="44">
        <v>361002.13</v>
      </c>
    </row>
    <row r="87" spans="1:29" x14ac:dyDescent="0.25">
      <c r="A87" t="s">
        <v>2314</v>
      </c>
      <c r="B87" t="s">
        <v>2235</v>
      </c>
      <c r="C87" t="s">
        <v>2317</v>
      </c>
      <c r="D87" t="s">
        <v>90</v>
      </c>
      <c r="E87" t="s">
        <v>118</v>
      </c>
      <c r="F87" s="51" t="str">
        <f>IFERROR(VLOOKUP(D87,'Tabelas auxiliares'!$A$3:$B$61,2,FALSE),"")</f>
        <v>SUGEPE-FOLHA - PASEP + AUX. MORADIA</v>
      </c>
      <c r="G87" s="51" t="str">
        <f>IFERROR(VLOOKUP($B87,'Tabelas auxiliares'!$A$65:$C$102,2,FALSE),"")</f>
        <v>Folha de pagamento - Ativos, Previdência, PASEP</v>
      </c>
      <c r="H87" s="51" t="str">
        <f>IFERROR(VLOOKUP($B87,'Tabelas auxiliares'!$A$65:$C$102,3,FALSE),"")</f>
        <v>FOLHA DE PAGAMENTO / CONTRIBUICAO PARA O PSS / SUBSTITUICOES / INSS PATRONAL / PASEP</v>
      </c>
      <c r="I87" t="s">
        <v>298</v>
      </c>
      <c r="J87" t="s">
        <v>299</v>
      </c>
      <c r="K87" t="s">
        <v>300</v>
      </c>
      <c r="L87" t="s">
        <v>301</v>
      </c>
      <c r="M87" t="s">
        <v>220</v>
      </c>
      <c r="N87" t="s">
        <v>175</v>
      </c>
      <c r="O87" t="s">
        <v>222</v>
      </c>
      <c r="P87" t="s">
        <v>302</v>
      </c>
      <c r="Q87" t="s">
        <v>224</v>
      </c>
      <c r="R87" t="s">
        <v>220</v>
      </c>
      <c r="S87" t="s">
        <v>303</v>
      </c>
      <c r="T87" t="s">
        <v>215</v>
      </c>
      <c r="U87" t="s">
        <v>185</v>
      </c>
      <c r="V87" t="s">
        <v>2988</v>
      </c>
      <c r="W87" t="s">
        <v>2989</v>
      </c>
      <c r="X87" s="51" t="str">
        <f t="shared" si="2"/>
        <v>3</v>
      </c>
      <c r="Y87" s="51" t="str">
        <f>IF(T87="","",IF(AND(T87&lt;&gt;'Tabelas auxiliares'!$B$236,T87&lt;&gt;'Tabelas auxiliares'!$B$237),"FOLHA DE PESSOAL",IF(X87='Tabelas auxiliares'!$A$237,"CUSTEIO",IF(X87='Tabelas auxiliares'!$A$236,"INVESTIMENTO","ERRO - VERIFICAR"))))</f>
        <v>FOLHA DE PESSOAL</v>
      </c>
      <c r="Z87" s="64">
        <f t="shared" si="3"/>
        <v>7463.45</v>
      </c>
      <c r="AC87" s="44">
        <v>7463.45</v>
      </c>
    </row>
    <row r="88" spans="1:29" x14ac:dyDescent="0.25">
      <c r="A88" t="s">
        <v>2314</v>
      </c>
      <c r="B88" t="s">
        <v>2235</v>
      </c>
      <c r="C88" t="s">
        <v>2317</v>
      </c>
      <c r="D88" t="s">
        <v>90</v>
      </c>
      <c r="E88" t="s">
        <v>118</v>
      </c>
      <c r="F88" s="51" t="str">
        <f>IFERROR(VLOOKUP(D88,'Tabelas auxiliares'!$A$3:$B$61,2,FALSE),"")</f>
        <v>SUGEPE-FOLHA - PASEP + AUX. MORADIA</v>
      </c>
      <c r="G88" s="51" t="str">
        <f>IFERROR(VLOOKUP($B88,'Tabelas auxiliares'!$A$65:$C$102,2,FALSE),"")</f>
        <v>Folha de pagamento - Ativos, Previdência, PASEP</v>
      </c>
      <c r="H88" s="51" t="str">
        <f>IFERROR(VLOOKUP($B88,'Tabelas auxiliares'!$A$65:$C$102,3,FALSE),"")</f>
        <v>FOLHA DE PAGAMENTO / CONTRIBUICAO PARA O PSS / SUBSTITUICOES / INSS PATRONAL / PASEP</v>
      </c>
      <c r="I88" t="s">
        <v>298</v>
      </c>
      <c r="J88" t="s">
        <v>299</v>
      </c>
      <c r="K88" t="s">
        <v>300</v>
      </c>
      <c r="L88" t="s">
        <v>301</v>
      </c>
      <c r="M88" t="s">
        <v>220</v>
      </c>
      <c r="N88" t="s">
        <v>175</v>
      </c>
      <c r="O88" t="s">
        <v>222</v>
      </c>
      <c r="P88" t="s">
        <v>302</v>
      </c>
      <c r="Q88" t="s">
        <v>224</v>
      </c>
      <c r="R88" t="s">
        <v>220</v>
      </c>
      <c r="S88" t="s">
        <v>303</v>
      </c>
      <c r="T88" t="s">
        <v>215</v>
      </c>
      <c r="U88" t="s">
        <v>185</v>
      </c>
      <c r="V88" t="s">
        <v>2990</v>
      </c>
      <c r="W88" t="s">
        <v>2991</v>
      </c>
      <c r="X88" s="51" t="str">
        <f t="shared" si="2"/>
        <v>3</v>
      </c>
      <c r="Y88" s="51" t="str">
        <f>IF(T88="","",IF(AND(T88&lt;&gt;'Tabelas auxiliares'!$B$236,T88&lt;&gt;'Tabelas auxiliares'!$B$237),"FOLHA DE PESSOAL",IF(X88='Tabelas auxiliares'!$A$237,"CUSTEIO",IF(X88='Tabelas auxiliares'!$A$236,"INVESTIMENTO","ERRO - VERIFICAR"))))</f>
        <v>FOLHA DE PESSOAL</v>
      </c>
      <c r="Z88" s="64">
        <f t="shared" si="3"/>
        <v>252.37</v>
      </c>
      <c r="AC88" s="44">
        <v>252.37</v>
      </c>
    </row>
    <row r="89" spans="1:29" x14ac:dyDescent="0.25">
      <c r="A89" t="s">
        <v>2314</v>
      </c>
      <c r="B89" t="s">
        <v>2235</v>
      </c>
      <c r="C89" t="s">
        <v>2317</v>
      </c>
      <c r="D89" t="s">
        <v>90</v>
      </c>
      <c r="E89" t="s">
        <v>118</v>
      </c>
      <c r="F89" s="51" t="str">
        <f>IFERROR(VLOOKUP(D89,'Tabelas auxiliares'!$A$3:$B$61,2,FALSE),"")</f>
        <v>SUGEPE-FOLHA - PASEP + AUX. MORADIA</v>
      </c>
      <c r="G89" s="51" t="str">
        <f>IFERROR(VLOOKUP($B89,'Tabelas auxiliares'!$A$65:$C$102,2,FALSE),"")</f>
        <v>Folha de pagamento - Ativos, Previdência, PASEP</v>
      </c>
      <c r="H89" s="51" t="str">
        <f>IFERROR(VLOOKUP($B89,'Tabelas auxiliares'!$A$65:$C$102,3,FALSE),"")</f>
        <v>FOLHA DE PAGAMENTO / CONTRIBUICAO PARA O PSS / SUBSTITUICOES / INSS PATRONAL / PASEP</v>
      </c>
      <c r="I89" t="s">
        <v>298</v>
      </c>
      <c r="J89" t="s">
        <v>299</v>
      </c>
      <c r="K89" t="s">
        <v>304</v>
      </c>
      <c r="L89" t="s">
        <v>301</v>
      </c>
      <c r="M89" t="s">
        <v>220</v>
      </c>
      <c r="N89" t="s">
        <v>175</v>
      </c>
      <c r="O89" t="s">
        <v>222</v>
      </c>
      <c r="P89" t="s">
        <v>302</v>
      </c>
      <c r="Q89" t="s">
        <v>224</v>
      </c>
      <c r="R89" t="s">
        <v>220</v>
      </c>
      <c r="S89" t="s">
        <v>303</v>
      </c>
      <c r="T89" t="s">
        <v>215</v>
      </c>
      <c r="U89" t="s">
        <v>185</v>
      </c>
      <c r="V89" t="s">
        <v>2564</v>
      </c>
      <c r="W89" t="s">
        <v>2444</v>
      </c>
      <c r="X89" s="51" t="str">
        <f t="shared" si="2"/>
        <v>3</v>
      </c>
      <c r="Y89" s="51" t="str">
        <f>IF(T89="","",IF(AND(T89&lt;&gt;'Tabelas auxiliares'!$B$236,T89&lt;&gt;'Tabelas auxiliares'!$B$237),"FOLHA DE PESSOAL",IF(X89='Tabelas auxiliares'!$A$237,"CUSTEIO",IF(X89='Tabelas auxiliares'!$A$236,"INVESTIMENTO","ERRO - VERIFICAR"))))</f>
        <v>FOLHA DE PESSOAL</v>
      </c>
      <c r="Z89" s="64">
        <f t="shared" si="3"/>
        <v>68277.119999999995</v>
      </c>
      <c r="AC89" s="44">
        <v>68277.119999999995</v>
      </c>
    </row>
    <row r="90" spans="1:29" x14ac:dyDescent="0.25">
      <c r="A90" t="s">
        <v>2314</v>
      </c>
      <c r="B90" t="s">
        <v>2235</v>
      </c>
      <c r="C90" t="s">
        <v>2317</v>
      </c>
      <c r="D90" t="s">
        <v>90</v>
      </c>
      <c r="E90" t="s">
        <v>118</v>
      </c>
      <c r="F90" s="51" t="str">
        <f>IFERROR(VLOOKUP(D90,'Tabelas auxiliares'!$A$3:$B$61,2,FALSE),"")</f>
        <v>SUGEPE-FOLHA - PASEP + AUX. MORADIA</v>
      </c>
      <c r="G90" s="51" t="str">
        <f>IFERROR(VLOOKUP($B90,'Tabelas auxiliares'!$A$65:$C$102,2,FALSE),"")</f>
        <v>Folha de pagamento - Ativos, Previdência, PASEP</v>
      </c>
      <c r="H90" s="51" t="str">
        <f>IFERROR(VLOOKUP($B90,'Tabelas auxiliares'!$A$65:$C$102,3,FALSE),"")</f>
        <v>FOLHA DE PAGAMENTO / CONTRIBUICAO PARA O PSS / SUBSTITUICOES / INSS PATRONAL / PASEP</v>
      </c>
      <c r="I90" t="s">
        <v>298</v>
      </c>
      <c r="J90" t="s">
        <v>299</v>
      </c>
      <c r="K90" t="s">
        <v>305</v>
      </c>
      <c r="L90" t="s">
        <v>301</v>
      </c>
      <c r="M90" t="s">
        <v>220</v>
      </c>
      <c r="N90" t="s">
        <v>177</v>
      </c>
      <c r="O90" t="s">
        <v>222</v>
      </c>
      <c r="P90" t="s">
        <v>289</v>
      </c>
      <c r="Q90" t="s">
        <v>224</v>
      </c>
      <c r="R90" t="s">
        <v>220</v>
      </c>
      <c r="S90" t="s">
        <v>124</v>
      </c>
      <c r="T90" t="s">
        <v>215</v>
      </c>
      <c r="U90" t="s">
        <v>186</v>
      </c>
      <c r="V90" t="s">
        <v>2565</v>
      </c>
      <c r="W90" t="s">
        <v>2445</v>
      </c>
      <c r="X90" s="51" t="str">
        <f t="shared" si="2"/>
        <v>3</v>
      </c>
      <c r="Y90" s="51" t="str">
        <f>IF(T90="","",IF(AND(T90&lt;&gt;'Tabelas auxiliares'!$B$236,T90&lt;&gt;'Tabelas auxiliares'!$B$237),"FOLHA DE PESSOAL",IF(X90='Tabelas auxiliares'!$A$237,"CUSTEIO",IF(X90='Tabelas auxiliares'!$A$236,"INVESTIMENTO","ERRO - VERIFICAR"))))</f>
        <v>FOLHA DE PESSOAL</v>
      </c>
      <c r="Z90" s="64">
        <f t="shared" si="3"/>
        <v>681538.9</v>
      </c>
      <c r="AA90" s="44">
        <v>26614.62</v>
      </c>
      <c r="AC90" s="44">
        <v>654924.28</v>
      </c>
    </row>
    <row r="91" spans="1:29" x14ac:dyDescent="0.25">
      <c r="A91" t="s">
        <v>2314</v>
      </c>
      <c r="B91" t="s">
        <v>2235</v>
      </c>
      <c r="C91" t="s">
        <v>2317</v>
      </c>
      <c r="D91" t="s">
        <v>90</v>
      </c>
      <c r="E91" t="s">
        <v>118</v>
      </c>
      <c r="F91" s="51" t="str">
        <f>IFERROR(VLOOKUP(D91,'Tabelas auxiliares'!$A$3:$B$61,2,FALSE),"")</f>
        <v>SUGEPE-FOLHA - PASEP + AUX. MORADIA</v>
      </c>
      <c r="G91" s="51" t="str">
        <f>IFERROR(VLOOKUP($B91,'Tabelas auxiliares'!$A$65:$C$102,2,FALSE),"")</f>
        <v>Folha de pagamento - Ativos, Previdência, PASEP</v>
      </c>
      <c r="H91" s="51" t="str">
        <f>IFERROR(VLOOKUP($B91,'Tabelas auxiliares'!$A$65:$C$102,3,FALSE),"")</f>
        <v>FOLHA DE PAGAMENTO / CONTRIBUICAO PARA O PSS / SUBSTITUICOES / INSS PATRONAL / PASEP</v>
      </c>
      <c r="I91" t="s">
        <v>298</v>
      </c>
      <c r="J91" t="s">
        <v>299</v>
      </c>
      <c r="K91" t="s">
        <v>305</v>
      </c>
      <c r="L91" t="s">
        <v>301</v>
      </c>
      <c r="M91" t="s">
        <v>220</v>
      </c>
      <c r="N91" t="s">
        <v>177</v>
      </c>
      <c r="O91" t="s">
        <v>222</v>
      </c>
      <c r="P91" t="s">
        <v>289</v>
      </c>
      <c r="Q91" t="s">
        <v>224</v>
      </c>
      <c r="R91" t="s">
        <v>220</v>
      </c>
      <c r="S91" t="s">
        <v>124</v>
      </c>
      <c r="T91" t="s">
        <v>215</v>
      </c>
      <c r="U91" t="s">
        <v>186</v>
      </c>
      <c r="V91" t="s">
        <v>2992</v>
      </c>
      <c r="W91" t="s">
        <v>2993</v>
      </c>
      <c r="X91" s="51" t="str">
        <f t="shared" si="2"/>
        <v>3</v>
      </c>
      <c r="Y91" s="51" t="str">
        <f>IF(T91="","",IF(AND(T91&lt;&gt;'Tabelas auxiliares'!$B$236,T91&lt;&gt;'Tabelas auxiliares'!$B$237),"FOLHA DE PESSOAL",IF(X91='Tabelas auxiliares'!$A$237,"CUSTEIO",IF(X91='Tabelas auxiliares'!$A$236,"INVESTIMENTO","ERRO - VERIFICAR"))))</f>
        <v>FOLHA DE PESSOAL</v>
      </c>
      <c r="Z91" s="64">
        <f t="shared" si="3"/>
        <v>32855.29</v>
      </c>
      <c r="AA91" s="44">
        <v>1602.7</v>
      </c>
      <c r="AC91" s="44">
        <v>31252.59</v>
      </c>
    </row>
    <row r="92" spans="1:29" x14ac:dyDescent="0.25">
      <c r="A92" t="s">
        <v>2314</v>
      </c>
      <c r="B92" t="s">
        <v>2235</v>
      </c>
      <c r="C92" t="s">
        <v>2317</v>
      </c>
      <c r="D92" t="s">
        <v>90</v>
      </c>
      <c r="E92" t="s">
        <v>118</v>
      </c>
      <c r="F92" s="51" t="str">
        <f>IFERROR(VLOOKUP(D92,'Tabelas auxiliares'!$A$3:$B$61,2,FALSE),"")</f>
        <v>SUGEPE-FOLHA - PASEP + AUX. MORADIA</v>
      </c>
      <c r="G92" s="51" t="str">
        <f>IFERROR(VLOOKUP($B92,'Tabelas auxiliares'!$A$65:$C$102,2,FALSE),"")</f>
        <v>Folha de pagamento - Ativos, Previdência, PASEP</v>
      </c>
      <c r="H92" s="51" t="str">
        <f>IFERROR(VLOOKUP($B92,'Tabelas auxiliares'!$A$65:$C$102,3,FALSE),"")</f>
        <v>FOLHA DE PAGAMENTO / CONTRIBUICAO PARA O PSS / SUBSTITUICOES / INSS PATRONAL / PASEP</v>
      </c>
      <c r="I92" t="s">
        <v>298</v>
      </c>
      <c r="J92" t="s">
        <v>299</v>
      </c>
      <c r="K92" t="s">
        <v>305</v>
      </c>
      <c r="L92" t="s">
        <v>301</v>
      </c>
      <c r="M92" t="s">
        <v>220</v>
      </c>
      <c r="N92" t="s">
        <v>177</v>
      </c>
      <c r="O92" t="s">
        <v>222</v>
      </c>
      <c r="P92" t="s">
        <v>289</v>
      </c>
      <c r="Q92" t="s">
        <v>224</v>
      </c>
      <c r="R92" t="s">
        <v>220</v>
      </c>
      <c r="S92" t="s">
        <v>124</v>
      </c>
      <c r="T92" t="s">
        <v>215</v>
      </c>
      <c r="U92" t="s">
        <v>186</v>
      </c>
      <c r="V92" t="s">
        <v>2994</v>
      </c>
      <c r="W92" t="s">
        <v>2995</v>
      </c>
      <c r="X92" s="51" t="str">
        <f t="shared" si="2"/>
        <v>3</v>
      </c>
      <c r="Y92" s="51" t="str">
        <f>IF(T92="","",IF(AND(T92&lt;&gt;'Tabelas auxiliares'!$B$236,T92&lt;&gt;'Tabelas auxiliares'!$B$237),"FOLHA DE PESSOAL",IF(X92='Tabelas auxiliares'!$A$237,"CUSTEIO",IF(X92='Tabelas auxiliares'!$A$236,"INVESTIMENTO","ERRO - VERIFICAR"))))</f>
        <v>FOLHA DE PESSOAL</v>
      </c>
      <c r="Z92" s="64">
        <f t="shared" si="3"/>
        <v>14157.15</v>
      </c>
      <c r="AC92" s="44">
        <v>14157.15</v>
      </c>
    </row>
    <row r="93" spans="1:29" x14ac:dyDescent="0.25">
      <c r="A93" t="s">
        <v>2314</v>
      </c>
      <c r="B93" t="s">
        <v>2235</v>
      </c>
      <c r="C93" t="s">
        <v>2317</v>
      </c>
      <c r="D93" t="s">
        <v>90</v>
      </c>
      <c r="E93" t="s">
        <v>118</v>
      </c>
      <c r="F93" s="51" t="str">
        <f>IFERROR(VLOOKUP(D93,'Tabelas auxiliares'!$A$3:$B$61,2,FALSE),"")</f>
        <v>SUGEPE-FOLHA - PASEP + AUX. MORADIA</v>
      </c>
      <c r="G93" s="51" t="str">
        <f>IFERROR(VLOOKUP($B93,'Tabelas auxiliares'!$A$65:$C$102,2,FALSE),"")</f>
        <v>Folha de pagamento - Ativos, Previdência, PASEP</v>
      </c>
      <c r="H93" s="51" t="str">
        <f>IFERROR(VLOOKUP($B93,'Tabelas auxiliares'!$A$65:$C$102,3,FALSE),"")</f>
        <v>FOLHA DE PAGAMENTO / CONTRIBUICAO PARA O PSS / SUBSTITUICOES / INSS PATRONAL / PASEP</v>
      </c>
      <c r="I93" t="s">
        <v>298</v>
      </c>
      <c r="J93" t="s">
        <v>299</v>
      </c>
      <c r="K93" t="s">
        <v>306</v>
      </c>
      <c r="L93" t="s">
        <v>301</v>
      </c>
      <c r="M93" t="s">
        <v>220</v>
      </c>
      <c r="N93" t="s">
        <v>177</v>
      </c>
      <c r="O93" t="s">
        <v>222</v>
      </c>
      <c r="P93" t="s">
        <v>289</v>
      </c>
      <c r="Q93" t="s">
        <v>224</v>
      </c>
      <c r="R93" t="s">
        <v>220</v>
      </c>
      <c r="S93" t="s">
        <v>124</v>
      </c>
      <c r="T93" t="s">
        <v>215</v>
      </c>
      <c r="U93" t="s">
        <v>186</v>
      </c>
      <c r="V93" t="s">
        <v>2566</v>
      </c>
      <c r="W93" t="s">
        <v>2446</v>
      </c>
      <c r="X93" s="51" t="str">
        <f t="shared" si="2"/>
        <v>3</v>
      </c>
      <c r="Y93" s="51" t="str">
        <f>IF(T93="","",IF(AND(T93&lt;&gt;'Tabelas auxiliares'!$B$236,T93&lt;&gt;'Tabelas auxiliares'!$B$237),"FOLHA DE PESSOAL",IF(X93='Tabelas auxiliares'!$A$237,"CUSTEIO",IF(X93='Tabelas auxiliares'!$A$236,"INVESTIMENTO","ERRO - VERIFICAR"))))</f>
        <v>FOLHA DE PESSOAL</v>
      </c>
      <c r="Z93" s="64">
        <f t="shared" si="3"/>
        <v>8303780.9500000002</v>
      </c>
      <c r="AA93" s="44">
        <v>14638.41</v>
      </c>
      <c r="AC93" s="44">
        <v>8289142.54</v>
      </c>
    </row>
    <row r="94" spans="1:29" x14ac:dyDescent="0.25">
      <c r="A94" t="s">
        <v>2314</v>
      </c>
      <c r="B94" t="s">
        <v>2235</v>
      </c>
      <c r="C94" t="s">
        <v>2317</v>
      </c>
      <c r="D94" t="s">
        <v>90</v>
      </c>
      <c r="E94" t="s">
        <v>118</v>
      </c>
      <c r="F94" s="51" t="str">
        <f>IFERROR(VLOOKUP(D94,'Tabelas auxiliares'!$A$3:$B$61,2,FALSE),"")</f>
        <v>SUGEPE-FOLHA - PASEP + AUX. MORADIA</v>
      </c>
      <c r="G94" s="51" t="str">
        <f>IFERROR(VLOOKUP($B94,'Tabelas auxiliares'!$A$65:$C$102,2,FALSE),"")</f>
        <v>Folha de pagamento - Ativos, Previdência, PASEP</v>
      </c>
      <c r="H94" s="51" t="str">
        <f>IFERROR(VLOOKUP($B94,'Tabelas auxiliares'!$A$65:$C$102,3,FALSE),"")</f>
        <v>FOLHA DE PAGAMENTO / CONTRIBUICAO PARA O PSS / SUBSTITUICOES / INSS PATRONAL / PASEP</v>
      </c>
      <c r="I94" t="s">
        <v>298</v>
      </c>
      <c r="J94" t="s">
        <v>299</v>
      </c>
      <c r="K94" t="s">
        <v>306</v>
      </c>
      <c r="L94" t="s">
        <v>301</v>
      </c>
      <c r="M94" t="s">
        <v>220</v>
      </c>
      <c r="N94" t="s">
        <v>177</v>
      </c>
      <c r="O94" t="s">
        <v>222</v>
      </c>
      <c r="P94" t="s">
        <v>289</v>
      </c>
      <c r="Q94" t="s">
        <v>224</v>
      </c>
      <c r="R94" t="s">
        <v>220</v>
      </c>
      <c r="S94" t="s">
        <v>124</v>
      </c>
      <c r="T94" t="s">
        <v>215</v>
      </c>
      <c r="U94" t="s">
        <v>186</v>
      </c>
      <c r="V94" t="s">
        <v>2996</v>
      </c>
      <c r="W94" t="s">
        <v>2997</v>
      </c>
      <c r="X94" s="51" t="str">
        <f t="shared" si="2"/>
        <v>3</v>
      </c>
      <c r="Y94" s="51" t="str">
        <f>IF(T94="","",IF(AND(T94&lt;&gt;'Tabelas auxiliares'!$B$236,T94&lt;&gt;'Tabelas auxiliares'!$B$237),"FOLHA DE PESSOAL",IF(X94='Tabelas auxiliares'!$A$237,"CUSTEIO",IF(X94='Tabelas auxiliares'!$A$236,"INVESTIMENTO","ERRO - VERIFICAR"))))</f>
        <v>FOLHA DE PESSOAL</v>
      </c>
      <c r="Z94" s="64">
        <f t="shared" si="3"/>
        <v>1013.7</v>
      </c>
      <c r="AC94" s="44">
        <v>1013.7</v>
      </c>
    </row>
    <row r="95" spans="1:29" x14ac:dyDescent="0.25">
      <c r="A95" t="s">
        <v>2314</v>
      </c>
      <c r="B95" t="s">
        <v>2235</v>
      </c>
      <c r="C95" t="s">
        <v>2317</v>
      </c>
      <c r="D95" t="s">
        <v>90</v>
      </c>
      <c r="E95" t="s">
        <v>118</v>
      </c>
      <c r="F95" s="51" t="str">
        <f>IFERROR(VLOOKUP(D95,'Tabelas auxiliares'!$A$3:$B$61,2,FALSE),"")</f>
        <v>SUGEPE-FOLHA - PASEP + AUX. MORADIA</v>
      </c>
      <c r="G95" s="51" t="str">
        <f>IFERROR(VLOOKUP($B95,'Tabelas auxiliares'!$A$65:$C$102,2,FALSE),"")</f>
        <v>Folha de pagamento - Ativos, Previdência, PASEP</v>
      </c>
      <c r="H95" s="51" t="str">
        <f>IFERROR(VLOOKUP($B95,'Tabelas auxiliares'!$A$65:$C$102,3,FALSE),"")</f>
        <v>FOLHA DE PAGAMENTO / CONTRIBUICAO PARA O PSS / SUBSTITUICOES / INSS PATRONAL / PASEP</v>
      </c>
      <c r="I95" t="s">
        <v>298</v>
      </c>
      <c r="J95" t="s">
        <v>299</v>
      </c>
      <c r="K95" t="s">
        <v>306</v>
      </c>
      <c r="L95" t="s">
        <v>301</v>
      </c>
      <c r="M95" t="s">
        <v>220</v>
      </c>
      <c r="N95" t="s">
        <v>177</v>
      </c>
      <c r="O95" t="s">
        <v>222</v>
      </c>
      <c r="P95" t="s">
        <v>289</v>
      </c>
      <c r="Q95" t="s">
        <v>224</v>
      </c>
      <c r="R95" t="s">
        <v>220</v>
      </c>
      <c r="S95" t="s">
        <v>124</v>
      </c>
      <c r="T95" t="s">
        <v>215</v>
      </c>
      <c r="U95" t="s">
        <v>186</v>
      </c>
      <c r="V95" t="s">
        <v>2998</v>
      </c>
      <c r="W95" t="s">
        <v>2999</v>
      </c>
      <c r="X95" s="51" t="str">
        <f t="shared" si="2"/>
        <v>3</v>
      </c>
      <c r="Y95" s="51" t="str">
        <f>IF(T95="","",IF(AND(T95&lt;&gt;'Tabelas auxiliares'!$B$236,T95&lt;&gt;'Tabelas auxiliares'!$B$237),"FOLHA DE PESSOAL",IF(X95='Tabelas auxiliares'!$A$237,"CUSTEIO",IF(X95='Tabelas auxiliares'!$A$236,"INVESTIMENTO","ERRO - VERIFICAR"))))</f>
        <v>FOLHA DE PESSOAL</v>
      </c>
      <c r="Z95" s="64">
        <f t="shared" si="3"/>
        <v>582.34</v>
      </c>
      <c r="AC95" s="44">
        <v>582.34</v>
      </c>
    </row>
    <row r="96" spans="1:29" x14ac:dyDescent="0.25">
      <c r="A96" t="s">
        <v>2314</v>
      </c>
      <c r="B96" t="s">
        <v>2235</v>
      </c>
      <c r="C96" t="s">
        <v>2317</v>
      </c>
      <c r="D96" t="s">
        <v>90</v>
      </c>
      <c r="E96" t="s">
        <v>118</v>
      </c>
      <c r="F96" s="51" t="str">
        <f>IFERROR(VLOOKUP(D96,'Tabelas auxiliares'!$A$3:$B$61,2,FALSE),"")</f>
        <v>SUGEPE-FOLHA - PASEP + AUX. MORADIA</v>
      </c>
      <c r="G96" s="51" t="str">
        <f>IFERROR(VLOOKUP($B96,'Tabelas auxiliares'!$A$65:$C$102,2,FALSE),"")</f>
        <v>Folha de pagamento - Ativos, Previdência, PASEP</v>
      </c>
      <c r="H96" s="51" t="str">
        <f>IFERROR(VLOOKUP($B96,'Tabelas auxiliares'!$A$65:$C$102,3,FALSE),"")</f>
        <v>FOLHA DE PAGAMENTO / CONTRIBUICAO PARA O PSS / SUBSTITUICOES / INSS PATRONAL / PASEP</v>
      </c>
      <c r="I96" t="s">
        <v>298</v>
      </c>
      <c r="J96" t="s">
        <v>299</v>
      </c>
      <c r="K96" t="s">
        <v>306</v>
      </c>
      <c r="L96" t="s">
        <v>301</v>
      </c>
      <c r="M96" t="s">
        <v>220</v>
      </c>
      <c r="N96" t="s">
        <v>177</v>
      </c>
      <c r="O96" t="s">
        <v>222</v>
      </c>
      <c r="P96" t="s">
        <v>289</v>
      </c>
      <c r="Q96" t="s">
        <v>224</v>
      </c>
      <c r="R96" t="s">
        <v>220</v>
      </c>
      <c r="S96" t="s">
        <v>124</v>
      </c>
      <c r="T96" t="s">
        <v>215</v>
      </c>
      <c r="U96" t="s">
        <v>186</v>
      </c>
      <c r="V96" t="s">
        <v>3000</v>
      </c>
      <c r="W96" t="s">
        <v>3001</v>
      </c>
      <c r="X96" s="51" t="str">
        <f t="shared" si="2"/>
        <v>3</v>
      </c>
      <c r="Y96" s="51" t="str">
        <f>IF(T96="","",IF(AND(T96&lt;&gt;'Tabelas auxiliares'!$B$236,T96&lt;&gt;'Tabelas auxiliares'!$B$237),"FOLHA DE PESSOAL",IF(X96='Tabelas auxiliares'!$A$237,"CUSTEIO",IF(X96='Tabelas auxiliares'!$A$236,"INVESTIMENTO","ERRO - VERIFICAR"))))</f>
        <v>FOLHA DE PESSOAL</v>
      </c>
      <c r="Z96" s="64">
        <f t="shared" si="3"/>
        <v>8633.39</v>
      </c>
      <c r="AC96" s="44">
        <v>8633.39</v>
      </c>
    </row>
    <row r="97" spans="1:29" x14ac:dyDescent="0.25">
      <c r="A97" t="s">
        <v>2314</v>
      </c>
      <c r="B97" t="s">
        <v>2235</v>
      </c>
      <c r="C97" t="s">
        <v>2317</v>
      </c>
      <c r="D97" t="s">
        <v>90</v>
      </c>
      <c r="E97" t="s">
        <v>118</v>
      </c>
      <c r="F97" s="51" t="str">
        <f>IFERROR(VLOOKUP(D97,'Tabelas auxiliares'!$A$3:$B$61,2,FALSE),"")</f>
        <v>SUGEPE-FOLHA - PASEP + AUX. MORADIA</v>
      </c>
      <c r="G97" s="51" t="str">
        <f>IFERROR(VLOOKUP($B97,'Tabelas auxiliares'!$A$65:$C$102,2,FALSE),"")</f>
        <v>Folha de pagamento - Ativos, Previdência, PASEP</v>
      </c>
      <c r="H97" s="51" t="str">
        <f>IFERROR(VLOOKUP($B97,'Tabelas auxiliares'!$A$65:$C$102,3,FALSE),"")</f>
        <v>FOLHA DE PAGAMENTO / CONTRIBUICAO PARA O PSS / SUBSTITUICOES / INSS PATRONAL / PASEP</v>
      </c>
      <c r="I97" t="s">
        <v>298</v>
      </c>
      <c r="J97" t="s">
        <v>299</v>
      </c>
      <c r="K97" t="s">
        <v>306</v>
      </c>
      <c r="L97" t="s">
        <v>301</v>
      </c>
      <c r="M97" t="s">
        <v>220</v>
      </c>
      <c r="N97" t="s">
        <v>177</v>
      </c>
      <c r="O97" t="s">
        <v>222</v>
      </c>
      <c r="P97" t="s">
        <v>289</v>
      </c>
      <c r="Q97" t="s">
        <v>224</v>
      </c>
      <c r="R97" t="s">
        <v>220</v>
      </c>
      <c r="S97" t="s">
        <v>124</v>
      </c>
      <c r="T97" t="s">
        <v>215</v>
      </c>
      <c r="U97" t="s">
        <v>186</v>
      </c>
      <c r="V97" t="s">
        <v>2567</v>
      </c>
      <c r="W97" t="s">
        <v>2447</v>
      </c>
      <c r="X97" s="51" t="str">
        <f t="shared" si="2"/>
        <v>3</v>
      </c>
      <c r="Y97" s="51" t="str">
        <f>IF(T97="","",IF(AND(T97&lt;&gt;'Tabelas auxiliares'!$B$236,T97&lt;&gt;'Tabelas auxiliares'!$B$237),"FOLHA DE PESSOAL",IF(X97='Tabelas auxiliares'!$A$237,"CUSTEIO",IF(X97='Tabelas auxiliares'!$A$236,"INVESTIMENTO","ERRO - VERIFICAR"))))</f>
        <v>FOLHA DE PESSOAL</v>
      </c>
      <c r="Z97" s="64">
        <f t="shared" si="3"/>
        <v>28826.7</v>
      </c>
      <c r="AC97" s="44">
        <v>28826.7</v>
      </c>
    </row>
    <row r="98" spans="1:29" x14ac:dyDescent="0.25">
      <c r="A98" t="s">
        <v>2314</v>
      </c>
      <c r="B98" t="s">
        <v>2235</v>
      </c>
      <c r="C98" t="s">
        <v>2317</v>
      </c>
      <c r="D98" t="s">
        <v>90</v>
      </c>
      <c r="E98" t="s">
        <v>118</v>
      </c>
      <c r="F98" s="51" t="str">
        <f>IFERROR(VLOOKUP(D98,'Tabelas auxiliares'!$A$3:$B$61,2,FALSE),"")</f>
        <v>SUGEPE-FOLHA - PASEP + AUX. MORADIA</v>
      </c>
      <c r="G98" s="51" t="str">
        <f>IFERROR(VLOOKUP($B98,'Tabelas auxiliares'!$A$65:$C$102,2,FALSE),"")</f>
        <v>Folha de pagamento - Ativos, Previdência, PASEP</v>
      </c>
      <c r="H98" s="51" t="str">
        <f>IFERROR(VLOOKUP($B98,'Tabelas auxiliares'!$A$65:$C$102,3,FALSE),"")</f>
        <v>FOLHA DE PAGAMENTO / CONTRIBUICAO PARA O PSS / SUBSTITUICOES / INSS PATRONAL / PASEP</v>
      </c>
      <c r="I98" t="s">
        <v>298</v>
      </c>
      <c r="J98" t="s">
        <v>299</v>
      </c>
      <c r="K98" t="s">
        <v>306</v>
      </c>
      <c r="L98" t="s">
        <v>301</v>
      </c>
      <c r="M98" t="s">
        <v>220</v>
      </c>
      <c r="N98" t="s">
        <v>177</v>
      </c>
      <c r="O98" t="s">
        <v>222</v>
      </c>
      <c r="P98" t="s">
        <v>289</v>
      </c>
      <c r="Q98" t="s">
        <v>224</v>
      </c>
      <c r="R98" t="s">
        <v>220</v>
      </c>
      <c r="S98" t="s">
        <v>124</v>
      </c>
      <c r="T98" t="s">
        <v>215</v>
      </c>
      <c r="U98" t="s">
        <v>186</v>
      </c>
      <c r="V98" t="s">
        <v>2568</v>
      </c>
      <c r="W98" t="s">
        <v>2448</v>
      </c>
      <c r="X98" s="51" t="str">
        <f t="shared" si="2"/>
        <v>3</v>
      </c>
      <c r="Y98" s="51" t="str">
        <f>IF(T98="","",IF(AND(T98&lt;&gt;'Tabelas auxiliares'!$B$236,T98&lt;&gt;'Tabelas auxiliares'!$B$237),"FOLHA DE PESSOAL",IF(X98='Tabelas auxiliares'!$A$237,"CUSTEIO",IF(X98='Tabelas auxiliares'!$A$236,"INVESTIMENTO","ERRO - VERIFICAR"))))</f>
        <v>FOLHA DE PESSOAL</v>
      </c>
      <c r="Z98" s="64">
        <f t="shared" si="3"/>
        <v>9298.1299999999992</v>
      </c>
      <c r="AA98" s="44">
        <v>1067</v>
      </c>
      <c r="AC98" s="44">
        <v>8231.1299999999992</v>
      </c>
    </row>
    <row r="99" spans="1:29" x14ac:dyDescent="0.25">
      <c r="A99" t="s">
        <v>2314</v>
      </c>
      <c r="B99" t="s">
        <v>2235</v>
      </c>
      <c r="C99" t="s">
        <v>2317</v>
      </c>
      <c r="D99" t="s">
        <v>90</v>
      </c>
      <c r="E99" t="s">
        <v>118</v>
      </c>
      <c r="F99" s="51" t="str">
        <f>IFERROR(VLOOKUP(D99,'Tabelas auxiliares'!$A$3:$B$61,2,FALSE),"")</f>
        <v>SUGEPE-FOLHA - PASEP + AUX. MORADIA</v>
      </c>
      <c r="G99" s="51" t="str">
        <f>IFERROR(VLOOKUP($B99,'Tabelas auxiliares'!$A$65:$C$102,2,FALSE),"")</f>
        <v>Folha de pagamento - Ativos, Previdência, PASEP</v>
      </c>
      <c r="H99" s="51" t="str">
        <f>IFERROR(VLOOKUP($B99,'Tabelas auxiliares'!$A$65:$C$102,3,FALSE),"")</f>
        <v>FOLHA DE PAGAMENTO / CONTRIBUICAO PARA O PSS / SUBSTITUICOES / INSS PATRONAL / PASEP</v>
      </c>
      <c r="I99" t="s">
        <v>298</v>
      </c>
      <c r="J99" t="s">
        <v>299</v>
      </c>
      <c r="K99" t="s">
        <v>306</v>
      </c>
      <c r="L99" t="s">
        <v>301</v>
      </c>
      <c r="M99" t="s">
        <v>220</v>
      </c>
      <c r="N99" t="s">
        <v>177</v>
      </c>
      <c r="O99" t="s">
        <v>222</v>
      </c>
      <c r="P99" t="s">
        <v>289</v>
      </c>
      <c r="Q99" t="s">
        <v>224</v>
      </c>
      <c r="R99" t="s">
        <v>220</v>
      </c>
      <c r="S99" t="s">
        <v>124</v>
      </c>
      <c r="T99" t="s">
        <v>215</v>
      </c>
      <c r="U99" t="s">
        <v>186</v>
      </c>
      <c r="V99" t="s">
        <v>2569</v>
      </c>
      <c r="W99" t="s">
        <v>2449</v>
      </c>
      <c r="X99" s="51" t="str">
        <f t="shared" si="2"/>
        <v>3</v>
      </c>
      <c r="Y99" s="51" t="str">
        <f>IF(T99="","",IF(AND(T99&lt;&gt;'Tabelas auxiliares'!$B$236,T99&lt;&gt;'Tabelas auxiliares'!$B$237),"FOLHA DE PESSOAL",IF(X99='Tabelas auxiliares'!$A$237,"CUSTEIO",IF(X99='Tabelas auxiliares'!$A$236,"INVESTIMENTO","ERRO - VERIFICAR"))))</f>
        <v>FOLHA DE PESSOAL</v>
      </c>
      <c r="Z99" s="64">
        <f t="shared" si="3"/>
        <v>7080566.1600000001</v>
      </c>
      <c r="AA99" s="44">
        <v>643.61</v>
      </c>
      <c r="AC99" s="44">
        <v>7079922.5499999998</v>
      </c>
    </row>
    <row r="100" spans="1:29" x14ac:dyDescent="0.25">
      <c r="A100" t="s">
        <v>2314</v>
      </c>
      <c r="B100" t="s">
        <v>2235</v>
      </c>
      <c r="C100" t="s">
        <v>2317</v>
      </c>
      <c r="D100" t="s">
        <v>90</v>
      </c>
      <c r="E100" t="s">
        <v>118</v>
      </c>
      <c r="F100" s="51" t="str">
        <f>IFERROR(VLOOKUP(D100,'Tabelas auxiliares'!$A$3:$B$61,2,FALSE),"")</f>
        <v>SUGEPE-FOLHA - PASEP + AUX. MORADIA</v>
      </c>
      <c r="G100" s="51" t="str">
        <f>IFERROR(VLOOKUP($B100,'Tabelas auxiliares'!$A$65:$C$102,2,FALSE),"")</f>
        <v>Folha de pagamento - Ativos, Previdência, PASEP</v>
      </c>
      <c r="H100" s="51" t="str">
        <f>IFERROR(VLOOKUP($B100,'Tabelas auxiliares'!$A$65:$C$102,3,FALSE),"")</f>
        <v>FOLHA DE PAGAMENTO / CONTRIBUICAO PARA O PSS / SUBSTITUICOES / INSS PATRONAL / PASEP</v>
      </c>
      <c r="I100" t="s">
        <v>298</v>
      </c>
      <c r="J100" t="s">
        <v>299</v>
      </c>
      <c r="K100" t="s">
        <v>306</v>
      </c>
      <c r="L100" t="s">
        <v>301</v>
      </c>
      <c r="M100" t="s">
        <v>220</v>
      </c>
      <c r="N100" t="s">
        <v>177</v>
      </c>
      <c r="O100" t="s">
        <v>222</v>
      </c>
      <c r="P100" t="s">
        <v>289</v>
      </c>
      <c r="Q100" t="s">
        <v>224</v>
      </c>
      <c r="R100" t="s">
        <v>220</v>
      </c>
      <c r="S100" t="s">
        <v>124</v>
      </c>
      <c r="T100" t="s">
        <v>215</v>
      </c>
      <c r="U100" t="s">
        <v>186</v>
      </c>
      <c r="V100" t="s">
        <v>2570</v>
      </c>
      <c r="W100" t="s">
        <v>2450</v>
      </c>
      <c r="X100" s="51" t="str">
        <f t="shared" si="2"/>
        <v>3</v>
      </c>
      <c r="Y100" s="51" t="str">
        <f>IF(T100="","",IF(AND(T100&lt;&gt;'Tabelas auxiliares'!$B$236,T100&lt;&gt;'Tabelas auxiliares'!$B$237),"FOLHA DE PESSOAL",IF(X100='Tabelas auxiliares'!$A$237,"CUSTEIO",IF(X100='Tabelas auxiliares'!$A$236,"INVESTIMENTO","ERRO - VERIFICAR"))))</f>
        <v>FOLHA DE PESSOAL</v>
      </c>
      <c r="Z100" s="64">
        <f t="shared" si="3"/>
        <v>106740.53</v>
      </c>
      <c r="AA100" s="44">
        <v>3.9</v>
      </c>
      <c r="AC100" s="44">
        <v>106736.63</v>
      </c>
    </row>
    <row r="101" spans="1:29" x14ac:dyDescent="0.25">
      <c r="A101" t="s">
        <v>2314</v>
      </c>
      <c r="B101" t="s">
        <v>2235</v>
      </c>
      <c r="C101" t="s">
        <v>2317</v>
      </c>
      <c r="D101" t="s">
        <v>90</v>
      </c>
      <c r="E101" t="s">
        <v>118</v>
      </c>
      <c r="F101" s="51" t="str">
        <f>IFERROR(VLOOKUP(D101,'Tabelas auxiliares'!$A$3:$B$61,2,FALSE),"")</f>
        <v>SUGEPE-FOLHA - PASEP + AUX. MORADIA</v>
      </c>
      <c r="G101" s="51" t="str">
        <f>IFERROR(VLOOKUP($B101,'Tabelas auxiliares'!$A$65:$C$102,2,FALSE),"")</f>
        <v>Folha de pagamento - Ativos, Previdência, PASEP</v>
      </c>
      <c r="H101" s="51" t="str">
        <f>IFERROR(VLOOKUP($B101,'Tabelas auxiliares'!$A$65:$C$102,3,FALSE),"")</f>
        <v>FOLHA DE PAGAMENTO / CONTRIBUICAO PARA O PSS / SUBSTITUICOES / INSS PATRONAL / PASEP</v>
      </c>
      <c r="I101" t="s">
        <v>298</v>
      </c>
      <c r="J101" t="s">
        <v>299</v>
      </c>
      <c r="K101" t="s">
        <v>306</v>
      </c>
      <c r="L101" t="s">
        <v>301</v>
      </c>
      <c r="M101" t="s">
        <v>220</v>
      </c>
      <c r="N101" t="s">
        <v>177</v>
      </c>
      <c r="O101" t="s">
        <v>222</v>
      </c>
      <c r="P101" t="s">
        <v>289</v>
      </c>
      <c r="Q101" t="s">
        <v>224</v>
      </c>
      <c r="R101" t="s">
        <v>220</v>
      </c>
      <c r="S101" t="s">
        <v>124</v>
      </c>
      <c r="T101" t="s">
        <v>215</v>
      </c>
      <c r="U101" t="s">
        <v>186</v>
      </c>
      <c r="V101" t="s">
        <v>3002</v>
      </c>
      <c r="W101" t="s">
        <v>3003</v>
      </c>
      <c r="X101" s="51" t="str">
        <f t="shared" si="2"/>
        <v>3</v>
      </c>
      <c r="Y101" s="51" t="str">
        <f>IF(T101="","",IF(AND(T101&lt;&gt;'Tabelas auxiliares'!$B$236,T101&lt;&gt;'Tabelas auxiliares'!$B$237),"FOLHA DE PESSOAL",IF(X101='Tabelas auxiliares'!$A$237,"CUSTEIO",IF(X101='Tabelas auxiliares'!$A$236,"INVESTIMENTO","ERRO - VERIFICAR"))))</f>
        <v>FOLHA DE PESSOAL</v>
      </c>
      <c r="Z101" s="64">
        <f t="shared" si="3"/>
        <v>200469.7</v>
      </c>
      <c r="AC101" s="44">
        <v>200469.7</v>
      </c>
    </row>
    <row r="102" spans="1:29" x14ac:dyDescent="0.25">
      <c r="A102" t="s">
        <v>2314</v>
      </c>
      <c r="B102" t="s">
        <v>2235</v>
      </c>
      <c r="C102" t="s">
        <v>2317</v>
      </c>
      <c r="D102" t="s">
        <v>90</v>
      </c>
      <c r="E102" t="s">
        <v>118</v>
      </c>
      <c r="F102" s="51" t="str">
        <f>IFERROR(VLOOKUP(D102,'Tabelas auxiliares'!$A$3:$B$61,2,FALSE),"")</f>
        <v>SUGEPE-FOLHA - PASEP + AUX. MORADIA</v>
      </c>
      <c r="G102" s="51" t="str">
        <f>IFERROR(VLOOKUP($B102,'Tabelas auxiliares'!$A$65:$C$102,2,FALSE),"")</f>
        <v>Folha de pagamento - Ativos, Previdência, PASEP</v>
      </c>
      <c r="H102" s="51" t="str">
        <f>IFERROR(VLOOKUP($B102,'Tabelas auxiliares'!$A$65:$C$102,3,FALSE),"")</f>
        <v>FOLHA DE PAGAMENTO / CONTRIBUICAO PARA O PSS / SUBSTITUICOES / INSS PATRONAL / PASEP</v>
      </c>
      <c r="I102" t="s">
        <v>298</v>
      </c>
      <c r="J102" t="s">
        <v>299</v>
      </c>
      <c r="K102" t="s">
        <v>306</v>
      </c>
      <c r="L102" t="s">
        <v>301</v>
      </c>
      <c r="M102" t="s">
        <v>220</v>
      </c>
      <c r="N102" t="s">
        <v>177</v>
      </c>
      <c r="O102" t="s">
        <v>222</v>
      </c>
      <c r="P102" t="s">
        <v>289</v>
      </c>
      <c r="Q102" t="s">
        <v>224</v>
      </c>
      <c r="R102" t="s">
        <v>220</v>
      </c>
      <c r="S102" t="s">
        <v>124</v>
      </c>
      <c r="T102" t="s">
        <v>215</v>
      </c>
      <c r="U102" t="s">
        <v>186</v>
      </c>
      <c r="V102" t="s">
        <v>2571</v>
      </c>
      <c r="W102" t="s">
        <v>2451</v>
      </c>
      <c r="X102" s="51" t="str">
        <f t="shared" si="2"/>
        <v>3</v>
      </c>
      <c r="Y102" s="51" t="str">
        <f>IF(T102="","",IF(AND(T102&lt;&gt;'Tabelas auxiliares'!$B$236,T102&lt;&gt;'Tabelas auxiliares'!$B$237),"FOLHA DE PESSOAL",IF(X102='Tabelas auxiliares'!$A$237,"CUSTEIO",IF(X102='Tabelas auxiliares'!$A$236,"INVESTIMENTO","ERRO - VERIFICAR"))))</f>
        <v>FOLHA DE PESSOAL</v>
      </c>
      <c r="Z102" s="64">
        <f t="shared" si="3"/>
        <v>5060.66</v>
      </c>
      <c r="AC102" s="44">
        <v>5060.66</v>
      </c>
    </row>
    <row r="103" spans="1:29" x14ac:dyDescent="0.25">
      <c r="A103" t="s">
        <v>2314</v>
      </c>
      <c r="B103" t="s">
        <v>2235</v>
      </c>
      <c r="C103" t="s">
        <v>2317</v>
      </c>
      <c r="D103" t="s">
        <v>90</v>
      </c>
      <c r="E103" t="s">
        <v>118</v>
      </c>
      <c r="F103" s="51" t="str">
        <f>IFERROR(VLOOKUP(D103,'Tabelas auxiliares'!$A$3:$B$61,2,FALSE),"")</f>
        <v>SUGEPE-FOLHA - PASEP + AUX. MORADIA</v>
      </c>
      <c r="G103" s="51" t="str">
        <f>IFERROR(VLOOKUP($B103,'Tabelas auxiliares'!$A$65:$C$102,2,FALSE),"")</f>
        <v>Folha de pagamento - Ativos, Previdência, PASEP</v>
      </c>
      <c r="H103" s="51" t="str">
        <f>IFERROR(VLOOKUP($B103,'Tabelas auxiliares'!$A$65:$C$102,3,FALSE),"")</f>
        <v>FOLHA DE PAGAMENTO / CONTRIBUICAO PARA O PSS / SUBSTITUICOES / INSS PATRONAL / PASEP</v>
      </c>
      <c r="I103" t="s">
        <v>298</v>
      </c>
      <c r="J103" t="s">
        <v>299</v>
      </c>
      <c r="K103" t="s">
        <v>306</v>
      </c>
      <c r="L103" t="s">
        <v>301</v>
      </c>
      <c r="M103" t="s">
        <v>220</v>
      </c>
      <c r="N103" t="s">
        <v>177</v>
      </c>
      <c r="O103" t="s">
        <v>222</v>
      </c>
      <c r="P103" t="s">
        <v>289</v>
      </c>
      <c r="Q103" t="s">
        <v>224</v>
      </c>
      <c r="R103" t="s">
        <v>220</v>
      </c>
      <c r="S103" t="s">
        <v>124</v>
      </c>
      <c r="T103" t="s">
        <v>215</v>
      </c>
      <c r="U103" t="s">
        <v>186</v>
      </c>
      <c r="V103" t="s">
        <v>2572</v>
      </c>
      <c r="W103" t="s">
        <v>2452</v>
      </c>
      <c r="X103" s="51" t="str">
        <f t="shared" si="2"/>
        <v>3</v>
      </c>
      <c r="Y103" s="51" t="str">
        <f>IF(T103="","",IF(AND(T103&lt;&gt;'Tabelas auxiliares'!$B$236,T103&lt;&gt;'Tabelas auxiliares'!$B$237),"FOLHA DE PESSOAL",IF(X103='Tabelas auxiliares'!$A$237,"CUSTEIO",IF(X103='Tabelas auxiliares'!$A$236,"INVESTIMENTO","ERRO - VERIFICAR"))))</f>
        <v>FOLHA DE PESSOAL</v>
      </c>
      <c r="Z103" s="64">
        <f t="shared" si="3"/>
        <v>17039.59</v>
      </c>
      <c r="AA103" s="44">
        <v>545.12</v>
      </c>
      <c r="AC103" s="44">
        <v>16494.47</v>
      </c>
    </row>
    <row r="104" spans="1:29" x14ac:dyDescent="0.25">
      <c r="A104" t="s">
        <v>2314</v>
      </c>
      <c r="B104" t="s">
        <v>2235</v>
      </c>
      <c r="C104" t="s">
        <v>2317</v>
      </c>
      <c r="D104" t="s">
        <v>90</v>
      </c>
      <c r="E104" t="s">
        <v>118</v>
      </c>
      <c r="F104" s="51" t="str">
        <f>IFERROR(VLOOKUP(D104,'Tabelas auxiliares'!$A$3:$B$61,2,FALSE),"")</f>
        <v>SUGEPE-FOLHA - PASEP + AUX. MORADIA</v>
      </c>
      <c r="G104" s="51" t="str">
        <f>IFERROR(VLOOKUP($B104,'Tabelas auxiliares'!$A$65:$C$102,2,FALSE),"")</f>
        <v>Folha de pagamento - Ativos, Previdência, PASEP</v>
      </c>
      <c r="H104" s="51" t="str">
        <f>IFERROR(VLOOKUP($B104,'Tabelas auxiliares'!$A$65:$C$102,3,FALSE),"")</f>
        <v>FOLHA DE PAGAMENTO / CONTRIBUICAO PARA O PSS / SUBSTITUICOES / INSS PATRONAL / PASEP</v>
      </c>
      <c r="I104" t="s">
        <v>298</v>
      </c>
      <c r="J104" t="s">
        <v>299</v>
      </c>
      <c r="K104" t="s">
        <v>306</v>
      </c>
      <c r="L104" t="s">
        <v>301</v>
      </c>
      <c r="M104" t="s">
        <v>220</v>
      </c>
      <c r="N104" t="s">
        <v>177</v>
      </c>
      <c r="O104" t="s">
        <v>222</v>
      </c>
      <c r="P104" t="s">
        <v>289</v>
      </c>
      <c r="Q104" t="s">
        <v>224</v>
      </c>
      <c r="R104" t="s">
        <v>220</v>
      </c>
      <c r="S104" t="s">
        <v>124</v>
      </c>
      <c r="T104" t="s">
        <v>215</v>
      </c>
      <c r="U104" t="s">
        <v>186</v>
      </c>
      <c r="V104" t="s">
        <v>2573</v>
      </c>
      <c r="W104" t="s">
        <v>2453</v>
      </c>
      <c r="X104" s="51" t="str">
        <f t="shared" si="2"/>
        <v>3</v>
      </c>
      <c r="Y104" s="51" t="str">
        <f>IF(T104="","",IF(AND(T104&lt;&gt;'Tabelas auxiliares'!$B$236,T104&lt;&gt;'Tabelas auxiliares'!$B$237),"FOLHA DE PESSOAL",IF(X104='Tabelas auxiliares'!$A$237,"CUSTEIO",IF(X104='Tabelas auxiliares'!$A$236,"INVESTIMENTO","ERRO - VERIFICAR"))))</f>
        <v>FOLHA DE PESSOAL</v>
      </c>
      <c r="Z104" s="64">
        <f t="shared" si="3"/>
        <v>373875.04</v>
      </c>
      <c r="AC104" s="44">
        <v>373875.04</v>
      </c>
    </row>
    <row r="105" spans="1:29" x14ac:dyDescent="0.25">
      <c r="A105" t="s">
        <v>2314</v>
      </c>
      <c r="B105" t="s">
        <v>2235</v>
      </c>
      <c r="C105" t="s">
        <v>2317</v>
      </c>
      <c r="D105" t="s">
        <v>90</v>
      </c>
      <c r="E105" t="s">
        <v>118</v>
      </c>
      <c r="F105" s="51" t="str">
        <f>IFERROR(VLOOKUP(D105,'Tabelas auxiliares'!$A$3:$B$61,2,FALSE),"")</f>
        <v>SUGEPE-FOLHA - PASEP + AUX. MORADIA</v>
      </c>
      <c r="G105" s="51" t="str">
        <f>IFERROR(VLOOKUP($B105,'Tabelas auxiliares'!$A$65:$C$102,2,FALSE),"")</f>
        <v>Folha de pagamento - Ativos, Previdência, PASEP</v>
      </c>
      <c r="H105" s="51" t="str">
        <f>IFERROR(VLOOKUP($B105,'Tabelas auxiliares'!$A$65:$C$102,3,FALSE),"")</f>
        <v>FOLHA DE PAGAMENTO / CONTRIBUICAO PARA O PSS / SUBSTITUICOES / INSS PATRONAL / PASEP</v>
      </c>
      <c r="I105" t="s">
        <v>298</v>
      </c>
      <c r="J105" t="s">
        <v>299</v>
      </c>
      <c r="K105" t="s">
        <v>306</v>
      </c>
      <c r="L105" t="s">
        <v>301</v>
      </c>
      <c r="M105" t="s">
        <v>220</v>
      </c>
      <c r="N105" t="s">
        <v>177</v>
      </c>
      <c r="O105" t="s">
        <v>222</v>
      </c>
      <c r="P105" t="s">
        <v>289</v>
      </c>
      <c r="Q105" t="s">
        <v>224</v>
      </c>
      <c r="R105" t="s">
        <v>220</v>
      </c>
      <c r="S105" t="s">
        <v>124</v>
      </c>
      <c r="T105" t="s">
        <v>215</v>
      </c>
      <c r="U105" t="s">
        <v>186</v>
      </c>
      <c r="V105" t="s">
        <v>2574</v>
      </c>
      <c r="W105" t="s">
        <v>2454</v>
      </c>
      <c r="X105" s="51" t="str">
        <f t="shared" si="2"/>
        <v>3</v>
      </c>
      <c r="Y105" s="51" t="str">
        <f>IF(T105="","",IF(AND(T105&lt;&gt;'Tabelas auxiliares'!$B$236,T105&lt;&gt;'Tabelas auxiliares'!$B$237),"FOLHA DE PESSOAL",IF(X105='Tabelas auxiliares'!$A$237,"CUSTEIO",IF(X105='Tabelas auxiliares'!$A$236,"INVESTIMENTO","ERRO - VERIFICAR"))))</f>
        <v>FOLHA DE PESSOAL</v>
      </c>
      <c r="Z105" s="64">
        <f t="shared" si="3"/>
        <v>647566.58000000007</v>
      </c>
      <c r="AA105" s="44">
        <v>198568.94</v>
      </c>
      <c r="AC105" s="44">
        <v>448997.64</v>
      </c>
    </row>
    <row r="106" spans="1:29" x14ac:dyDescent="0.25">
      <c r="A106" t="s">
        <v>2314</v>
      </c>
      <c r="B106" t="s">
        <v>2235</v>
      </c>
      <c r="C106" t="s">
        <v>2317</v>
      </c>
      <c r="D106" t="s">
        <v>90</v>
      </c>
      <c r="E106" t="s">
        <v>118</v>
      </c>
      <c r="F106" s="51" t="str">
        <f>IFERROR(VLOOKUP(D106,'Tabelas auxiliares'!$A$3:$B$61,2,FALSE),"")</f>
        <v>SUGEPE-FOLHA - PASEP + AUX. MORADIA</v>
      </c>
      <c r="G106" s="51" t="str">
        <f>IFERROR(VLOOKUP($B106,'Tabelas auxiliares'!$A$65:$C$102,2,FALSE),"")</f>
        <v>Folha de pagamento - Ativos, Previdência, PASEP</v>
      </c>
      <c r="H106" s="51" t="str">
        <f>IFERROR(VLOOKUP($B106,'Tabelas auxiliares'!$A$65:$C$102,3,FALSE),"")</f>
        <v>FOLHA DE PAGAMENTO / CONTRIBUICAO PARA O PSS / SUBSTITUICOES / INSS PATRONAL / PASEP</v>
      </c>
      <c r="I106" t="s">
        <v>298</v>
      </c>
      <c r="J106" t="s">
        <v>299</v>
      </c>
      <c r="K106" t="s">
        <v>306</v>
      </c>
      <c r="L106" t="s">
        <v>301</v>
      </c>
      <c r="M106" t="s">
        <v>220</v>
      </c>
      <c r="N106" t="s">
        <v>177</v>
      </c>
      <c r="O106" t="s">
        <v>222</v>
      </c>
      <c r="P106" t="s">
        <v>289</v>
      </c>
      <c r="Q106" t="s">
        <v>224</v>
      </c>
      <c r="R106" t="s">
        <v>220</v>
      </c>
      <c r="S106" t="s">
        <v>124</v>
      </c>
      <c r="T106" t="s">
        <v>215</v>
      </c>
      <c r="U106" t="s">
        <v>186</v>
      </c>
      <c r="V106" t="s">
        <v>2575</v>
      </c>
      <c r="W106" t="s">
        <v>2455</v>
      </c>
      <c r="X106" s="51" t="str">
        <f t="shared" si="2"/>
        <v>3</v>
      </c>
      <c r="Y106" s="51" t="str">
        <f>IF(T106="","",IF(AND(T106&lt;&gt;'Tabelas auxiliares'!$B$236,T106&lt;&gt;'Tabelas auxiliares'!$B$237),"FOLHA DE PESSOAL",IF(X106='Tabelas auxiliares'!$A$237,"CUSTEIO",IF(X106='Tabelas auxiliares'!$A$236,"INVESTIMENTO","ERRO - VERIFICAR"))))</f>
        <v>FOLHA DE PESSOAL</v>
      </c>
      <c r="Z106" s="64">
        <f t="shared" si="3"/>
        <v>42429.399999999994</v>
      </c>
      <c r="AA106" s="44">
        <v>21963.67</v>
      </c>
      <c r="AC106" s="44">
        <v>20465.73</v>
      </c>
    </row>
    <row r="107" spans="1:29" x14ac:dyDescent="0.25">
      <c r="A107" t="s">
        <v>2314</v>
      </c>
      <c r="B107" t="s">
        <v>2235</v>
      </c>
      <c r="C107" t="s">
        <v>2317</v>
      </c>
      <c r="D107" t="s">
        <v>90</v>
      </c>
      <c r="E107" t="s">
        <v>118</v>
      </c>
      <c r="F107" s="51" t="str">
        <f>IFERROR(VLOOKUP(D107,'Tabelas auxiliares'!$A$3:$B$61,2,FALSE),"")</f>
        <v>SUGEPE-FOLHA - PASEP + AUX. MORADIA</v>
      </c>
      <c r="G107" s="51" t="str">
        <f>IFERROR(VLOOKUP($B107,'Tabelas auxiliares'!$A$65:$C$102,2,FALSE),"")</f>
        <v>Folha de pagamento - Ativos, Previdência, PASEP</v>
      </c>
      <c r="H107" s="51" t="str">
        <f>IFERROR(VLOOKUP($B107,'Tabelas auxiliares'!$A$65:$C$102,3,FALSE),"")</f>
        <v>FOLHA DE PAGAMENTO / CONTRIBUICAO PARA O PSS / SUBSTITUICOES / INSS PATRONAL / PASEP</v>
      </c>
      <c r="I107" t="s">
        <v>298</v>
      </c>
      <c r="J107" t="s">
        <v>299</v>
      </c>
      <c r="K107" t="s">
        <v>307</v>
      </c>
      <c r="L107" t="s">
        <v>301</v>
      </c>
      <c r="M107" t="s">
        <v>220</v>
      </c>
      <c r="N107" t="s">
        <v>177</v>
      </c>
      <c r="O107" t="s">
        <v>222</v>
      </c>
      <c r="P107" t="s">
        <v>289</v>
      </c>
      <c r="Q107" t="s">
        <v>224</v>
      </c>
      <c r="R107" t="s">
        <v>220</v>
      </c>
      <c r="S107" t="s">
        <v>124</v>
      </c>
      <c r="T107" t="s">
        <v>215</v>
      </c>
      <c r="U107" t="s">
        <v>186</v>
      </c>
      <c r="V107" t="s">
        <v>3004</v>
      </c>
      <c r="W107" t="s">
        <v>3005</v>
      </c>
      <c r="X107" s="51" t="str">
        <f t="shared" si="2"/>
        <v>3</v>
      </c>
      <c r="Y107" s="51" t="str">
        <f>IF(T107="","",IF(AND(T107&lt;&gt;'Tabelas auxiliares'!$B$236,T107&lt;&gt;'Tabelas auxiliares'!$B$237),"FOLHA DE PESSOAL",IF(X107='Tabelas auxiliares'!$A$237,"CUSTEIO",IF(X107='Tabelas auxiliares'!$A$236,"INVESTIMENTO","ERRO - VERIFICAR"))))</f>
        <v>FOLHA DE PESSOAL</v>
      </c>
      <c r="Z107" s="64">
        <f t="shared" si="3"/>
        <v>40808.480000000003</v>
      </c>
      <c r="AC107" s="44">
        <v>40808.480000000003</v>
      </c>
    </row>
    <row r="108" spans="1:29" x14ac:dyDescent="0.25">
      <c r="A108" t="s">
        <v>2314</v>
      </c>
      <c r="B108" t="s">
        <v>2235</v>
      </c>
      <c r="C108" t="s">
        <v>2317</v>
      </c>
      <c r="D108" t="s">
        <v>90</v>
      </c>
      <c r="E108" t="s">
        <v>118</v>
      </c>
      <c r="F108" s="51" t="str">
        <f>IFERROR(VLOOKUP(D108,'Tabelas auxiliares'!$A$3:$B$61,2,FALSE),"")</f>
        <v>SUGEPE-FOLHA - PASEP + AUX. MORADIA</v>
      </c>
      <c r="G108" s="51" t="str">
        <f>IFERROR(VLOOKUP($B108,'Tabelas auxiliares'!$A$65:$C$102,2,FALSE),"")</f>
        <v>Folha de pagamento - Ativos, Previdência, PASEP</v>
      </c>
      <c r="H108" s="51" t="str">
        <f>IFERROR(VLOOKUP($B108,'Tabelas auxiliares'!$A$65:$C$102,3,FALSE),"")</f>
        <v>FOLHA DE PAGAMENTO / CONTRIBUICAO PARA O PSS / SUBSTITUICOES / INSS PATRONAL / PASEP</v>
      </c>
      <c r="I108" t="s">
        <v>298</v>
      </c>
      <c r="J108" t="s">
        <v>299</v>
      </c>
      <c r="K108" t="s">
        <v>308</v>
      </c>
      <c r="L108" t="s">
        <v>301</v>
      </c>
      <c r="M108" t="s">
        <v>220</v>
      </c>
      <c r="N108" t="s">
        <v>177</v>
      </c>
      <c r="O108" t="s">
        <v>222</v>
      </c>
      <c r="P108" t="s">
        <v>289</v>
      </c>
      <c r="Q108" t="s">
        <v>224</v>
      </c>
      <c r="R108" t="s">
        <v>220</v>
      </c>
      <c r="S108" t="s">
        <v>124</v>
      </c>
      <c r="T108" t="s">
        <v>215</v>
      </c>
      <c r="U108" t="s">
        <v>186</v>
      </c>
      <c r="V108" t="s">
        <v>2576</v>
      </c>
      <c r="W108" t="s">
        <v>2456</v>
      </c>
      <c r="X108" s="51" t="str">
        <f t="shared" si="2"/>
        <v>3</v>
      </c>
      <c r="Y108" s="51" t="str">
        <f>IF(T108="","",IF(AND(T108&lt;&gt;'Tabelas auxiliares'!$B$236,T108&lt;&gt;'Tabelas auxiliares'!$B$237),"FOLHA DE PESSOAL",IF(X108='Tabelas auxiliares'!$A$237,"CUSTEIO",IF(X108='Tabelas auxiliares'!$A$236,"INVESTIMENTO","ERRO - VERIFICAR"))))</f>
        <v>FOLHA DE PESSOAL</v>
      </c>
      <c r="Z108" s="64">
        <f t="shared" si="3"/>
        <v>13815.06</v>
      </c>
      <c r="AA108" s="44">
        <v>219.75</v>
      </c>
      <c r="AC108" s="44">
        <v>13595.31</v>
      </c>
    </row>
    <row r="109" spans="1:29" x14ac:dyDescent="0.25">
      <c r="A109" t="s">
        <v>2314</v>
      </c>
      <c r="B109" t="s">
        <v>2235</v>
      </c>
      <c r="C109" t="s">
        <v>2317</v>
      </c>
      <c r="D109" t="s">
        <v>90</v>
      </c>
      <c r="E109" t="s">
        <v>118</v>
      </c>
      <c r="F109" s="51" t="str">
        <f>IFERROR(VLOOKUP(D109,'Tabelas auxiliares'!$A$3:$B$61,2,FALSE),"")</f>
        <v>SUGEPE-FOLHA - PASEP + AUX. MORADIA</v>
      </c>
      <c r="G109" s="51" t="str">
        <f>IFERROR(VLOOKUP($B109,'Tabelas auxiliares'!$A$65:$C$102,2,FALSE),"")</f>
        <v>Folha de pagamento - Ativos, Previdência, PASEP</v>
      </c>
      <c r="H109" s="51" t="str">
        <f>IFERROR(VLOOKUP($B109,'Tabelas auxiliares'!$A$65:$C$102,3,FALSE),"")</f>
        <v>FOLHA DE PAGAMENTO / CONTRIBUICAO PARA O PSS / SUBSTITUICOES / INSS PATRONAL / PASEP</v>
      </c>
      <c r="I109" t="s">
        <v>298</v>
      </c>
      <c r="J109" t="s">
        <v>299</v>
      </c>
      <c r="K109" t="s">
        <v>309</v>
      </c>
      <c r="L109" t="s">
        <v>301</v>
      </c>
      <c r="M109" t="s">
        <v>220</v>
      </c>
      <c r="N109" t="s">
        <v>177</v>
      </c>
      <c r="O109" t="s">
        <v>222</v>
      </c>
      <c r="P109" t="s">
        <v>289</v>
      </c>
      <c r="Q109" t="s">
        <v>224</v>
      </c>
      <c r="R109" t="s">
        <v>220</v>
      </c>
      <c r="S109" t="s">
        <v>124</v>
      </c>
      <c r="T109" t="s">
        <v>215</v>
      </c>
      <c r="U109" t="s">
        <v>186</v>
      </c>
      <c r="V109" t="s">
        <v>3006</v>
      </c>
      <c r="W109" t="s">
        <v>3007</v>
      </c>
      <c r="X109" s="51" t="str">
        <f t="shared" si="2"/>
        <v>3</v>
      </c>
      <c r="Y109" s="51" t="str">
        <f>IF(T109="","",IF(AND(T109&lt;&gt;'Tabelas auxiliares'!$B$236,T109&lt;&gt;'Tabelas auxiliares'!$B$237),"FOLHA DE PESSOAL",IF(X109='Tabelas auxiliares'!$A$237,"CUSTEIO",IF(X109='Tabelas auxiliares'!$A$236,"INVESTIMENTO","ERRO - VERIFICAR"))))</f>
        <v>FOLHA DE PESSOAL</v>
      </c>
      <c r="Z109" s="64">
        <f t="shared" si="3"/>
        <v>6768.76</v>
      </c>
      <c r="AC109" s="44">
        <v>6768.76</v>
      </c>
    </row>
    <row r="110" spans="1:29" x14ac:dyDescent="0.25">
      <c r="A110" t="s">
        <v>2314</v>
      </c>
      <c r="B110" t="s">
        <v>2235</v>
      </c>
      <c r="C110" t="s">
        <v>2317</v>
      </c>
      <c r="D110" t="s">
        <v>90</v>
      </c>
      <c r="E110" t="s">
        <v>118</v>
      </c>
      <c r="F110" s="51" t="str">
        <f>IFERROR(VLOOKUP(D110,'Tabelas auxiliares'!$A$3:$B$61,2,FALSE),"")</f>
        <v>SUGEPE-FOLHA - PASEP + AUX. MORADIA</v>
      </c>
      <c r="G110" s="51" t="str">
        <f>IFERROR(VLOOKUP($B110,'Tabelas auxiliares'!$A$65:$C$102,2,FALSE),"")</f>
        <v>Folha de pagamento - Ativos, Previdência, PASEP</v>
      </c>
      <c r="H110" s="51" t="str">
        <f>IFERROR(VLOOKUP($B110,'Tabelas auxiliares'!$A$65:$C$102,3,FALSE),"")</f>
        <v>FOLHA DE PAGAMENTO / CONTRIBUICAO PARA O PSS / SUBSTITUICOES / INSS PATRONAL / PASEP</v>
      </c>
      <c r="I110" t="s">
        <v>298</v>
      </c>
      <c r="J110" t="s">
        <v>299</v>
      </c>
      <c r="K110" t="s">
        <v>310</v>
      </c>
      <c r="L110" t="s">
        <v>301</v>
      </c>
      <c r="M110" t="s">
        <v>311</v>
      </c>
      <c r="N110" t="s">
        <v>177</v>
      </c>
      <c r="O110" t="s">
        <v>222</v>
      </c>
      <c r="P110" t="s">
        <v>289</v>
      </c>
      <c r="Q110" t="s">
        <v>224</v>
      </c>
      <c r="R110" t="s">
        <v>220</v>
      </c>
      <c r="S110" t="s">
        <v>124</v>
      </c>
      <c r="T110" t="s">
        <v>215</v>
      </c>
      <c r="U110" t="s">
        <v>186</v>
      </c>
      <c r="V110" t="s">
        <v>3008</v>
      </c>
      <c r="W110" t="s">
        <v>3009</v>
      </c>
      <c r="X110" s="51" t="str">
        <f t="shared" si="2"/>
        <v>3</v>
      </c>
      <c r="Y110" s="51" t="str">
        <f>IF(T110="","",IF(AND(T110&lt;&gt;'Tabelas auxiliares'!$B$236,T110&lt;&gt;'Tabelas auxiliares'!$B$237),"FOLHA DE PESSOAL",IF(X110='Tabelas auxiliares'!$A$237,"CUSTEIO",IF(X110='Tabelas auxiliares'!$A$236,"INVESTIMENTO","ERRO - VERIFICAR"))))</f>
        <v>FOLHA DE PESSOAL</v>
      </c>
      <c r="Z110" s="64">
        <f t="shared" si="3"/>
        <v>107516.76</v>
      </c>
      <c r="AC110" s="44">
        <v>107516.76</v>
      </c>
    </row>
    <row r="111" spans="1:29" x14ac:dyDescent="0.25">
      <c r="A111" t="s">
        <v>2314</v>
      </c>
      <c r="B111" t="s">
        <v>2235</v>
      </c>
      <c r="C111" t="s">
        <v>2317</v>
      </c>
      <c r="D111" t="s">
        <v>90</v>
      </c>
      <c r="E111" t="s">
        <v>118</v>
      </c>
      <c r="F111" s="51" t="str">
        <f>IFERROR(VLOOKUP(D111,'Tabelas auxiliares'!$A$3:$B$61,2,FALSE),"")</f>
        <v>SUGEPE-FOLHA - PASEP + AUX. MORADIA</v>
      </c>
      <c r="G111" s="51" t="str">
        <f>IFERROR(VLOOKUP($B111,'Tabelas auxiliares'!$A$65:$C$102,2,FALSE),"")</f>
        <v>Folha de pagamento - Ativos, Previdência, PASEP</v>
      </c>
      <c r="H111" s="51" t="str">
        <f>IFERROR(VLOOKUP($B111,'Tabelas auxiliares'!$A$65:$C$102,3,FALSE),"")</f>
        <v>FOLHA DE PAGAMENTO / CONTRIBUICAO PARA O PSS / SUBSTITUICOES / INSS PATRONAL / PASEP</v>
      </c>
      <c r="I111" t="s">
        <v>298</v>
      </c>
      <c r="J111" t="s">
        <v>299</v>
      </c>
      <c r="K111" t="s">
        <v>312</v>
      </c>
      <c r="L111" t="s">
        <v>301</v>
      </c>
      <c r="M111" t="s">
        <v>2928</v>
      </c>
      <c r="N111" t="s">
        <v>176</v>
      </c>
      <c r="O111" t="s">
        <v>222</v>
      </c>
      <c r="P111" t="s">
        <v>297</v>
      </c>
      <c r="Q111" t="s">
        <v>224</v>
      </c>
      <c r="R111" t="s">
        <v>220</v>
      </c>
      <c r="S111" t="s">
        <v>124</v>
      </c>
      <c r="T111" t="s">
        <v>214</v>
      </c>
      <c r="U111" t="s">
        <v>142</v>
      </c>
      <c r="V111" t="s">
        <v>2563</v>
      </c>
      <c r="W111" t="s">
        <v>2443</v>
      </c>
      <c r="X111" s="51" t="str">
        <f t="shared" si="2"/>
        <v>3</v>
      </c>
      <c r="Y111" s="51" t="str">
        <f>IF(T111="","",IF(AND(T111&lt;&gt;'Tabelas auxiliares'!$B$236,T111&lt;&gt;'Tabelas auxiliares'!$B$237),"FOLHA DE PESSOAL",IF(X111='Tabelas auxiliares'!$A$237,"CUSTEIO",IF(X111='Tabelas auxiliares'!$A$236,"INVESTIMENTO","ERRO - VERIFICAR"))))</f>
        <v>FOLHA DE PESSOAL</v>
      </c>
      <c r="Z111" s="64">
        <f t="shared" si="3"/>
        <v>3487341.9</v>
      </c>
      <c r="AC111" s="44">
        <v>3487341.9</v>
      </c>
    </row>
    <row r="112" spans="1:29" x14ac:dyDescent="0.25">
      <c r="A112" t="s">
        <v>2314</v>
      </c>
      <c r="B112" t="s">
        <v>2235</v>
      </c>
      <c r="C112" t="s">
        <v>2317</v>
      </c>
      <c r="D112" t="s">
        <v>90</v>
      </c>
      <c r="E112" t="s">
        <v>118</v>
      </c>
      <c r="F112" s="51" t="str">
        <f>IFERROR(VLOOKUP(D112,'Tabelas auxiliares'!$A$3:$B$61,2,FALSE),"")</f>
        <v>SUGEPE-FOLHA - PASEP + AUX. MORADIA</v>
      </c>
      <c r="G112" s="51" t="str">
        <f>IFERROR(VLOOKUP($B112,'Tabelas auxiliares'!$A$65:$C$102,2,FALSE),"")</f>
        <v>Folha de pagamento - Ativos, Previdência, PASEP</v>
      </c>
      <c r="H112" s="51" t="str">
        <f>IFERROR(VLOOKUP($B112,'Tabelas auxiliares'!$A$65:$C$102,3,FALSE),"")</f>
        <v>FOLHA DE PAGAMENTO / CONTRIBUICAO PARA O PSS / SUBSTITUICOES / INSS PATRONAL / PASEP</v>
      </c>
      <c r="I112" t="s">
        <v>298</v>
      </c>
      <c r="J112" t="s">
        <v>299</v>
      </c>
      <c r="K112" t="s">
        <v>313</v>
      </c>
      <c r="L112" t="s">
        <v>301</v>
      </c>
      <c r="M112" t="s">
        <v>314</v>
      </c>
      <c r="N112" t="s">
        <v>221</v>
      </c>
      <c r="O112" t="s">
        <v>222</v>
      </c>
      <c r="P112" t="s">
        <v>223</v>
      </c>
      <c r="Q112" t="s">
        <v>224</v>
      </c>
      <c r="R112" t="s">
        <v>220</v>
      </c>
      <c r="S112" t="s">
        <v>124</v>
      </c>
      <c r="T112" t="s">
        <v>216</v>
      </c>
      <c r="U112" t="s">
        <v>123</v>
      </c>
      <c r="V112" t="s">
        <v>3010</v>
      </c>
      <c r="W112" t="s">
        <v>3011</v>
      </c>
      <c r="X112" s="51" t="str">
        <f t="shared" si="2"/>
        <v>3</v>
      </c>
      <c r="Y112" s="51" t="str">
        <f>IF(T112="","",IF(AND(T112&lt;&gt;'Tabelas auxiliares'!$B$236,T112&lt;&gt;'Tabelas auxiliares'!$B$237),"FOLHA DE PESSOAL",IF(X112='Tabelas auxiliares'!$A$237,"CUSTEIO",IF(X112='Tabelas auxiliares'!$A$236,"INVESTIMENTO","ERRO - VERIFICAR"))))</f>
        <v>CUSTEIO</v>
      </c>
      <c r="Z112" s="64">
        <f t="shared" si="3"/>
        <v>173595.51</v>
      </c>
      <c r="AC112" s="44">
        <v>173595.51</v>
      </c>
    </row>
    <row r="113" spans="1:29" x14ac:dyDescent="0.25">
      <c r="A113" t="s">
        <v>2314</v>
      </c>
      <c r="B113" t="s">
        <v>2235</v>
      </c>
      <c r="C113" t="s">
        <v>2317</v>
      </c>
      <c r="D113" t="s">
        <v>90</v>
      </c>
      <c r="E113" t="s">
        <v>118</v>
      </c>
      <c r="F113" s="51" t="str">
        <f>IFERROR(VLOOKUP(D113,'Tabelas auxiliares'!$A$3:$B$61,2,FALSE),"")</f>
        <v>SUGEPE-FOLHA - PASEP + AUX. MORADIA</v>
      </c>
      <c r="G113" s="51" t="str">
        <f>IFERROR(VLOOKUP($B113,'Tabelas auxiliares'!$A$65:$C$102,2,FALSE),"")</f>
        <v>Folha de pagamento - Ativos, Previdência, PASEP</v>
      </c>
      <c r="H113" s="51" t="str">
        <f>IFERROR(VLOOKUP($B113,'Tabelas auxiliares'!$A$65:$C$102,3,FALSE),"")</f>
        <v>FOLHA DE PAGAMENTO / CONTRIBUICAO PARA O PSS / SUBSTITUICOES / INSS PATRONAL / PASEP</v>
      </c>
      <c r="I113" t="s">
        <v>298</v>
      </c>
      <c r="J113" t="s">
        <v>299</v>
      </c>
      <c r="K113" t="s">
        <v>315</v>
      </c>
      <c r="L113" t="s">
        <v>301</v>
      </c>
      <c r="M113" t="s">
        <v>220</v>
      </c>
      <c r="N113" t="s">
        <v>177</v>
      </c>
      <c r="O113" t="s">
        <v>222</v>
      </c>
      <c r="P113" t="s">
        <v>289</v>
      </c>
      <c r="Q113" t="s">
        <v>224</v>
      </c>
      <c r="R113" t="s">
        <v>220</v>
      </c>
      <c r="S113" t="s">
        <v>124</v>
      </c>
      <c r="T113" t="s">
        <v>215</v>
      </c>
      <c r="U113" t="s">
        <v>186</v>
      </c>
      <c r="V113" t="s">
        <v>2577</v>
      </c>
      <c r="W113" t="s">
        <v>2457</v>
      </c>
      <c r="X113" s="51" t="str">
        <f t="shared" si="2"/>
        <v>3</v>
      </c>
      <c r="Y113" s="51" t="str">
        <f>IF(T113="","",IF(AND(T113&lt;&gt;'Tabelas auxiliares'!$B$236,T113&lt;&gt;'Tabelas auxiliares'!$B$237),"FOLHA DE PESSOAL",IF(X113='Tabelas auxiliares'!$A$237,"CUSTEIO",IF(X113='Tabelas auxiliares'!$A$236,"INVESTIMENTO","ERRO - VERIFICAR"))))</f>
        <v>FOLHA DE PESSOAL</v>
      </c>
      <c r="Z113" s="64">
        <f t="shared" si="3"/>
        <v>3078.37</v>
      </c>
      <c r="AA113" s="44">
        <v>3078.37</v>
      </c>
    </row>
    <row r="114" spans="1:29" x14ac:dyDescent="0.25">
      <c r="A114" t="s">
        <v>2314</v>
      </c>
      <c r="B114" t="s">
        <v>2235</v>
      </c>
      <c r="C114" t="s">
        <v>2317</v>
      </c>
      <c r="D114" t="s">
        <v>90</v>
      </c>
      <c r="E114" t="s">
        <v>118</v>
      </c>
      <c r="F114" s="51" t="str">
        <f>IFERROR(VLOOKUP(D114,'Tabelas auxiliares'!$A$3:$B$61,2,FALSE),"")</f>
        <v>SUGEPE-FOLHA - PASEP + AUX. MORADIA</v>
      </c>
      <c r="G114" s="51" t="str">
        <f>IFERROR(VLOOKUP($B114,'Tabelas auxiliares'!$A$65:$C$102,2,FALSE),"")</f>
        <v>Folha de pagamento - Ativos, Previdência, PASEP</v>
      </c>
      <c r="H114" s="51" t="str">
        <f>IFERROR(VLOOKUP($B114,'Tabelas auxiliares'!$A$65:$C$102,3,FALSE),"")</f>
        <v>FOLHA DE PAGAMENTO / CONTRIBUICAO PARA O PSS / SUBSTITUICOES / INSS PATRONAL / PASEP</v>
      </c>
      <c r="I114" t="s">
        <v>298</v>
      </c>
      <c r="J114" t="s">
        <v>316</v>
      </c>
      <c r="K114" t="s">
        <v>317</v>
      </c>
      <c r="L114" t="s">
        <v>318</v>
      </c>
      <c r="M114" t="s">
        <v>248</v>
      </c>
      <c r="N114" t="s">
        <v>176</v>
      </c>
      <c r="O114" t="s">
        <v>222</v>
      </c>
      <c r="P114" t="s">
        <v>297</v>
      </c>
      <c r="Q114" t="s">
        <v>224</v>
      </c>
      <c r="R114" t="s">
        <v>220</v>
      </c>
      <c r="S114" t="s">
        <v>124</v>
      </c>
      <c r="T114" t="s">
        <v>214</v>
      </c>
      <c r="U114" t="s">
        <v>142</v>
      </c>
      <c r="V114" t="s">
        <v>2563</v>
      </c>
      <c r="W114" t="s">
        <v>2443</v>
      </c>
      <c r="X114" s="51" t="str">
        <f t="shared" si="2"/>
        <v>3</v>
      </c>
      <c r="Y114" s="51" t="str">
        <f>IF(T114="","",IF(AND(T114&lt;&gt;'Tabelas auxiliares'!$B$236,T114&lt;&gt;'Tabelas auxiliares'!$B$237),"FOLHA DE PESSOAL",IF(X114='Tabelas auxiliares'!$A$237,"CUSTEIO",IF(X114='Tabelas auxiliares'!$A$236,"INVESTIMENTO","ERRO - VERIFICAR"))))</f>
        <v>FOLHA DE PESSOAL</v>
      </c>
      <c r="Z114" s="64">
        <f t="shared" si="3"/>
        <v>8576.84</v>
      </c>
      <c r="AA114" s="44">
        <v>1754.44</v>
      </c>
      <c r="AC114" s="44">
        <v>6822.4</v>
      </c>
    </row>
    <row r="115" spans="1:29" x14ac:dyDescent="0.25">
      <c r="A115" t="s">
        <v>2314</v>
      </c>
      <c r="B115" t="s">
        <v>2235</v>
      </c>
      <c r="C115" t="s">
        <v>2317</v>
      </c>
      <c r="D115" t="s">
        <v>90</v>
      </c>
      <c r="E115" t="s">
        <v>118</v>
      </c>
      <c r="F115" s="51" t="str">
        <f>IFERROR(VLOOKUP(D115,'Tabelas auxiliares'!$A$3:$B$61,2,FALSE),"")</f>
        <v>SUGEPE-FOLHA - PASEP + AUX. MORADIA</v>
      </c>
      <c r="G115" s="51" t="str">
        <f>IFERROR(VLOOKUP($B115,'Tabelas auxiliares'!$A$65:$C$102,2,FALSE),"")</f>
        <v>Folha de pagamento - Ativos, Previdência, PASEP</v>
      </c>
      <c r="H115" s="51" t="str">
        <f>IFERROR(VLOOKUP($B115,'Tabelas auxiliares'!$A$65:$C$102,3,FALSE),"")</f>
        <v>FOLHA DE PAGAMENTO / CONTRIBUICAO PARA O PSS / SUBSTITUICOES / INSS PATRONAL / PASEP</v>
      </c>
      <c r="I115" t="s">
        <v>298</v>
      </c>
      <c r="J115" t="s">
        <v>141</v>
      </c>
      <c r="K115" t="s">
        <v>319</v>
      </c>
      <c r="L115" t="s">
        <v>320</v>
      </c>
      <c r="M115" t="s">
        <v>248</v>
      </c>
      <c r="N115" t="s">
        <v>176</v>
      </c>
      <c r="O115" t="s">
        <v>222</v>
      </c>
      <c r="P115" t="s">
        <v>297</v>
      </c>
      <c r="Q115" t="s">
        <v>224</v>
      </c>
      <c r="R115" t="s">
        <v>220</v>
      </c>
      <c r="S115" t="s">
        <v>124</v>
      </c>
      <c r="T115" t="s">
        <v>214</v>
      </c>
      <c r="U115" t="s">
        <v>142</v>
      </c>
      <c r="V115" t="s">
        <v>2563</v>
      </c>
      <c r="W115" t="s">
        <v>2443</v>
      </c>
      <c r="X115" s="51" t="str">
        <f t="shared" si="2"/>
        <v>3</v>
      </c>
      <c r="Y115" s="51" t="str">
        <f>IF(T115="","",IF(AND(T115&lt;&gt;'Tabelas auxiliares'!$B$236,T115&lt;&gt;'Tabelas auxiliares'!$B$237),"FOLHA DE PESSOAL",IF(X115='Tabelas auxiliares'!$A$237,"CUSTEIO",IF(X115='Tabelas auxiliares'!$A$236,"INVESTIMENTO","ERRO - VERIFICAR"))))</f>
        <v>FOLHA DE PESSOAL</v>
      </c>
      <c r="Z115" s="64">
        <f t="shared" si="3"/>
        <v>5165.6400000000003</v>
      </c>
      <c r="AC115" s="44">
        <v>5165.6400000000003</v>
      </c>
    </row>
    <row r="116" spans="1:29" x14ac:dyDescent="0.25">
      <c r="A116" t="s">
        <v>2314</v>
      </c>
      <c r="B116" t="s">
        <v>2235</v>
      </c>
      <c r="C116" t="s">
        <v>2317</v>
      </c>
      <c r="D116" t="s">
        <v>90</v>
      </c>
      <c r="E116" t="s">
        <v>118</v>
      </c>
      <c r="F116" s="51" t="str">
        <f>IFERROR(VLOOKUP(D116,'Tabelas auxiliares'!$A$3:$B$61,2,FALSE),"")</f>
        <v>SUGEPE-FOLHA - PASEP + AUX. MORADIA</v>
      </c>
      <c r="G116" s="51" t="str">
        <f>IFERROR(VLOOKUP($B116,'Tabelas auxiliares'!$A$65:$C$102,2,FALSE),"")</f>
        <v>Folha de pagamento - Ativos, Previdência, PASEP</v>
      </c>
      <c r="H116" s="51" t="str">
        <f>IFERROR(VLOOKUP($B116,'Tabelas auxiliares'!$A$65:$C$102,3,FALSE),"")</f>
        <v>FOLHA DE PAGAMENTO / CONTRIBUICAO PARA O PSS / SUBSTITUICOES / INSS PATRONAL / PASEP</v>
      </c>
      <c r="I116" t="s">
        <v>298</v>
      </c>
      <c r="J116" t="s">
        <v>143</v>
      </c>
      <c r="K116" t="s">
        <v>321</v>
      </c>
      <c r="L116" t="s">
        <v>144</v>
      </c>
      <c r="M116" t="s">
        <v>248</v>
      </c>
      <c r="N116" t="s">
        <v>176</v>
      </c>
      <c r="O116" t="s">
        <v>222</v>
      </c>
      <c r="P116" t="s">
        <v>297</v>
      </c>
      <c r="Q116" t="s">
        <v>224</v>
      </c>
      <c r="R116" t="s">
        <v>220</v>
      </c>
      <c r="S116" t="s">
        <v>124</v>
      </c>
      <c r="T116" t="s">
        <v>214</v>
      </c>
      <c r="U116" t="s">
        <v>142</v>
      </c>
      <c r="V116" t="s">
        <v>2563</v>
      </c>
      <c r="W116" t="s">
        <v>2443</v>
      </c>
      <c r="X116" s="51" t="str">
        <f t="shared" si="2"/>
        <v>3</v>
      </c>
      <c r="Y116" s="51" t="str">
        <f>IF(T116="","",IF(AND(T116&lt;&gt;'Tabelas auxiliares'!$B$236,T116&lt;&gt;'Tabelas auxiliares'!$B$237),"FOLHA DE PESSOAL",IF(X116='Tabelas auxiliares'!$A$237,"CUSTEIO",IF(X116='Tabelas auxiliares'!$A$236,"INVESTIMENTO","ERRO - VERIFICAR"))))</f>
        <v>FOLHA DE PESSOAL</v>
      </c>
      <c r="Z116" s="64">
        <f t="shared" si="3"/>
        <v>6920.08</v>
      </c>
      <c r="AC116" s="44">
        <v>6920.08</v>
      </c>
    </row>
    <row r="117" spans="1:29" x14ac:dyDescent="0.25">
      <c r="A117" t="s">
        <v>2314</v>
      </c>
      <c r="B117" t="s">
        <v>2235</v>
      </c>
      <c r="C117" t="s">
        <v>2317</v>
      </c>
      <c r="D117" t="s">
        <v>90</v>
      </c>
      <c r="E117" t="s">
        <v>118</v>
      </c>
      <c r="F117" s="51" t="str">
        <f>IFERROR(VLOOKUP(D117,'Tabelas auxiliares'!$A$3:$B$61,2,FALSE),"")</f>
        <v>SUGEPE-FOLHA - PASEP + AUX. MORADIA</v>
      </c>
      <c r="G117" s="51" t="str">
        <f>IFERROR(VLOOKUP($B117,'Tabelas auxiliares'!$A$65:$C$102,2,FALSE),"")</f>
        <v>Folha de pagamento - Ativos, Previdência, PASEP</v>
      </c>
      <c r="H117" s="51" t="str">
        <f>IFERROR(VLOOKUP($B117,'Tabelas auxiliares'!$A$65:$C$102,3,FALSE),"")</f>
        <v>FOLHA DE PAGAMENTO / CONTRIBUICAO PARA O PSS / SUBSTITUICOES / INSS PATRONAL / PASEP</v>
      </c>
      <c r="I117" t="s">
        <v>298</v>
      </c>
      <c r="J117" t="s">
        <v>322</v>
      </c>
      <c r="K117" t="s">
        <v>323</v>
      </c>
      <c r="L117" t="s">
        <v>324</v>
      </c>
      <c r="M117" t="s">
        <v>248</v>
      </c>
      <c r="N117" t="s">
        <v>176</v>
      </c>
      <c r="O117" t="s">
        <v>222</v>
      </c>
      <c r="P117" t="s">
        <v>297</v>
      </c>
      <c r="Q117" t="s">
        <v>224</v>
      </c>
      <c r="R117" t="s">
        <v>220</v>
      </c>
      <c r="S117" t="s">
        <v>124</v>
      </c>
      <c r="T117" t="s">
        <v>214</v>
      </c>
      <c r="U117" t="s">
        <v>142</v>
      </c>
      <c r="V117" t="s">
        <v>2563</v>
      </c>
      <c r="W117" t="s">
        <v>2443</v>
      </c>
      <c r="X117" s="51" t="str">
        <f t="shared" si="2"/>
        <v>3</v>
      </c>
      <c r="Y117" s="51" t="str">
        <f>IF(T117="","",IF(AND(T117&lt;&gt;'Tabelas auxiliares'!$B$236,T117&lt;&gt;'Tabelas auxiliares'!$B$237),"FOLHA DE PESSOAL",IF(X117='Tabelas auxiliares'!$A$237,"CUSTEIO",IF(X117='Tabelas auxiliares'!$A$236,"INVESTIMENTO","ERRO - VERIFICAR"))))</f>
        <v>FOLHA DE PESSOAL</v>
      </c>
      <c r="Z117" s="64">
        <f t="shared" si="3"/>
        <v>9182.6</v>
      </c>
      <c r="AC117" s="44">
        <v>9182.6</v>
      </c>
    </row>
    <row r="118" spans="1:29" x14ac:dyDescent="0.25">
      <c r="A118" t="s">
        <v>2314</v>
      </c>
      <c r="B118" t="s">
        <v>2235</v>
      </c>
      <c r="C118" t="s">
        <v>2317</v>
      </c>
      <c r="D118" t="s">
        <v>90</v>
      </c>
      <c r="E118" t="s">
        <v>118</v>
      </c>
      <c r="F118" s="51" t="str">
        <f>IFERROR(VLOOKUP(D118,'Tabelas auxiliares'!$A$3:$B$61,2,FALSE),"")</f>
        <v>SUGEPE-FOLHA - PASEP + AUX. MORADIA</v>
      </c>
      <c r="G118" s="51" t="str">
        <f>IFERROR(VLOOKUP($B118,'Tabelas auxiliares'!$A$65:$C$102,2,FALSE),"")</f>
        <v>Folha de pagamento - Ativos, Previdência, PASEP</v>
      </c>
      <c r="H118" s="51" t="str">
        <f>IFERROR(VLOOKUP($B118,'Tabelas auxiliares'!$A$65:$C$102,3,FALSE),"")</f>
        <v>FOLHA DE PAGAMENTO / CONTRIBUICAO PARA O PSS / SUBSTITUICOES / INSS PATRONAL / PASEP</v>
      </c>
      <c r="I118" t="s">
        <v>140</v>
      </c>
      <c r="J118" t="s">
        <v>299</v>
      </c>
      <c r="K118" t="s">
        <v>325</v>
      </c>
      <c r="L118" t="s">
        <v>326</v>
      </c>
      <c r="M118" t="s">
        <v>269</v>
      </c>
      <c r="N118" t="s">
        <v>177</v>
      </c>
      <c r="O118" t="s">
        <v>222</v>
      </c>
      <c r="P118" t="s">
        <v>289</v>
      </c>
      <c r="Q118" t="s">
        <v>224</v>
      </c>
      <c r="R118" t="s">
        <v>220</v>
      </c>
      <c r="S118" t="s">
        <v>124</v>
      </c>
      <c r="T118" t="s">
        <v>215</v>
      </c>
      <c r="U118" t="s">
        <v>186</v>
      </c>
      <c r="V118" t="s">
        <v>2982</v>
      </c>
      <c r="W118" t="s">
        <v>2983</v>
      </c>
      <c r="X118" s="51" t="str">
        <f t="shared" si="2"/>
        <v>3</v>
      </c>
      <c r="Y118" s="51" t="str">
        <f>IF(T118="","",IF(AND(T118&lt;&gt;'Tabelas auxiliares'!$B$236,T118&lt;&gt;'Tabelas auxiliares'!$B$237),"FOLHA DE PESSOAL",IF(X118='Tabelas auxiliares'!$A$237,"CUSTEIO",IF(X118='Tabelas auxiliares'!$A$236,"INVESTIMENTO","ERRO - VERIFICAR"))))</f>
        <v>FOLHA DE PESSOAL</v>
      </c>
      <c r="Z118" s="64">
        <f t="shared" si="3"/>
        <v>132777.88</v>
      </c>
      <c r="AC118" s="44">
        <v>132777.88</v>
      </c>
    </row>
    <row r="119" spans="1:29" x14ac:dyDescent="0.25">
      <c r="A119" t="s">
        <v>2314</v>
      </c>
      <c r="B119" t="s">
        <v>2235</v>
      </c>
      <c r="C119" t="s">
        <v>2317</v>
      </c>
      <c r="D119" t="s">
        <v>90</v>
      </c>
      <c r="E119" t="s">
        <v>118</v>
      </c>
      <c r="F119" s="51" t="str">
        <f>IFERROR(VLOOKUP(D119,'Tabelas auxiliares'!$A$3:$B$61,2,FALSE),"")</f>
        <v>SUGEPE-FOLHA - PASEP + AUX. MORADIA</v>
      </c>
      <c r="G119" s="51" t="str">
        <f>IFERROR(VLOOKUP($B119,'Tabelas auxiliares'!$A$65:$C$102,2,FALSE),"")</f>
        <v>Folha de pagamento - Ativos, Previdência, PASEP</v>
      </c>
      <c r="H119" s="51" t="str">
        <f>IFERROR(VLOOKUP($B119,'Tabelas auxiliares'!$A$65:$C$102,3,FALSE),"")</f>
        <v>FOLHA DE PAGAMENTO / CONTRIBUICAO PARA O PSS / SUBSTITUICOES / INSS PATRONAL / PASEP</v>
      </c>
      <c r="I119" t="s">
        <v>140</v>
      </c>
      <c r="J119" t="s">
        <v>299</v>
      </c>
      <c r="K119" t="s">
        <v>325</v>
      </c>
      <c r="L119" t="s">
        <v>326</v>
      </c>
      <c r="M119" t="s">
        <v>269</v>
      </c>
      <c r="N119" t="s">
        <v>177</v>
      </c>
      <c r="O119" t="s">
        <v>222</v>
      </c>
      <c r="P119" t="s">
        <v>289</v>
      </c>
      <c r="Q119" t="s">
        <v>224</v>
      </c>
      <c r="R119" t="s">
        <v>220</v>
      </c>
      <c r="S119" t="s">
        <v>124</v>
      </c>
      <c r="T119" t="s">
        <v>215</v>
      </c>
      <c r="U119" t="s">
        <v>186</v>
      </c>
      <c r="V119" t="s">
        <v>2984</v>
      </c>
      <c r="W119" t="s">
        <v>2985</v>
      </c>
      <c r="X119" s="51" t="str">
        <f t="shared" si="2"/>
        <v>3</v>
      </c>
      <c r="Y119" s="51" t="str">
        <f>IF(T119="","",IF(AND(T119&lt;&gt;'Tabelas auxiliares'!$B$236,T119&lt;&gt;'Tabelas auxiliares'!$B$237),"FOLHA DE PESSOAL",IF(X119='Tabelas auxiliares'!$A$237,"CUSTEIO",IF(X119='Tabelas auxiliares'!$A$236,"INVESTIMENTO","ERRO - VERIFICAR"))))</f>
        <v>FOLHA DE PESSOAL</v>
      </c>
      <c r="Z119" s="64">
        <f t="shared" si="3"/>
        <v>6638.89</v>
      </c>
      <c r="AC119" s="44">
        <v>6638.89</v>
      </c>
    </row>
    <row r="120" spans="1:29" x14ac:dyDescent="0.25">
      <c r="A120" t="s">
        <v>2314</v>
      </c>
      <c r="B120" t="s">
        <v>2235</v>
      </c>
      <c r="C120" t="s">
        <v>2317</v>
      </c>
      <c r="D120" t="s">
        <v>90</v>
      </c>
      <c r="E120" t="s">
        <v>118</v>
      </c>
      <c r="F120" s="51" t="str">
        <f>IFERROR(VLOOKUP(D120,'Tabelas auxiliares'!$A$3:$B$61,2,FALSE),"")</f>
        <v>SUGEPE-FOLHA - PASEP + AUX. MORADIA</v>
      </c>
      <c r="G120" s="51" t="str">
        <f>IFERROR(VLOOKUP($B120,'Tabelas auxiliares'!$A$65:$C$102,2,FALSE),"")</f>
        <v>Folha de pagamento - Ativos, Previdência, PASEP</v>
      </c>
      <c r="H120" s="51" t="str">
        <f>IFERROR(VLOOKUP($B120,'Tabelas auxiliares'!$A$65:$C$102,3,FALSE),"")</f>
        <v>FOLHA DE PAGAMENTO / CONTRIBUICAO PARA O PSS / SUBSTITUICOES / INSS PATRONAL / PASEP</v>
      </c>
      <c r="I120" t="s">
        <v>145</v>
      </c>
      <c r="J120" t="s">
        <v>316</v>
      </c>
      <c r="K120" t="s">
        <v>327</v>
      </c>
      <c r="L120" t="s">
        <v>328</v>
      </c>
      <c r="M120" t="s">
        <v>248</v>
      </c>
      <c r="N120" t="s">
        <v>221</v>
      </c>
      <c r="O120" t="s">
        <v>222</v>
      </c>
      <c r="P120" t="s">
        <v>223</v>
      </c>
      <c r="Q120" t="s">
        <v>224</v>
      </c>
      <c r="R120" t="s">
        <v>220</v>
      </c>
      <c r="S120" t="s">
        <v>124</v>
      </c>
      <c r="T120" t="s">
        <v>216</v>
      </c>
      <c r="U120" t="s">
        <v>123</v>
      </c>
      <c r="V120" t="s">
        <v>2974</v>
      </c>
      <c r="W120" t="s">
        <v>2975</v>
      </c>
      <c r="X120" s="51" t="str">
        <f t="shared" si="2"/>
        <v>3</v>
      </c>
      <c r="Y120" s="51" t="str">
        <f>IF(T120="","",IF(AND(T120&lt;&gt;'Tabelas auxiliares'!$B$236,T120&lt;&gt;'Tabelas auxiliares'!$B$237),"FOLHA DE PESSOAL",IF(X120='Tabelas auxiliares'!$A$237,"CUSTEIO",IF(X120='Tabelas auxiliares'!$A$236,"INVESTIMENTO","ERRO - VERIFICAR"))))</f>
        <v>CUSTEIO</v>
      </c>
      <c r="Z120" s="64">
        <f t="shared" si="3"/>
        <v>366.47</v>
      </c>
      <c r="AC120" s="44">
        <v>366.47</v>
      </c>
    </row>
    <row r="121" spans="1:29" x14ac:dyDescent="0.25">
      <c r="A121" t="s">
        <v>2314</v>
      </c>
      <c r="B121" t="s">
        <v>2235</v>
      </c>
      <c r="C121" t="s">
        <v>2317</v>
      </c>
      <c r="D121" t="s">
        <v>90</v>
      </c>
      <c r="E121" t="s">
        <v>118</v>
      </c>
      <c r="F121" s="51" t="str">
        <f>IFERROR(VLOOKUP(D121,'Tabelas auxiliares'!$A$3:$B$61,2,FALSE),"")</f>
        <v>SUGEPE-FOLHA - PASEP + AUX. MORADIA</v>
      </c>
      <c r="G121" s="51" t="str">
        <f>IFERROR(VLOOKUP($B121,'Tabelas auxiliares'!$A$65:$C$102,2,FALSE),"")</f>
        <v>Folha de pagamento - Ativos, Previdência, PASEP</v>
      </c>
      <c r="H121" s="51" t="str">
        <f>IFERROR(VLOOKUP($B121,'Tabelas auxiliares'!$A$65:$C$102,3,FALSE),"")</f>
        <v>FOLHA DE PAGAMENTO / CONTRIBUICAO PARA O PSS / SUBSTITUICOES / INSS PATRONAL / PASEP</v>
      </c>
      <c r="I121" t="s">
        <v>145</v>
      </c>
      <c r="J121" t="s">
        <v>329</v>
      </c>
      <c r="K121" t="s">
        <v>330</v>
      </c>
      <c r="L121" t="s">
        <v>331</v>
      </c>
      <c r="M121" t="s">
        <v>220</v>
      </c>
      <c r="N121" t="s">
        <v>175</v>
      </c>
      <c r="O121" t="s">
        <v>222</v>
      </c>
      <c r="P121" t="s">
        <v>302</v>
      </c>
      <c r="Q121" t="s">
        <v>224</v>
      </c>
      <c r="R121" t="s">
        <v>220</v>
      </c>
      <c r="S121" t="s">
        <v>303</v>
      </c>
      <c r="T121" t="s">
        <v>215</v>
      </c>
      <c r="U121" t="s">
        <v>185</v>
      </c>
      <c r="V121" t="s">
        <v>2986</v>
      </c>
      <c r="W121" t="s">
        <v>2987</v>
      </c>
      <c r="X121" s="51" t="str">
        <f t="shared" si="2"/>
        <v>3</v>
      </c>
      <c r="Y121" s="51" t="str">
        <f>IF(T121="","",IF(AND(T121&lt;&gt;'Tabelas auxiliares'!$B$236,T121&lt;&gt;'Tabelas auxiliares'!$B$237),"FOLHA DE PESSOAL",IF(X121='Tabelas auxiliares'!$A$237,"CUSTEIO",IF(X121='Tabelas auxiliares'!$A$236,"INVESTIMENTO","ERRO - VERIFICAR"))))</f>
        <v>FOLHA DE PESSOAL</v>
      </c>
      <c r="Z121" s="64">
        <f t="shared" si="3"/>
        <v>368735.68</v>
      </c>
      <c r="AC121" s="44">
        <v>368735.68</v>
      </c>
    </row>
    <row r="122" spans="1:29" x14ac:dyDescent="0.25">
      <c r="A122" t="s">
        <v>2314</v>
      </c>
      <c r="B122" t="s">
        <v>2235</v>
      </c>
      <c r="C122" t="s">
        <v>2317</v>
      </c>
      <c r="D122" t="s">
        <v>90</v>
      </c>
      <c r="E122" t="s">
        <v>118</v>
      </c>
      <c r="F122" s="51" t="str">
        <f>IFERROR(VLOOKUP(D122,'Tabelas auxiliares'!$A$3:$B$61,2,FALSE),"")</f>
        <v>SUGEPE-FOLHA - PASEP + AUX. MORADIA</v>
      </c>
      <c r="G122" s="51" t="str">
        <f>IFERROR(VLOOKUP($B122,'Tabelas auxiliares'!$A$65:$C$102,2,FALSE),"")</f>
        <v>Folha de pagamento - Ativos, Previdência, PASEP</v>
      </c>
      <c r="H122" s="51" t="str">
        <f>IFERROR(VLOOKUP($B122,'Tabelas auxiliares'!$A$65:$C$102,3,FALSE),"")</f>
        <v>FOLHA DE PAGAMENTO / CONTRIBUICAO PARA O PSS / SUBSTITUICOES / INSS PATRONAL / PASEP</v>
      </c>
      <c r="I122" t="s">
        <v>145</v>
      </c>
      <c r="J122" t="s">
        <v>329</v>
      </c>
      <c r="K122" t="s">
        <v>330</v>
      </c>
      <c r="L122" t="s">
        <v>331</v>
      </c>
      <c r="M122" t="s">
        <v>220</v>
      </c>
      <c r="N122" t="s">
        <v>175</v>
      </c>
      <c r="O122" t="s">
        <v>222</v>
      </c>
      <c r="P122" t="s">
        <v>302</v>
      </c>
      <c r="Q122" t="s">
        <v>224</v>
      </c>
      <c r="R122" t="s">
        <v>220</v>
      </c>
      <c r="S122" t="s">
        <v>303</v>
      </c>
      <c r="T122" t="s">
        <v>215</v>
      </c>
      <c r="U122" t="s">
        <v>185</v>
      </c>
      <c r="V122" t="s">
        <v>2988</v>
      </c>
      <c r="W122" t="s">
        <v>2989</v>
      </c>
      <c r="X122" s="51" t="str">
        <f t="shared" si="2"/>
        <v>3</v>
      </c>
      <c r="Y122" s="51" t="str">
        <f>IF(T122="","",IF(AND(T122&lt;&gt;'Tabelas auxiliares'!$B$236,T122&lt;&gt;'Tabelas auxiliares'!$B$237),"FOLHA DE PESSOAL",IF(X122='Tabelas auxiliares'!$A$237,"CUSTEIO",IF(X122='Tabelas auxiliares'!$A$236,"INVESTIMENTO","ERRO - VERIFICAR"))))</f>
        <v>FOLHA DE PESSOAL</v>
      </c>
      <c r="Z122" s="64">
        <f t="shared" si="3"/>
        <v>7463.45</v>
      </c>
      <c r="AC122" s="44">
        <v>7463.45</v>
      </c>
    </row>
    <row r="123" spans="1:29" x14ac:dyDescent="0.25">
      <c r="A123" t="s">
        <v>2314</v>
      </c>
      <c r="B123" t="s">
        <v>2235</v>
      </c>
      <c r="C123" t="s">
        <v>2317</v>
      </c>
      <c r="D123" t="s">
        <v>90</v>
      </c>
      <c r="E123" t="s">
        <v>118</v>
      </c>
      <c r="F123" s="51" t="str">
        <f>IFERROR(VLOOKUP(D123,'Tabelas auxiliares'!$A$3:$B$61,2,FALSE),"")</f>
        <v>SUGEPE-FOLHA - PASEP + AUX. MORADIA</v>
      </c>
      <c r="G123" s="51" t="str">
        <f>IFERROR(VLOOKUP($B123,'Tabelas auxiliares'!$A$65:$C$102,2,FALSE),"")</f>
        <v>Folha de pagamento - Ativos, Previdência, PASEP</v>
      </c>
      <c r="H123" s="51" t="str">
        <f>IFERROR(VLOOKUP($B123,'Tabelas auxiliares'!$A$65:$C$102,3,FALSE),"")</f>
        <v>FOLHA DE PAGAMENTO / CONTRIBUICAO PARA O PSS / SUBSTITUICOES / INSS PATRONAL / PASEP</v>
      </c>
      <c r="I123" t="s">
        <v>145</v>
      </c>
      <c r="J123" t="s">
        <v>329</v>
      </c>
      <c r="K123" t="s">
        <v>330</v>
      </c>
      <c r="L123" t="s">
        <v>331</v>
      </c>
      <c r="M123" t="s">
        <v>220</v>
      </c>
      <c r="N123" t="s">
        <v>175</v>
      </c>
      <c r="O123" t="s">
        <v>222</v>
      </c>
      <c r="P123" t="s">
        <v>302</v>
      </c>
      <c r="Q123" t="s">
        <v>224</v>
      </c>
      <c r="R123" t="s">
        <v>220</v>
      </c>
      <c r="S123" t="s">
        <v>303</v>
      </c>
      <c r="T123" t="s">
        <v>215</v>
      </c>
      <c r="U123" t="s">
        <v>185</v>
      </c>
      <c r="V123" t="s">
        <v>2990</v>
      </c>
      <c r="W123" t="s">
        <v>2991</v>
      </c>
      <c r="X123" s="51" t="str">
        <f t="shared" si="2"/>
        <v>3</v>
      </c>
      <c r="Y123" s="51" t="str">
        <f>IF(T123="","",IF(AND(T123&lt;&gt;'Tabelas auxiliares'!$B$236,T123&lt;&gt;'Tabelas auxiliares'!$B$237),"FOLHA DE PESSOAL",IF(X123='Tabelas auxiliares'!$A$237,"CUSTEIO",IF(X123='Tabelas auxiliares'!$A$236,"INVESTIMENTO","ERRO - VERIFICAR"))))</f>
        <v>FOLHA DE PESSOAL</v>
      </c>
      <c r="Z123" s="64">
        <f t="shared" si="3"/>
        <v>252.37</v>
      </c>
      <c r="AC123" s="44">
        <v>252.37</v>
      </c>
    </row>
    <row r="124" spans="1:29" x14ac:dyDescent="0.25">
      <c r="A124" t="s">
        <v>2314</v>
      </c>
      <c r="B124" t="s">
        <v>2235</v>
      </c>
      <c r="C124" t="s">
        <v>2317</v>
      </c>
      <c r="D124" t="s">
        <v>90</v>
      </c>
      <c r="E124" t="s">
        <v>118</v>
      </c>
      <c r="F124" s="51" t="str">
        <f>IFERROR(VLOOKUP(D124,'Tabelas auxiliares'!$A$3:$B$61,2,FALSE),"")</f>
        <v>SUGEPE-FOLHA - PASEP + AUX. MORADIA</v>
      </c>
      <c r="G124" s="51" t="str">
        <f>IFERROR(VLOOKUP($B124,'Tabelas auxiliares'!$A$65:$C$102,2,FALSE),"")</f>
        <v>Folha de pagamento - Ativos, Previdência, PASEP</v>
      </c>
      <c r="H124" s="51" t="str">
        <f>IFERROR(VLOOKUP($B124,'Tabelas auxiliares'!$A$65:$C$102,3,FALSE),"")</f>
        <v>FOLHA DE PAGAMENTO / CONTRIBUICAO PARA O PSS / SUBSTITUICOES / INSS PATRONAL / PASEP</v>
      </c>
      <c r="I124" t="s">
        <v>145</v>
      </c>
      <c r="J124" t="s">
        <v>329</v>
      </c>
      <c r="K124" t="s">
        <v>332</v>
      </c>
      <c r="L124" t="s">
        <v>331</v>
      </c>
      <c r="M124" t="s">
        <v>220</v>
      </c>
      <c r="N124" t="s">
        <v>175</v>
      </c>
      <c r="O124" t="s">
        <v>222</v>
      </c>
      <c r="P124" t="s">
        <v>302</v>
      </c>
      <c r="Q124" t="s">
        <v>224</v>
      </c>
      <c r="R124" t="s">
        <v>220</v>
      </c>
      <c r="S124" t="s">
        <v>303</v>
      </c>
      <c r="T124" t="s">
        <v>215</v>
      </c>
      <c r="U124" t="s">
        <v>185</v>
      </c>
      <c r="V124" t="s">
        <v>2564</v>
      </c>
      <c r="W124" t="s">
        <v>2444</v>
      </c>
      <c r="X124" s="51" t="str">
        <f t="shared" si="2"/>
        <v>3</v>
      </c>
      <c r="Y124" s="51" t="str">
        <f>IF(T124="","",IF(AND(T124&lt;&gt;'Tabelas auxiliares'!$B$236,T124&lt;&gt;'Tabelas auxiliares'!$B$237),"FOLHA DE PESSOAL",IF(X124='Tabelas auxiliares'!$A$237,"CUSTEIO",IF(X124='Tabelas auxiliares'!$A$236,"INVESTIMENTO","ERRO - VERIFICAR"))))</f>
        <v>FOLHA DE PESSOAL</v>
      </c>
      <c r="Z124" s="64">
        <f t="shared" si="3"/>
        <v>66150.039999999994</v>
      </c>
      <c r="AC124" s="44">
        <v>66150.039999999994</v>
      </c>
    </row>
    <row r="125" spans="1:29" x14ac:dyDescent="0.25">
      <c r="A125" t="s">
        <v>2314</v>
      </c>
      <c r="B125" t="s">
        <v>2235</v>
      </c>
      <c r="C125" t="s">
        <v>2317</v>
      </c>
      <c r="D125" t="s">
        <v>90</v>
      </c>
      <c r="E125" t="s">
        <v>118</v>
      </c>
      <c r="F125" s="51" t="str">
        <f>IFERROR(VLOOKUP(D125,'Tabelas auxiliares'!$A$3:$B$61,2,FALSE),"")</f>
        <v>SUGEPE-FOLHA - PASEP + AUX. MORADIA</v>
      </c>
      <c r="G125" s="51" t="str">
        <f>IFERROR(VLOOKUP($B125,'Tabelas auxiliares'!$A$65:$C$102,2,FALSE),"")</f>
        <v>Folha de pagamento - Ativos, Previdência, PASEP</v>
      </c>
      <c r="H125" s="51" t="str">
        <f>IFERROR(VLOOKUP($B125,'Tabelas auxiliares'!$A$65:$C$102,3,FALSE),"")</f>
        <v>FOLHA DE PAGAMENTO / CONTRIBUICAO PARA O PSS / SUBSTITUICOES / INSS PATRONAL / PASEP</v>
      </c>
      <c r="I125" t="s">
        <v>145</v>
      </c>
      <c r="J125" t="s">
        <v>329</v>
      </c>
      <c r="K125" t="s">
        <v>333</v>
      </c>
      <c r="L125" t="s">
        <v>331</v>
      </c>
      <c r="M125" t="s">
        <v>220</v>
      </c>
      <c r="N125" t="s">
        <v>177</v>
      </c>
      <c r="O125" t="s">
        <v>222</v>
      </c>
      <c r="P125" t="s">
        <v>289</v>
      </c>
      <c r="Q125" t="s">
        <v>224</v>
      </c>
      <c r="R125" t="s">
        <v>220</v>
      </c>
      <c r="S125" t="s">
        <v>124</v>
      </c>
      <c r="T125" t="s">
        <v>215</v>
      </c>
      <c r="U125" t="s">
        <v>186</v>
      </c>
      <c r="V125" t="s">
        <v>2565</v>
      </c>
      <c r="W125" t="s">
        <v>2445</v>
      </c>
      <c r="X125" s="51" t="str">
        <f t="shared" si="2"/>
        <v>3</v>
      </c>
      <c r="Y125" s="51" t="str">
        <f>IF(T125="","",IF(AND(T125&lt;&gt;'Tabelas auxiliares'!$B$236,T125&lt;&gt;'Tabelas auxiliares'!$B$237),"FOLHA DE PESSOAL",IF(X125='Tabelas auxiliares'!$A$237,"CUSTEIO",IF(X125='Tabelas auxiliares'!$A$236,"INVESTIMENTO","ERRO - VERIFICAR"))))</f>
        <v>FOLHA DE PESSOAL</v>
      </c>
      <c r="Z125" s="64">
        <f t="shared" si="3"/>
        <v>633303.48</v>
      </c>
      <c r="AA125" s="44">
        <v>686.88</v>
      </c>
      <c r="AC125" s="44">
        <v>632616.6</v>
      </c>
    </row>
    <row r="126" spans="1:29" x14ac:dyDescent="0.25">
      <c r="A126" t="s">
        <v>2314</v>
      </c>
      <c r="B126" t="s">
        <v>2235</v>
      </c>
      <c r="C126" t="s">
        <v>2317</v>
      </c>
      <c r="D126" t="s">
        <v>90</v>
      </c>
      <c r="E126" t="s">
        <v>118</v>
      </c>
      <c r="F126" s="51" t="str">
        <f>IFERROR(VLOOKUP(D126,'Tabelas auxiliares'!$A$3:$B$61,2,FALSE),"")</f>
        <v>SUGEPE-FOLHA - PASEP + AUX. MORADIA</v>
      </c>
      <c r="G126" s="51" t="str">
        <f>IFERROR(VLOOKUP($B126,'Tabelas auxiliares'!$A$65:$C$102,2,FALSE),"")</f>
        <v>Folha de pagamento - Ativos, Previdência, PASEP</v>
      </c>
      <c r="H126" s="51" t="str">
        <f>IFERROR(VLOOKUP($B126,'Tabelas auxiliares'!$A$65:$C$102,3,FALSE),"")</f>
        <v>FOLHA DE PAGAMENTO / CONTRIBUICAO PARA O PSS / SUBSTITUICOES / INSS PATRONAL / PASEP</v>
      </c>
      <c r="I126" t="s">
        <v>145</v>
      </c>
      <c r="J126" t="s">
        <v>329</v>
      </c>
      <c r="K126" t="s">
        <v>333</v>
      </c>
      <c r="L126" t="s">
        <v>331</v>
      </c>
      <c r="M126" t="s">
        <v>220</v>
      </c>
      <c r="N126" t="s">
        <v>177</v>
      </c>
      <c r="O126" t="s">
        <v>222</v>
      </c>
      <c r="P126" t="s">
        <v>289</v>
      </c>
      <c r="Q126" t="s">
        <v>224</v>
      </c>
      <c r="R126" t="s">
        <v>220</v>
      </c>
      <c r="S126" t="s">
        <v>124</v>
      </c>
      <c r="T126" t="s">
        <v>215</v>
      </c>
      <c r="U126" t="s">
        <v>186</v>
      </c>
      <c r="V126" t="s">
        <v>2992</v>
      </c>
      <c r="W126" t="s">
        <v>2993</v>
      </c>
      <c r="X126" s="51" t="str">
        <f t="shared" si="2"/>
        <v>3</v>
      </c>
      <c r="Y126" s="51" t="str">
        <f>IF(T126="","",IF(AND(T126&lt;&gt;'Tabelas auxiliares'!$B$236,T126&lt;&gt;'Tabelas auxiliares'!$B$237),"FOLHA DE PESSOAL",IF(X126='Tabelas auxiliares'!$A$237,"CUSTEIO",IF(X126='Tabelas auxiliares'!$A$236,"INVESTIMENTO","ERRO - VERIFICAR"))))</f>
        <v>FOLHA DE PESSOAL</v>
      </c>
      <c r="Z126" s="64">
        <f t="shared" si="3"/>
        <v>87538.23</v>
      </c>
      <c r="AC126" s="44">
        <v>87538.23</v>
      </c>
    </row>
    <row r="127" spans="1:29" x14ac:dyDescent="0.25">
      <c r="A127" t="s">
        <v>2314</v>
      </c>
      <c r="B127" t="s">
        <v>2235</v>
      </c>
      <c r="C127" t="s">
        <v>2317</v>
      </c>
      <c r="D127" t="s">
        <v>90</v>
      </c>
      <c r="E127" t="s">
        <v>118</v>
      </c>
      <c r="F127" s="51" t="str">
        <f>IFERROR(VLOOKUP(D127,'Tabelas auxiliares'!$A$3:$B$61,2,FALSE),"")</f>
        <v>SUGEPE-FOLHA - PASEP + AUX. MORADIA</v>
      </c>
      <c r="G127" s="51" t="str">
        <f>IFERROR(VLOOKUP($B127,'Tabelas auxiliares'!$A$65:$C$102,2,FALSE),"")</f>
        <v>Folha de pagamento - Ativos, Previdência, PASEP</v>
      </c>
      <c r="H127" s="51" t="str">
        <f>IFERROR(VLOOKUP($B127,'Tabelas auxiliares'!$A$65:$C$102,3,FALSE),"")</f>
        <v>FOLHA DE PAGAMENTO / CONTRIBUICAO PARA O PSS / SUBSTITUICOES / INSS PATRONAL / PASEP</v>
      </c>
      <c r="I127" t="s">
        <v>145</v>
      </c>
      <c r="J127" t="s">
        <v>329</v>
      </c>
      <c r="K127" t="s">
        <v>333</v>
      </c>
      <c r="L127" t="s">
        <v>331</v>
      </c>
      <c r="M127" t="s">
        <v>220</v>
      </c>
      <c r="N127" t="s">
        <v>177</v>
      </c>
      <c r="O127" t="s">
        <v>222</v>
      </c>
      <c r="P127" t="s">
        <v>289</v>
      </c>
      <c r="Q127" t="s">
        <v>224</v>
      </c>
      <c r="R127" t="s">
        <v>220</v>
      </c>
      <c r="S127" t="s">
        <v>124</v>
      </c>
      <c r="T127" t="s">
        <v>215</v>
      </c>
      <c r="U127" t="s">
        <v>186</v>
      </c>
      <c r="V127" t="s">
        <v>3012</v>
      </c>
      <c r="W127" t="s">
        <v>3013</v>
      </c>
      <c r="X127" s="51" t="str">
        <f t="shared" si="2"/>
        <v>3</v>
      </c>
      <c r="Y127" s="51" t="str">
        <f>IF(T127="","",IF(AND(T127&lt;&gt;'Tabelas auxiliares'!$B$236,T127&lt;&gt;'Tabelas auxiliares'!$B$237),"FOLHA DE PESSOAL",IF(X127='Tabelas auxiliares'!$A$237,"CUSTEIO",IF(X127='Tabelas auxiliares'!$A$236,"INVESTIMENTO","ERRO - VERIFICAR"))))</f>
        <v>FOLHA DE PESSOAL</v>
      </c>
      <c r="Z127" s="64">
        <f t="shared" si="3"/>
        <v>4916.2299999999996</v>
      </c>
      <c r="AC127" s="44">
        <v>4916.2299999999996</v>
      </c>
    </row>
    <row r="128" spans="1:29" x14ac:dyDescent="0.25">
      <c r="A128" t="s">
        <v>2314</v>
      </c>
      <c r="B128" t="s">
        <v>2235</v>
      </c>
      <c r="C128" t="s">
        <v>2317</v>
      </c>
      <c r="D128" t="s">
        <v>90</v>
      </c>
      <c r="E128" t="s">
        <v>118</v>
      </c>
      <c r="F128" s="51" t="str">
        <f>IFERROR(VLOOKUP(D128,'Tabelas auxiliares'!$A$3:$B$61,2,FALSE),"")</f>
        <v>SUGEPE-FOLHA - PASEP + AUX. MORADIA</v>
      </c>
      <c r="G128" s="51" t="str">
        <f>IFERROR(VLOOKUP($B128,'Tabelas auxiliares'!$A$65:$C$102,2,FALSE),"")</f>
        <v>Folha de pagamento - Ativos, Previdência, PASEP</v>
      </c>
      <c r="H128" s="51" t="str">
        <f>IFERROR(VLOOKUP($B128,'Tabelas auxiliares'!$A$65:$C$102,3,FALSE),"")</f>
        <v>FOLHA DE PAGAMENTO / CONTRIBUICAO PARA O PSS / SUBSTITUICOES / INSS PATRONAL / PASEP</v>
      </c>
      <c r="I128" t="s">
        <v>145</v>
      </c>
      <c r="J128" t="s">
        <v>329</v>
      </c>
      <c r="K128" t="s">
        <v>333</v>
      </c>
      <c r="L128" t="s">
        <v>331</v>
      </c>
      <c r="M128" t="s">
        <v>220</v>
      </c>
      <c r="N128" t="s">
        <v>177</v>
      </c>
      <c r="O128" t="s">
        <v>222</v>
      </c>
      <c r="P128" t="s">
        <v>289</v>
      </c>
      <c r="Q128" t="s">
        <v>224</v>
      </c>
      <c r="R128" t="s">
        <v>220</v>
      </c>
      <c r="S128" t="s">
        <v>124</v>
      </c>
      <c r="T128" t="s">
        <v>215</v>
      </c>
      <c r="U128" t="s">
        <v>186</v>
      </c>
      <c r="V128" t="s">
        <v>2994</v>
      </c>
      <c r="W128" t="s">
        <v>2995</v>
      </c>
      <c r="X128" s="51" t="str">
        <f t="shared" si="2"/>
        <v>3</v>
      </c>
      <c r="Y128" s="51" t="str">
        <f>IF(T128="","",IF(AND(T128&lt;&gt;'Tabelas auxiliares'!$B$236,T128&lt;&gt;'Tabelas auxiliares'!$B$237),"FOLHA DE PESSOAL",IF(X128='Tabelas auxiliares'!$A$237,"CUSTEIO",IF(X128='Tabelas auxiliares'!$A$236,"INVESTIMENTO","ERRO - VERIFICAR"))))</f>
        <v>FOLHA DE PESSOAL</v>
      </c>
      <c r="Z128" s="64">
        <f t="shared" si="3"/>
        <v>29179.4</v>
      </c>
      <c r="AC128" s="44">
        <v>29179.4</v>
      </c>
    </row>
    <row r="129" spans="1:29" x14ac:dyDescent="0.25">
      <c r="A129" t="s">
        <v>2314</v>
      </c>
      <c r="B129" t="s">
        <v>2235</v>
      </c>
      <c r="C129" t="s">
        <v>2317</v>
      </c>
      <c r="D129" t="s">
        <v>90</v>
      </c>
      <c r="E129" t="s">
        <v>118</v>
      </c>
      <c r="F129" s="51" t="str">
        <f>IFERROR(VLOOKUP(D129,'Tabelas auxiliares'!$A$3:$B$61,2,FALSE),"")</f>
        <v>SUGEPE-FOLHA - PASEP + AUX. MORADIA</v>
      </c>
      <c r="G129" s="51" t="str">
        <f>IFERROR(VLOOKUP($B129,'Tabelas auxiliares'!$A$65:$C$102,2,FALSE),"")</f>
        <v>Folha de pagamento - Ativos, Previdência, PASEP</v>
      </c>
      <c r="H129" s="51" t="str">
        <f>IFERROR(VLOOKUP($B129,'Tabelas auxiliares'!$A$65:$C$102,3,FALSE),"")</f>
        <v>FOLHA DE PAGAMENTO / CONTRIBUICAO PARA O PSS / SUBSTITUICOES / INSS PATRONAL / PASEP</v>
      </c>
      <c r="I129" t="s">
        <v>145</v>
      </c>
      <c r="J129" t="s">
        <v>329</v>
      </c>
      <c r="K129" t="s">
        <v>334</v>
      </c>
      <c r="L129" t="s">
        <v>331</v>
      </c>
      <c r="M129" t="s">
        <v>220</v>
      </c>
      <c r="N129" t="s">
        <v>177</v>
      </c>
      <c r="O129" t="s">
        <v>222</v>
      </c>
      <c r="P129" t="s">
        <v>289</v>
      </c>
      <c r="Q129" t="s">
        <v>224</v>
      </c>
      <c r="R129" t="s">
        <v>220</v>
      </c>
      <c r="S129" t="s">
        <v>124</v>
      </c>
      <c r="T129" t="s">
        <v>215</v>
      </c>
      <c r="U129" t="s">
        <v>186</v>
      </c>
      <c r="V129" t="s">
        <v>2566</v>
      </c>
      <c r="W129" t="s">
        <v>2446</v>
      </c>
      <c r="X129" s="51" t="str">
        <f t="shared" si="2"/>
        <v>3</v>
      </c>
      <c r="Y129" s="51" t="str">
        <f>IF(T129="","",IF(AND(T129&lt;&gt;'Tabelas auxiliares'!$B$236,T129&lt;&gt;'Tabelas auxiliares'!$B$237),"FOLHA DE PESSOAL",IF(X129='Tabelas auxiliares'!$A$237,"CUSTEIO",IF(X129='Tabelas auxiliares'!$A$236,"INVESTIMENTO","ERRO - VERIFICAR"))))</f>
        <v>FOLHA DE PESSOAL</v>
      </c>
      <c r="Z129" s="64">
        <f t="shared" si="3"/>
        <v>8292217.4100000001</v>
      </c>
      <c r="AA129" s="44">
        <v>12435.86</v>
      </c>
      <c r="AC129" s="44">
        <v>8279781.5499999998</v>
      </c>
    </row>
    <row r="130" spans="1:29" x14ac:dyDescent="0.25">
      <c r="A130" t="s">
        <v>2314</v>
      </c>
      <c r="B130" t="s">
        <v>2235</v>
      </c>
      <c r="C130" t="s">
        <v>2317</v>
      </c>
      <c r="D130" t="s">
        <v>90</v>
      </c>
      <c r="E130" t="s">
        <v>118</v>
      </c>
      <c r="F130" s="51" t="str">
        <f>IFERROR(VLOOKUP(D130,'Tabelas auxiliares'!$A$3:$B$61,2,FALSE),"")</f>
        <v>SUGEPE-FOLHA - PASEP + AUX. MORADIA</v>
      </c>
      <c r="G130" s="51" t="str">
        <f>IFERROR(VLOOKUP($B130,'Tabelas auxiliares'!$A$65:$C$102,2,FALSE),"")</f>
        <v>Folha de pagamento - Ativos, Previdência, PASEP</v>
      </c>
      <c r="H130" s="51" t="str">
        <f>IFERROR(VLOOKUP($B130,'Tabelas auxiliares'!$A$65:$C$102,3,FALSE),"")</f>
        <v>FOLHA DE PAGAMENTO / CONTRIBUICAO PARA O PSS / SUBSTITUICOES / INSS PATRONAL / PASEP</v>
      </c>
      <c r="I130" t="s">
        <v>145</v>
      </c>
      <c r="J130" t="s">
        <v>329</v>
      </c>
      <c r="K130" t="s">
        <v>334</v>
      </c>
      <c r="L130" t="s">
        <v>331</v>
      </c>
      <c r="M130" t="s">
        <v>220</v>
      </c>
      <c r="N130" t="s">
        <v>177</v>
      </c>
      <c r="O130" t="s">
        <v>222</v>
      </c>
      <c r="P130" t="s">
        <v>289</v>
      </c>
      <c r="Q130" t="s">
        <v>224</v>
      </c>
      <c r="R130" t="s">
        <v>220</v>
      </c>
      <c r="S130" t="s">
        <v>124</v>
      </c>
      <c r="T130" t="s">
        <v>215</v>
      </c>
      <c r="U130" t="s">
        <v>186</v>
      </c>
      <c r="V130" t="s">
        <v>2996</v>
      </c>
      <c r="W130" t="s">
        <v>2997</v>
      </c>
      <c r="X130" s="51" t="str">
        <f t="shared" si="2"/>
        <v>3</v>
      </c>
      <c r="Y130" s="51" t="str">
        <f>IF(T130="","",IF(AND(T130&lt;&gt;'Tabelas auxiliares'!$B$236,T130&lt;&gt;'Tabelas auxiliares'!$B$237),"FOLHA DE PESSOAL",IF(X130='Tabelas auxiliares'!$A$237,"CUSTEIO",IF(X130='Tabelas auxiliares'!$A$236,"INVESTIMENTO","ERRO - VERIFICAR"))))</f>
        <v>FOLHA DE PESSOAL</v>
      </c>
      <c r="Z130" s="64">
        <f t="shared" si="3"/>
        <v>1120.6099999999999</v>
      </c>
      <c r="AC130" s="44">
        <v>1120.6099999999999</v>
      </c>
    </row>
    <row r="131" spans="1:29" x14ac:dyDescent="0.25">
      <c r="A131" t="s">
        <v>2314</v>
      </c>
      <c r="B131" t="s">
        <v>2235</v>
      </c>
      <c r="C131" t="s">
        <v>2317</v>
      </c>
      <c r="D131" t="s">
        <v>90</v>
      </c>
      <c r="E131" t="s">
        <v>118</v>
      </c>
      <c r="F131" s="51" t="str">
        <f>IFERROR(VLOOKUP(D131,'Tabelas auxiliares'!$A$3:$B$61,2,FALSE),"")</f>
        <v>SUGEPE-FOLHA - PASEP + AUX. MORADIA</v>
      </c>
      <c r="G131" s="51" t="str">
        <f>IFERROR(VLOOKUP($B131,'Tabelas auxiliares'!$A$65:$C$102,2,FALSE),"")</f>
        <v>Folha de pagamento - Ativos, Previdência, PASEP</v>
      </c>
      <c r="H131" s="51" t="str">
        <f>IFERROR(VLOOKUP($B131,'Tabelas auxiliares'!$A$65:$C$102,3,FALSE),"")</f>
        <v>FOLHA DE PAGAMENTO / CONTRIBUICAO PARA O PSS / SUBSTITUICOES / INSS PATRONAL / PASEP</v>
      </c>
      <c r="I131" t="s">
        <v>145</v>
      </c>
      <c r="J131" t="s">
        <v>329</v>
      </c>
      <c r="K131" t="s">
        <v>334</v>
      </c>
      <c r="L131" t="s">
        <v>331</v>
      </c>
      <c r="M131" t="s">
        <v>220</v>
      </c>
      <c r="N131" t="s">
        <v>177</v>
      </c>
      <c r="O131" t="s">
        <v>222</v>
      </c>
      <c r="P131" t="s">
        <v>289</v>
      </c>
      <c r="Q131" t="s">
        <v>224</v>
      </c>
      <c r="R131" t="s">
        <v>220</v>
      </c>
      <c r="S131" t="s">
        <v>124</v>
      </c>
      <c r="T131" t="s">
        <v>215</v>
      </c>
      <c r="U131" t="s">
        <v>186</v>
      </c>
      <c r="V131" t="s">
        <v>2998</v>
      </c>
      <c r="W131" t="s">
        <v>2999</v>
      </c>
      <c r="X131" s="51" t="str">
        <f t="shared" si="2"/>
        <v>3</v>
      </c>
      <c r="Y131" s="51" t="str">
        <f>IF(T131="","",IF(AND(T131&lt;&gt;'Tabelas auxiliares'!$B$236,T131&lt;&gt;'Tabelas auxiliares'!$B$237),"FOLHA DE PESSOAL",IF(X131='Tabelas auxiliares'!$A$237,"CUSTEIO",IF(X131='Tabelas auxiliares'!$A$236,"INVESTIMENTO","ERRO - VERIFICAR"))))</f>
        <v>FOLHA DE PESSOAL</v>
      </c>
      <c r="Z131" s="64">
        <f t="shared" si="3"/>
        <v>582.34</v>
      </c>
      <c r="AC131" s="44">
        <v>582.34</v>
      </c>
    </row>
    <row r="132" spans="1:29" x14ac:dyDescent="0.25">
      <c r="A132" t="s">
        <v>2314</v>
      </c>
      <c r="B132" t="s">
        <v>2235</v>
      </c>
      <c r="C132" t="s">
        <v>2317</v>
      </c>
      <c r="D132" t="s">
        <v>90</v>
      </c>
      <c r="E132" t="s">
        <v>118</v>
      </c>
      <c r="F132" s="51" t="str">
        <f>IFERROR(VLOOKUP(D132,'Tabelas auxiliares'!$A$3:$B$61,2,FALSE),"")</f>
        <v>SUGEPE-FOLHA - PASEP + AUX. MORADIA</v>
      </c>
      <c r="G132" s="51" t="str">
        <f>IFERROR(VLOOKUP($B132,'Tabelas auxiliares'!$A$65:$C$102,2,FALSE),"")</f>
        <v>Folha de pagamento - Ativos, Previdência, PASEP</v>
      </c>
      <c r="H132" s="51" t="str">
        <f>IFERROR(VLOOKUP($B132,'Tabelas auxiliares'!$A$65:$C$102,3,FALSE),"")</f>
        <v>FOLHA DE PAGAMENTO / CONTRIBUICAO PARA O PSS / SUBSTITUICOES / INSS PATRONAL / PASEP</v>
      </c>
      <c r="I132" t="s">
        <v>145</v>
      </c>
      <c r="J132" t="s">
        <v>329</v>
      </c>
      <c r="K132" t="s">
        <v>334</v>
      </c>
      <c r="L132" t="s">
        <v>331</v>
      </c>
      <c r="M132" t="s">
        <v>220</v>
      </c>
      <c r="N132" t="s">
        <v>177</v>
      </c>
      <c r="O132" t="s">
        <v>222</v>
      </c>
      <c r="P132" t="s">
        <v>289</v>
      </c>
      <c r="Q132" t="s">
        <v>224</v>
      </c>
      <c r="R132" t="s">
        <v>220</v>
      </c>
      <c r="S132" t="s">
        <v>124</v>
      </c>
      <c r="T132" t="s">
        <v>215</v>
      </c>
      <c r="U132" t="s">
        <v>186</v>
      </c>
      <c r="V132" t="s">
        <v>3000</v>
      </c>
      <c r="W132" t="s">
        <v>3001</v>
      </c>
      <c r="X132" s="51" t="str">
        <f t="shared" ref="X132:X195" si="4">LEFT(V132,1)</f>
        <v>3</v>
      </c>
      <c r="Y132" s="51" t="str">
        <f>IF(T132="","",IF(AND(T132&lt;&gt;'Tabelas auxiliares'!$B$236,T132&lt;&gt;'Tabelas auxiliares'!$B$237),"FOLHA DE PESSOAL",IF(X132='Tabelas auxiliares'!$A$237,"CUSTEIO",IF(X132='Tabelas auxiliares'!$A$236,"INVESTIMENTO","ERRO - VERIFICAR"))))</f>
        <v>FOLHA DE PESSOAL</v>
      </c>
      <c r="Z132" s="64">
        <f t="shared" si="3"/>
        <v>8700.17</v>
      </c>
      <c r="AC132" s="44">
        <v>8700.17</v>
      </c>
    </row>
    <row r="133" spans="1:29" x14ac:dyDescent="0.25">
      <c r="A133" t="s">
        <v>2314</v>
      </c>
      <c r="B133" t="s">
        <v>2235</v>
      </c>
      <c r="C133" t="s">
        <v>2317</v>
      </c>
      <c r="D133" t="s">
        <v>90</v>
      </c>
      <c r="E133" t="s">
        <v>118</v>
      </c>
      <c r="F133" s="51" t="str">
        <f>IFERROR(VLOOKUP(D133,'Tabelas auxiliares'!$A$3:$B$61,2,FALSE),"")</f>
        <v>SUGEPE-FOLHA - PASEP + AUX. MORADIA</v>
      </c>
      <c r="G133" s="51" t="str">
        <f>IFERROR(VLOOKUP($B133,'Tabelas auxiliares'!$A$65:$C$102,2,FALSE),"")</f>
        <v>Folha de pagamento - Ativos, Previdência, PASEP</v>
      </c>
      <c r="H133" s="51" t="str">
        <f>IFERROR(VLOOKUP($B133,'Tabelas auxiliares'!$A$65:$C$102,3,FALSE),"")</f>
        <v>FOLHA DE PAGAMENTO / CONTRIBUICAO PARA O PSS / SUBSTITUICOES / INSS PATRONAL / PASEP</v>
      </c>
      <c r="I133" t="s">
        <v>145</v>
      </c>
      <c r="J133" t="s">
        <v>329</v>
      </c>
      <c r="K133" t="s">
        <v>334</v>
      </c>
      <c r="L133" t="s">
        <v>331</v>
      </c>
      <c r="M133" t="s">
        <v>220</v>
      </c>
      <c r="N133" t="s">
        <v>177</v>
      </c>
      <c r="O133" t="s">
        <v>222</v>
      </c>
      <c r="P133" t="s">
        <v>289</v>
      </c>
      <c r="Q133" t="s">
        <v>224</v>
      </c>
      <c r="R133" t="s">
        <v>220</v>
      </c>
      <c r="S133" t="s">
        <v>124</v>
      </c>
      <c r="T133" t="s">
        <v>215</v>
      </c>
      <c r="U133" t="s">
        <v>186</v>
      </c>
      <c r="V133" t="s">
        <v>2567</v>
      </c>
      <c r="W133" t="s">
        <v>2447</v>
      </c>
      <c r="X133" s="51" t="str">
        <f t="shared" si="4"/>
        <v>3</v>
      </c>
      <c r="Y133" s="51" t="str">
        <f>IF(T133="","",IF(AND(T133&lt;&gt;'Tabelas auxiliares'!$B$236,T133&lt;&gt;'Tabelas auxiliares'!$B$237),"FOLHA DE PESSOAL",IF(X133='Tabelas auxiliares'!$A$237,"CUSTEIO",IF(X133='Tabelas auxiliares'!$A$236,"INVESTIMENTO","ERRO - VERIFICAR"))))</f>
        <v>FOLHA DE PESSOAL</v>
      </c>
      <c r="Z133" s="64">
        <f t="shared" ref="Z133:Z196" si="5">IF(AA133+AB133+AC133&lt;&gt;0,AA133+AB133+AC133,"")</f>
        <v>28786.04</v>
      </c>
      <c r="AC133" s="44">
        <v>28786.04</v>
      </c>
    </row>
    <row r="134" spans="1:29" x14ac:dyDescent="0.25">
      <c r="A134" t="s">
        <v>2314</v>
      </c>
      <c r="B134" t="s">
        <v>2235</v>
      </c>
      <c r="C134" t="s">
        <v>2317</v>
      </c>
      <c r="D134" t="s">
        <v>90</v>
      </c>
      <c r="E134" t="s">
        <v>118</v>
      </c>
      <c r="F134" s="51" t="str">
        <f>IFERROR(VLOOKUP(D134,'Tabelas auxiliares'!$A$3:$B$61,2,FALSE),"")</f>
        <v>SUGEPE-FOLHA - PASEP + AUX. MORADIA</v>
      </c>
      <c r="G134" s="51" t="str">
        <f>IFERROR(VLOOKUP($B134,'Tabelas auxiliares'!$A$65:$C$102,2,FALSE),"")</f>
        <v>Folha de pagamento - Ativos, Previdência, PASEP</v>
      </c>
      <c r="H134" s="51" t="str">
        <f>IFERROR(VLOOKUP($B134,'Tabelas auxiliares'!$A$65:$C$102,3,FALSE),"")</f>
        <v>FOLHA DE PAGAMENTO / CONTRIBUICAO PARA O PSS / SUBSTITUICOES / INSS PATRONAL / PASEP</v>
      </c>
      <c r="I134" t="s">
        <v>145</v>
      </c>
      <c r="J134" t="s">
        <v>329</v>
      </c>
      <c r="K134" t="s">
        <v>334</v>
      </c>
      <c r="L134" t="s">
        <v>331</v>
      </c>
      <c r="M134" t="s">
        <v>220</v>
      </c>
      <c r="N134" t="s">
        <v>177</v>
      </c>
      <c r="O134" t="s">
        <v>222</v>
      </c>
      <c r="P134" t="s">
        <v>289</v>
      </c>
      <c r="Q134" t="s">
        <v>224</v>
      </c>
      <c r="R134" t="s">
        <v>220</v>
      </c>
      <c r="S134" t="s">
        <v>124</v>
      </c>
      <c r="T134" t="s">
        <v>215</v>
      </c>
      <c r="U134" t="s">
        <v>186</v>
      </c>
      <c r="V134" t="s">
        <v>2568</v>
      </c>
      <c r="W134" t="s">
        <v>2448</v>
      </c>
      <c r="X134" s="51" t="str">
        <f t="shared" si="4"/>
        <v>3</v>
      </c>
      <c r="Y134" s="51" t="str">
        <f>IF(T134="","",IF(AND(T134&lt;&gt;'Tabelas auxiliares'!$B$236,T134&lt;&gt;'Tabelas auxiliares'!$B$237),"FOLHA DE PESSOAL",IF(X134='Tabelas auxiliares'!$A$237,"CUSTEIO",IF(X134='Tabelas auxiliares'!$A$236,"INVESTIMENTO","ERRO - VERIFICAR"))))</f>
        <v>FOLHA DE PESSOAL</v>
      </c>
      <c r="Z134" s="64">
        <f t="shared" si="5"/>
        <v>9298.130000000001</v>
      </c>
      <c r="AA134" s="44">
        <v>110.29</v>
      </c>
      <c r="AC134" s="44">
        <v>9187.84</v>
      </c>
    </row>
    <row r="135" spans="1:29" x14ac:dyDescent="0.25">
      <c r="A135" t="s">
        <v>2314</v>
      </c>
      <c r="B135" t="s">
        <v>2235</v>
      </c>
      <c r="C135" t="s">
        <v>2317</v>
      </c>
      <c r="D135" t="s">
        <v>90</v>
      </c>
      <c r="E135" t="s">
        <v>118</v>
      </c>
      <c r="F135" s="51" t="str">
        <f>IFERROR(VLOOKUP(D135,'Tabelas auxiliares'!$A$3:$B$61,2,FALSE),"")</f>
        <v>SUGEPE-FOLHA - PASEP + AUX. MORADIA</v>
      </c>
      <c r="G135" s="51" t="str">
        <f>IFERROR(VLOOKUP($B135,'Tabelas auxiliares'!$A$65:$C$102,2,FALSE),"")</f>
        <v>Folha de pagamento - Ativos, Previdência, PASEP</v>
      </c>
      <c r="H135" s="51" t="str">
        <f>IFERROR(VLOOKUP($B135,'Tabelas auxiliares'!$A$65:$C$102,3,FALSE),"")</f>
        <v>FOLHA DE PAGAMENTO / CONTRIBUICAO PARA O PSS / SUBSTITUICOES / INSS PATRONAL / PASEP</v>
      </c>
      <c r="I135" t="s">
        <v>145</v>
      </c>
      <c r="J135" t="s">
        <v>329</v>
      </c>
      <c r="K135" t="s">
        <v>334</v>
      </c>
      <c r="L135" t="s">
        <v>331</v>
      </c>
      <c r="M135" t="s">
        <v>220</v>
      </c>
      <c r="N135" t="s">
        <v>177</v>
      </c>
      <c r="O135" t="s">
        <v>222</v>
      </c>
      <c r="P135" t="s">
        <v>289</v>
      </c>
      <c r="Q135" t="s">
        <v>224</v>
      </c>
      <c r="R135" t="s">
        <v>220</v>
      </c>
      <c r="S135" t="s">
        <v>124</v>
      </c>
      <c r="T135" t="s">
        <v>215</v>
      </c>
      <c r="U135" t="s">
        <v>186</v>
      </c>
      <c r="V135" t="s">
        <v>2569</v>
      </c>
      <c r="W135" t="s">
        <v>2449</v>
      </c>
      <c r="X135" s="51" t="str">
        <f t="shared" si="4"/>
        <v>3</v>
      </c>
      <c r="Y135" s="51" t="str">
        <f>IF(T135="","",IF(AND(T135&lt;&gt;'Tabelas auxiliares'!$B$236,T135&lt;&gt;'Tabelas auxiliares'!$B$237),"FOLHA DE PESSOAL",IF(X135='Tabelas auxiliares'!$A$237,"CUSTEIO",IF(X135='Tabelas auxiliares'!$A$236,"INVESTIMENTO","ERRO - VERIFICAR"))))</f>
        <v>FOLHA DE PESSOAL</v>
      </c>
      <c r="Z135" s="64">
        <f t="shared" si="5"/>
        <v>7079559.71</v>
      </c>
      <c r="AA135" s="44">
        <v>8766.8700000000008</v>
      </c>
      <c r="AC135" s="44">
        <v>7070792.8399999999</v>
      </c>
    </row>
    <row r="136" spans="1:29" x14ac:dyDescent="0.25">
      <c r="A136" t="s">
        <v>2314</v>
      </c>
      <c r="B136" t="s">
        <v>2235</v>
      </c>
      <c r="C136" t="s">
        <v>2317</v>
      </c>
      <c r="D136" t="s">
        <v>90</v>
      </c>
      <c r="E136" t="s">
        <v>118</v>
      </c>
      <c r="F136" s="51" t="str">
        <f>IFERROR(VLOOKUP(D136,'Tabelas auxiliares'!$A$3:$B$61,2,FALSE),"")</f>
        <v>SUGEPE-FOLHA - PASEP + AUX. MORADIA</v>
      </c>
      <c r="G136" s="51" t="str">
        <f>IFERROR(VLOOKUP($B136,'Tabelas auxiliares'!$A$65:$C$102,2,FALSE),"")</f>
        <v>Folha de pagamento - Ativos, Previdência, PASEP</v>
      </c>
      <c r="H136" s="51" t="str">
        <f>IFERROR(VLOOKUP($B136,'Tabelas auxiliares'!$A$65:$C$102,3,FALSE),"")</f>
        <v>FOLHA DE PAGAMENTO / CONTRIBUICAO PARA O PSS / SUBSTITUICOES / INSS PATRONAL / PASEP</v>
      </c>
      <c r="I136" t="s">
        <v>145</v>
      </c>
      <c r="J136" t="s">
        <v>329</v>
      </c>
      <c r="K136" t="s">
        <v>334</v>
      </c>
      <c r="L136" t="s">
        <v>331</v>
      </c>
      <c r="M136" t="s">
        <v>220</v>
      </c>
      <c r="N136" t="s">
        <v>177</v>
      </c>
      <c r="O136" t="s">
        <v>222</v>
      </c>
      <c r="P136" t="s">
        <v>289</v>
      </c>
      <c r="Q136" t="s">
        <v>224</v>
      </c>
      <c r="R136" t="s">
        <v>220</v>
      </c>
      <c r="S136" t="s">
        <v>124</v>
      </c>
      <c r="T136" t="s">
        <v>215</v>
      </c>
      <c r="U136" t="s">
        <v>186</v>
      </c>
      <c r="V136" t="s">
        <v>2570</v>
      </c>
      <c r="W136" t="s">
        <v>2450</v>
      </c>
      <c r="X136" s="51" t="str">
        <f t="shared" si="4"/>
        <v>3</v>
      </c>
      <c r="Y136" s="51" t="str">
        <f>IF(T136="","",IF(AND(T136&lt;&gt;'Tabelas auxiliares'!$B$236,T136&lt;&gt;'Tabelas auxiliares'!$B$237),"FOLHA DE PESSOAL",IF(X136='Tabelas auxiliares'!$A$237,"CUSTEIO",IF(X136='Tabelas auxiliares'!$A$236,"INVESTIMENTO","ERRO - VERIFICAR"))))</f>
        <v>FOLHA DE PESSOAL</v>
      </c>
      <c r="Z136" s="64">
        <f t="shared" si="5"/>
        <v>106507.36</v>
      </c>
      <c r="AA136" s="44">
        <v>343.87</v>
      </c>
      <c r="AC136" s="44">
        <v>106163.49</v>
      </c>
    </row>
    <row r="137" spans="1:29" x14ac:dyDescent="0.25">
      <c r="A137" t="s">
        <v>2314</v>
      </c>
      <c r="B137" t="s">
        <v>2235</v>
      </c>
      <c r="C137" t="s">
        <v>2317</v>
      </c>
      <c r="D137" t="s">
        <v>90</v>
      </c>
      <c r="E137" t="s">
        <v>118</v>
      </c>
      <c r="F137" s="51" t="str">
        <f>IFERROR(VLOOKUP(D137,'Tabelas auxiliares'!$A$3:$B$61,2,FALSE),"")</f>
        <v>SUGEPE-FOLHA - PASEP + AUX. MORADIA</v>
      </c>
      <c r="G137" s="51" t="str">
        <f>IFERROR(VLOOKUP($B137,'Tabelas auxiliares'!$A$65:$C$102,2,FALSE),"")</f>
        <v>Folha de pagamento - Ativos, Previdência, PASEP</v>
      </c>
      <c r="H137" s="51" t="str">
        <f>IFERROR(VLOOKUP($B137,'Tabelas auxiliares'!$A$65:$C$102,3,FALSE),"")</f>
        <v>FOLHA DE PAGAMENTO / CONTRIBUICAO PARA O PSS / SUBSTITUICOES / INSS PATRONAL / PASEP</v>
      </c>
      <c r="I137" t="s">
        <v>145</v>
      </c>
      <c r="J137" t="s">
        <v>329</v>
      </c>
      <c r="K137" t="s">
        <v>334</v>
      </c>
      <c r="L137" t="s">
        <v>331</v>
      </c>
      <c r="M137" t="s">
        <v>220</v>
      </c>
      <c r="N137" t="s">
        <v>177</v>
      </c>
      <c r="O137" t="s">
        <v>222</v>
      </c>
      <c r="P137" t="s">
        <v>289</v>
      </c>
      <c r="Q137" t="s">
        <v>224</v>
      </c>
      <c r="R137" t="s">
        <v>220</v>
      </c>
      <c r="S137" t="s">
        <v>124</v>
      </c>
      <c r="T137" t="s">
        <v>215</v>
      </c>
      <c r="U137" t="s">
        <v>186</v>
      </c>
      <c r="V137" t="s">
        <v>3002</v>
      </c>
      <c r="W137" t="s">
        <v>3003</v>
      </c>
      <c r="X137" s="51" t="str">
        <f t="shared" si="4"/>
        <v>3</v>
      </c>
      <c r="Y137" s="51" t="str">
        <f>IF(T137="","",IF(AND(T137&lt;&gt;'Tabelas auxiliares'!$B$236,T137&lt;&gt;'Tabelas auxiliares'!$B$237),"FOLHA DE PESSOAL",IF(X137='Tabelas auxiliares'!$A$237,"CUSTEIO",IF(X137='Tabelas auxiliares'!$A$236,"INVESTIMENTO","ERRO - VERIFICAR"))))</f>
        <v>FOLHA DE PESSOAL</v>
      </c>
      <c r="Z137" s="64">
        <f t="shared" si="5"/>
        <v>201100.13999999998</v>
      </c>
      <c r="AA137" s="44">
        <v>1089.8</v>
      </c>
      <c r="AC137" s="44">
        <v>200010.34</v>
      </c>
    </row>
    <row r="138" spans="1:29" x14ac:dyDescent="0.25">
      <c r="A138" t="s">
        <v>2314</v>
      </c>
      <c r="B138" t="s">
        <v>2235</v>
      </c>
      <c r="C138" t="s">
        <v>2317</v>
      </c>
      <c r="D138" t="s">
        <v>90</v>
      </c>
      <c r="E138" t="s">
        <v>118</v>
      </c>
      <c r="F138" s="51" t="str">
        <f>IFERROR(VLOOKUP(D138,'Tabelas auxiliares'!$A$3:$B$61,2,FALSE),"")</f>
        <v>SUGEPE-FOLHA - PASEP + AUX. MORADIA</v>
      </c>
      <c r="G138" s="51" t="str">
        <f>IFERROR(VLOOKUP($B138,'Tabelas auxiliares'!$A$65:$C$102,2,FALSE),"")</f>
        <v>Folha de pagamento - Ativos, Previdência, PASEP</v>
      </c>
      <c r="H138" s="51" t="str">
        <f>IFERROR(VLOOKUP($B138,'Tabelas auxiliares'!$A$65:$C$102,3,FALSE),"")</f>
        <v>FOLHA DE PAGAMENTO / CONTRIBUICAO PARA O PSS / SUBSTITUICOES / INSS PATRONAL / PASEP</v>
      </c>
      <c r="I138" t="s">
        <v>145</v>
      </c>
      <c r="J138" t="s">
        <v>329</v>
      </c>
      <c r="K138" t="s">
        <v>334</v>
      </c>
      <c r="L138" t="s">
        <v>331</v>
      </c>
      <c r="M138" t="s">
        <v>220</v>
      </c>
      <c r="N138" t="s">
        <v>177</v>
      </c>
      <c r="O138" t="s">
        <v>222</v>
      </c>
      <c r="P138" t="s">
        <v>289</v>
      </c>
      <c r="Q138" t="s">
        <v>224</v>
      </c>
      <c r="R138" t="s">
        <v>220</v>
      </c>
      <c r="S138" t="s">
        <v>124</v>
      </c>
      <c r="T138" t="s">
        <v>215</v>
      </c>
      <c r="U138" t="s">
        <v>186</v>
      </c>
      <c r="V138" t="s">
        <v>2571</v>
      </c>
      <c r="W138" t="s">
        <v>2451</v>
      </c>
      <c r="X138" s="51" t="str">
        <f t="shared" si="4"/>
        <v>3</v>
      </c>
      <c r="Y138" s="51" t="str">
        <f>IF(T138="","",IF(AND(T138&lt;&gt;'Tabelas auxiliares'!$B$236,T138&lt;&gt;'Tabelas auxiliares'!$B$237),"FOLHA DE PESSOAL",IF(X138='Tabelas auxiliares'!$A$237,"CUSTEIO",IF(X138='Tabelas auxiliares'!$A$236,"INVESTIMENTO","ERRO - VERIFICAR"))))</f>
        <v>FOLHA DE PESSOAL</v>
      </c>
      <c r="Z138" s="64">
        <f t="shared" si="5"/>
        <v>5017.25</v>
      </c>
      <c r="AC138" s="44">
        <v>5017.25</v>
      </c>
    </row>
    <row r="139" spans="1:29" x14ac:dyDescent="0.25">
      <c r="A139" t="s">
        <v>2314</v>
      </c>
      <c r="B139" t="s">
        <v>2235</v>
      </c>
      <c r="C139" t="s">
        <v>2317</v>
      </c>
      <c r="D139" t="s">
        <v>90</v>
      </c>
      <c r="E139" t="s">
        <v>118</v>
      </c>
      <c r="F139" s="51" t="str">
        <f>IFERROR(VLOOKUP(D139,'Tabelas auxiliares'!$A$3:$B$61,2,FALSE),"")</f>
        <v>SUGEPE-FOLHA - PASEP + AUX. MORADIA</v>
      </c>
      <c r="G139" s="51" t="str">
        <f>IFERROR(VLOOKUP($B139,'Tabelas auxiliares'!$A$65:$C$102,2,FALSE),"")</f>
        <v>Folha de pagamento - Ativos, Previdência, PASEP</v>
      </c>
      <c r="H139" s="51" t="str">
        <f>IFERROR(VLOOKUP($B139,'Tabelas auxiliares'!$A$65:$C$102,3,FALSE),"")</f>
        <v>FOLHA DE PAGAMENTO / CONTRIBUICAO PARA O PSS / SUBSTITUICOES / INSS PATRONAL / PASEP</v>
      </c>
      <c r="I139" t="s">
        <v>145</v>
      </c>
      <c r="J139" t="s">
        <v>329</v>
      </c>
      <c r="K139" t="s">
        <v>334</v>
      </c>
      <c r="L139" t="s">
        <v>331</v>
      </c>
      <c r="M139" t="s">
        <v>220</v>
      </c>
      <c r="N139" t="s">
        <v>177</v>
      </c>
      <c r="O139" t="s">
        <v>222</v>
      </c>
      <c r="P139" t="s">
        <v>289</v>
      </c>
      <c r="Q139" t="s">
        <v>224</v>
      </c>
      <c r="R139" t="s">
        <v>220</v>
      </c>
      <c r="S139" t="s">
        <v>124</v>
      </c>
      <c r="T139" t="s">
        <v>215</v>
      </c>
      <c r="U139" t="s">
        <v>186</v>
      </c>
      <c r="V139" t="s">
        <v>2572</v>
      </c>
      <c r="W139" t="s">
        <v>2452</v>
      </c>
      <c r="X139" s="51" t="str">
        <f t="shared" si="4"/>
        <v>3</v>
      </c>
      <c r="Y139" s="51" t="str">
        <f>IF(T139="","",IF(AND(T139&lt;&gt;'Tabelas auxiliares'!$B$236,T139&lt;&gt;'Tabelas auxiliares'!$B$237),"FOLHA DE PESSOAL",IF(X139='Tabelas auxiliares'!$A$237,"CUSTEIO",IF(X139='Tabelas auxiliares'!$A$236,"INVESTIMENTO","ERRO - VERIFICAR"))))</f>
        <v>FOLHA DE PESSOAL</v>
      </c>
      <c r="Z139" s="64">
        <f t="shared" si="5"/>
        <v>100144.61</v>
      </c>
      <c r="AA139" s="44">
        <v>6005.33</v>
      </c>
      <c r="AC139" s="44">
        <v>94139.28</v>
      </c>
    </row>
    <row r="140" spans="1:29" x14ac:dyDescent="0.25">
      <c r="A140" t="s">
        <v>2314</v>
      </c>
      <c r="B140" t="s">
        <v>2235</v>
      </c>
      <c r="C140" t="s">
        <v>2317</v>
      </c>
      <c r="D140" t="s">
        <v>90</v>
      </c>
      <c r="E140" t="s">
        <v>118</v>
      </c>
      <c r="F140" s="51" t="str">
        <f>IFERROR(VLOOKUP(D140,'Tabelas auxiliares'!$A$3:$B$61,2,FALSE),"")</f>
        <v>SUGEPE-FOLHA - PASEP + AUX. MORADIA</v>
      </c>
      <c r="G140" s="51" t="str">
        <f>IFERROR(VLOOKUP($B140,'Tabelas auxiliares'!$A$65:$C$102,2,FALSE),"")</f>
        <v>Folha de pagamento - Ativos, Previdência, PASEP</v>
      </c>
      <c r="H140" s="51" t="str">
        <f>IFERROR(VLOOKUP($B140,'Tabelas auxiliares'!$A$65:$C$102,3,FALSE),"")</f>
        <v>FOLHA DE PAGAMENTO / CONTRIBUICAO PARA O PSS / SUBSTITUICOES / INSS PATRONAL / PASEP</v>
      </c>
      <c r="I140" t="s">
        <v>145</v>
      </c>
      <c r="J140" t="s">
        <v>329</v>
      </c>
      <c r="K140" t="s">
        <v>334</v>
      </c>
      <c r="L140" t="s">
        <v>331</v>
      </c>
      <c r="M140" t="s">
        <v>220</v>
      </c>
      <c r="N140" t="s">
        <v>177</v>
      </c>
      <c r="O140" t="s">
        <v>222</v>
      </c>
      <c r="P140" t="s">
        <v>289</v>
      </c>
      <c r="Q140" t="s">
        <v>224</v>
      </c>
      <c r="R140" t="s">
        <v>220</v>
      </c>
      <c r="S140" t="s">
        <v>124</v>
      </c>
      <c r="T140" t="s">
        <v>215</v>
      </c>
      <c r="U140" t="s">
        <v>186</v>
      </c>
      <c r="V140" t="s">
        <v>2573</v>
      </c>
      <c r="W140" t="s">
        <v>2453</v>
      </c>
      <c r="X140" s="51" t="str">
        <f t="shared" si="4"/>
        <v>3</v>
      </c>
      <c r="Y140" s="51" t="str">
        <f>IF(T140="","",IF(AND(T140&lt;&gt;'Tabelas auxiliares'!$B$236,T140&lt;&gt;'Tabelas auxiliares'!$B$237),"FOLHA DE PESSOAL",IF(X140='Tabelas auxiliares'!$A$237,"CUSTEIO",IF(X140='Tabelas auxiliares'!$A$236,"INVESTIMENTO","ERRO - VERIFICAR"))))</f>
        <v>FOLHA DE PESSOAL</v>
      </c>
      <c r="Z140" s="64">
        <f t="shared" si="5"/>
        <v>131631.07</v>
      </c>
      <c r="AA140" s="44">
        <v>36852.660000000003</v>
      </c>
      <c r="AC140" s="44">
        <v>94778.41</v>
      </c>
    </row>
    <row r="141" spans="1:29" x14ac:dyDescent="0.25">
      <c r="A141" t="s">
        <v>2314</v>
      </c>
      <c r="B141" t="s">
        <v>2235</v>
      </c>
      <c r="C141" t="s">
        <v>2317</v>
      </c>
      <c r="D141" t="s">
        <v>90</v>
      </c>
      <c r="E141" t="s">
        <v>118</v>
      </c>
      <c r="F141" s="51" t="str">
        <f>IFERROR(VLOOKUP(D141,'Tabelas auxiliares'!$A$3:$B$61,2,FALSE),"")</f>
        <v>SUGEPE-FOLHA - PASEP + AUX. MORADIA</v>
      </c>
      <c r="G141" s="51" t="str">
        <f>IFERROR(VLOOKUP($B141,'Tabelas auxiliares'!$A$65:$C$102,2,FALSE),"")</f>
        <v>Folha de pagamento - Ativos, Previdência, PASEP</v>
      </c>
      <c r="H141" s="51" t="str">
        <f>IFERROR(VLOOKUP($B141,'Tabelas auxiliares'!$A$65:$C$102,3,FALSE),"")</f>
        <v>FOLHA DE PAGAMENTO / CONTRIBUICAO PARA O PSS / SUBSTITUICOES / INSS PATRONAL / PASEP</v>
      </c>
      <c r="I141" t="s">
        <v>145</v>
      </c>
      <c r="J141" t="s">
        <v>329</v>
      </c>
      <c r="K141" t="s">
        <v>334</v>
      </c>
      <c r="L141" t="s">
        <v>331</v>
      </c>
      <c r="M141" t="s">
        <v>220</v>
      </c>
      <c r="N141" t="s">
        <v>177</v>
      </c>
      <c r="O141" t="s">
        <v>222</v>
      </c>
      <c r="P141" t="s">
        <v>289</v>
      </c>
      <c r="Q141" t="s">
        <v>224</v>
      </c>
      <c r="R141" t="s">
        <v>220</v>
      </c>
      <c r="S141" t="s">
        <v>124</v>
      </c>
      <c r="T141" t="s">
        <v>215</v>
      </c>
      <c r="U141" t="s">
        <v>186</v>
      </c>
      <c r="V141" t="s">
        <v>2574</v>
      </c>
      <c r="W141" t="s">
        <v>2454</v>
      </c>
      <c r="X141" s="51" t="str">
        <f t="shared" si="4"/>
        <v>3</v>
      </c>
      <c r="Y141" s="51" t="str">
        <f>IF(T141="","",IF(AND(T141&lt;&gt;'Tabelas auxiliares'!$B$236,T141&lt;&gt;'Tabelas auxiliares'!$B$237),"FOLHA DE PESSOAL",IF(X141='Tabelas auxiliares'!$A$237,"CUSTEIO",IF(X141='Tabelas auxiliares'!$A$236,"INVESTIMENTO","ERRO - VERIFICAR"))))</f>
        <v>FOLHA DE PESSOAL</v>
      </c>
      <c r="Z141" s="64">
        <f t="shared" si="5"/>
        <v>218833.51</v>
      </c>
      <c r="AA141" s="44">
        <v>218833.51</v>
      </c>
    </row>
    <row r="142" spans="1:29" x14ac:dyDescent="0.25">
      <c r="A142" t="s">
        <v>2314</v>
      </c>
      <c r="B142" t="s">
        <v>2235</v>
      </c>
      <c r="C142" t="s">
        <v>2317</v>
      </c>
      <c r="D142" t="s">
        <v>90</v>
      </c>
      <c r="E142" t="s">
        <v>118</v>
      </c>
      <c r="F142" s="51" t="str">
        <f>IFERROR(VLOOKUP(D142,'Tabelas auxiliares'!$A$3:$B$61,2,FALSE),"")</f>
        <v>SUGEPE-FOLHA - PASEP + AUX. MORADIA</v>
      </c>
      <c r="G142" s="51" t="str">
        <f>IFERROR(VLOOKUP($B142,'Tabelas auxiliares'!$A$65:$C$102,2,FALSE),"")</f>
        <v>Folha de pagamento - Ativos, Previdência, PASEP</v>
      </c>
      <c r="H142" s="51" t="str">
        <f>IFERROR(VLOOKUP($B142,'Tabelas auxiliares'!$A$65:$C$102,3,FALSE),"")</f>
        <v>FOLHA DE PAGAMENTO / CONTRIBUICAO PARA O PSS / SUBSTITUICOES / INSS PATRONAL / PASEP</v>
      </c>
      <c r="I142" t="s">
        <v>145</v>
      </c>
      <c r="J142" t="s">
        <v>329</v>
      </c>
      <c r="K142" t="s">
        <v>334</v>
      </c>
      <c r="L142" t="s">
        <v>331</v>
      </c>
      <c r="M142" t="s">
        <v>220</v>
      </c>
      <c r="N142" t="s">
        <v>177</v>
      </c>
      <c r="O142" t="s">
        <v>222</v>
      </c>
      <c r="P142" t="s">
        <v>289</v>
      </c>
      <c r="Q142" t="s">
        <v>224</v>
      </c>
      <c r="R142" t="s">
        <v>220</v>
      </c>
      <c r="S142" t="s">
        <v>124</v>
      </c>
      <c r="T142" t="s">
        <v>215</v>
      </c>
      <c r="U142" t="s">
        <v>186</v>
      </c>
      <c r="V142" t="s">
        <v>2575</v>
      </c>
      <c r="W142" t="s">
        <v>2455</v>
      </c>
      <c r="X142" s="51" t="str">
        <f t="shared" si="4"/>
        <v>3</v>
      </c>
      <c r="Y142" s="51" t="str">
        <f>IF(T142="","",IF(AND(T142&lt;&gt;'Tabelas auxiliares'!$B$236,T142&lt;&gt;'Tabelas auxiliares'!$B$237),"FOLHA DE PESSOAL",IF(X142='Tabelas auxiliares'!$A$237,"CUSTEIO",IF(X142='Tabelas auxiliares'!$A$236,"INVESTIMENTO","ERRO - VERIFICAR"))))</f>
        <v>FOLHA DE PESSOAL</v>
      </c>
      <c r="Z142" s="64">
        <f t="shared" si="5"/>
        <v>27722.43</v>
      </c>
      <c r="AA142" s="44">
        <v>27722.43</v>
      </c>
    </row>
    <row r="143" spans="1:29" x14ac:dyDescent="0.25">
      <c r="A143" t="s">
        <v>2314</v>
      </c>
      <c r="B143" t="s">
        <v>2235</v>
      </c>
      <c r="C143" t="s">
        <v>2317</v>
      </c>
      <c r="D143" t="s">
        <v>90</v>
      </c>
      <c r="E143" t="s">
        <v>118</v>
      </c>
      <c r="F143" s="51" t="str">
        <f>IFERROR(VLOOKUP(D143,'Tabelas auxiliares'!$A$3:$B$61,2,FALSE),"")</f>
        <v>SUGEPE-FOLHA - PASEP + AUX. MORADIA</v>
      </c>
      <c r="G143" s="51" t="str">
        <f>IFERROR(VLOOKUP($B143,'Tabelas auxiliares'!$A$65:$C$102,2,FALSE),"")</f>
        <v>Folha de pagamento - Ativos, Previdência, PASEP</v>
      </c>
      <c r="H143" s="51" t="str">
        <f>IFERROR(VLOOKUP($B143,'Tabelas auxiliares'!$A$65:$C$102,3,FALSE),"")</f>
        <v>FOLHA DE PAGAMENTO / CONTRIBUICAO PARA O PSS / SUBSTITUICOES / INSS PATRONAL / PASEP</v>
      </c>
      <c r="I143" t="s">
        <v>145</v>
      </c>
      <c r="J143" t="s">
        <v>329</v>
      </c>
      <c r="K143" t="s">
        <v>335</v>
      </c>
      <c r="L143" t="s">
        <v>331</v>
      </c>
      <c r="M143" t="s">
        <v>220</v>
      </c>
      <c r="N143" t="s">
        <v>177</v>
      </c>
      <c r="O143" t="s">
        <v>222</v>
      </c>
      <c r="P143" t="s">
        <v>289</v>
      </c>
      <c r="Q143" t="s">
        <v>224</v>
      </c>
      <c r="R143" t="s">
        <v>220</v>
      </c>
      <c r="S143" t="s">
        <v>124</v>
      </c>
      <c r="T143" t="s">
        <v>215</v>
      </c>
      <c r="U143" t="s">
        <v>186</v>
      </c>
      <c r="V143" t="s">
        <v>3004</v>
      </c>
      <c r="W143" t="s">
        <v>3005</v>
      </c>
      <c r="X143" s="51" t="str">
        <f t="shared" si="4"/>
        <v>3</v>
      </c>
      <c r="Y143" s="51" t="str">
        <f>IF(T143="","",IF(AND(T143&lt;&gt;'Tabelas auxiliares'!$B$236,T143&lt;&gt;'Tabelas auxiliares'!$B$237),"FOLHA DE PESSOAL",IF(X143='Tabelas auxiliares'!$A$237,"CUSTEIO",IF(X143='Tabelas auxiliares'!$A$236,"INVESTIMENTO","ERRO - VERIFICAR"))))</f>
        <v>FOLHA DE PESSOAL</v>
      </c>
      <c r="Z143" s="64">
        <f t="shared" si="5"/>
        <v>38989.64</v>
      </c>
      <c r="AC143" s="44">
        <v>38989.64</v>
      </c>
    </row>
    <row r="144" spans="1:29" x14ac:dyDescent="0.25">
      <c r="A144" t="s">
        <v>2314</v>
      </c>
      <c r="B144" t="s">
        <v>2235</v>
      </c>
      <c r="C144" t="s">
        <v>2317</v>
      </c>
      <c r="D144" t="s">
        <v>90</v>
      </c>
      <c r="E144" t="s">
        <v>118</v>
      </c>
      <c r="F144" s="51" t="str">
        <f>IFERROR(VLOOKUP(D144,'Tabelas auxiliares'!$A$3:$B$61,2,FALSE),"")</f>
        <v>SUGEPE-FOLHA - PASEP + AUX. MORADIA</v>
      </c>
      <c r="G144" s="51" t="str">
        <f>IFERROR(VLOOKUP($B144,'Tabelas auxiliares'!$A$65:$C$102,2,FALSE),"")</f>
        <v>Folha de pagamento - Ativos, Previdência, PASEP</v>
      </c>
      <c r="H144" s="51" t="str">
        <f>IFERROR(VLOOKUP($B144,'Tabelas auxiliares'!$A$65:$C$102,3,FALSE),"")</f>
        <v>FOLHA DE PAGAMENTO / CONTRIBUICAO PARA O PSS / SUBSTITUICOES / INSS PATRONAL / PASEP</v>
      </c>
      <c r="I144" t="s">
        <v>145</v>
      </c>
      <c r="J144" t="s">
        <v>329</v>
      </c>
      <c r="K144" t="s">
        <v>336</v>
      </c>
      <c r="L144" t="s">
        <v>331</v>
      </c>
      <c r="M144" t="s">
        <v>220</v>
      </c>
      <c r="N144" t="s">
        <v>177</v>
      </c>
      <c r="O144" t="s">
        <v>222</v>
      </c>
      <c r="P144" t="s">
        <v>289</v>
      </c>
      <c r="Q144" t="s">
        <v>224</v>
      </c>
      <c r="R144" t="s">
        <v>220</v>
      </c>
      <c r="S144" t="s">
        <v>124</v>
      </c>
      <c r="T144" t="s">
        <v>215</v>
      </c>
      <c r="U144" t="s">
        <v>186</v>
      </c>
      <c r="V144" t="s">
        <v>2576</v>
      </c>
      <c r="W144" t="s">
        <v>2456</v>
      </c>
      <c r="X144" s="51" t="str">
        <f t="shared" si="4"/>
        <v>3</v>
      </c>
      <c r="Y144" s="51" t="str">
        <f>IF(T144="","",IF(AND(T144&lt;&gt;'Tabelas auxiliares'!$B$236,T144&lt;&gt;'Tabelas auxiliares'!$B$237),"FOLHA DE PESSOAL",IF(X144='Tabelas auxiliares'!$A$237,"CUSTEIO",IF(X144='Tabelas auxiliares'!$A$236,"INVESTIMENTO","ERRO - VERIFICAR"))))</f>
        <v>FOLHA DE PESSOAL</v>
      </c>
      <c r="Z144" s="64">
        <f t="shared" si="5"/>
        <v>13595.31</v>
      </c>
      <c r="AA144" s="44">
        <v>78.63</v>
      </c>
      <c r="AC144" s="44">
        <v>13516.68</v>
      </c>
    </row>
    <row r="145" spans="1:29" x14ac:dyDescent="0.25">
      <c r="A145" t="s">
        <v>2314</v>
      </c>
      <c r="B145" t="s">
        <v>2235</v>
      </c>
      <c r="C145" t="s">
        <v>2317</v>
      </c>
      <c r="D145" t="s">
        <v>90</v>
      </c>
      <c r="E145" t="s">
        <v>118</v>
      </c>
      <c r="F145" s="51" t="str">
        <f>IFERROR(VLOOKUP(D145,'Tabelas auxiliares'!$A$3:$B$61,2,FALSE),"")</f>
        <v>SUGEPE-FOLHA - PASEP + AUX. MORADIA</v>
      </c>
      <c r="G145" s="51" t="str">
        <f>IFERROR(VLOOKUP($B145,'Tabelas auxiliares'!$A$65:$C$102,2,FALSE),"")</f>
        <v>Folha de pagamento - Ativos, Previdência, PASEP</v>
      </c>
      <c r="H145" s="51" t="str">
        <f>IFERROR(VLOOKUP($B145,'Tabelas auxiliares'!$A$65:$C$102,3,FALSE),"")</f>
        <v>FOLHA DE PAGAMENTO / CONTRIBUICAO PARA O PSS / SUBSTITUICOES / INSS PATRONAL / PASEP</v>
      </c>
      <c r="I145" t="s">
        <v>145</v>
      </c>
      <c r="J145" t="s">
        <v>329</v>
      </c>
      <c r="K145" t="s">
        <v>337</v>
      </c>
      <c r="L145" t="s">
        <v>331</v>
      </c>
      <c r="M145" t="s">
        <v>220</v>
      </c>
      <c r="N145" t="s">
        <v>177</v>
      </c>
      <c r="O145" t="s">
        <v>222</v>
      </c>
      <c r="P145" t="s">
        <v>289</v>
      </c>
      <c r="Q145" t="s">
        <v>224</v>
      </c>
      <c r="R145" t="s">
        <v>220</v>
      </c>
      <c r="S145" t="s">
        <v>124</v>
      </c>
      <c r="T145" t="s">
        <v>215</v>
      </c>
      <c r="U145" t="s">
        <v>186</v>
      </c>
      <c r="V145" t="s">
        <v>2577</v>
      </c>
      <c r="W145" t="s">
        <v>2457</v>
      </c>
      <c r="X145" s="51" t="str">
        <f t="shared" si="4"/>
        <v>3</v>
      </c>
      <c r="Y145" s="51" t="str">
        <f>IF(T145="","",IF(AND(T145&lt;&gt;'Tabelas auxiliares'!$B$236,T145&lt;&gt;'Tabelas auxiliares'!$B$237),"FOLHA DE PESSOAL",IF(X145='Tabelas auxiliares'!$A$237,"CUSTEIO",IF(X145='Tabelas auxiliares'!$A$236,"INVESTIMENTO","ERRO - VERIFICAR"))))</f>
        <v>FOLHA DE PESSOAL</v>
      </c>
      <c r="Z145" s="64">
        <f t="shared" si="5"/>
        <v>3014.23</v>
      </c>
      <c r="AA145" s="44">
        <v>3014.23</v>
      </c>
    </row>
    <row r="146" spans="1:29" x14ac:dyDescent="0.25">
      <c r="A146" t="s">
        <v>2314</v>
      </c>
      <c r="B146" t="s">
        <v>2235</v>
      </c>
      <c r="C146" t="s">
        <v>2317</v>
      </c>
      <c r="D146" t="s">
        <v>90</v>
      </c>
      <c r="E146" t="s">
        <v>118</v>
      </c>
      <c r="F146" s="51" t="str">
        <f>IFERROR(VLOOKUP(D146,'Tabelas auxiliares'!$A$3:$B$61,2,FALSE),"")</f>
        <v>SUGEPE-FOLHA - PASEP + AUX. MORADIA</v>
      </c>
      <c r="G146" s="51" t="str">
        <f>IFERROR(VLOOKUP($B146,'Tabelas auxiliares'!$A$65:$C$102,2,FALSE),"")</f>
        <v>Folha de pagamento - Ativos, Previdência, PASEP</v>
      </c>
      <c r="H146" s="51" t="str">
        <f>IFERROR(VLOOKUP($B146,'Tabelas auxiliares'!$A$65:$C$102,3,FALSE),"")</f>
        <v>FOLHA DE PAGAMENTO / CONTRIBUICAO PARA O PSS / SUBSTITUICOES / INSS PATRONAL / PASEP</v>
      </c>
      <c r="I146" t="s">
        <v>145</v>
      </c>
      <c r="J146" t="s">
        <v>329</v>
      </c>
      <c r="K146" t="s">
        <v>338</v>
      </c>
      <c r="L146" t="s">
        <v>331</v>
      </c>
      <c r="M146" t="s">
        <v>220</v>
      </c>
      <c r="N146" t="s">
        <v>177</v>
      </c>
      <c r="O146" t="s">
        <v>222</v>
      </c>
      <c r="P146" t="s">
        <v>289</v>
      </c>
      <c r="Q146" t="s">
        <v>224</v>
      </c>
      <c r="R146" t="s">
        <v>220</v>
      </c>
      <c r="S146" t="s">
        <v>124</v>
      </c>
      <c r="T146" t="s">
        <v>215</v>
      </c>
      <c r="U146" t="s">
        <v>186</v>
      </c>
      <c r="V146" t="s">
        <v>3006</v>
      </c>
      <c r="W146" t="s">
        <v>3007</v>
      </c>
      <c r="X146" s="51" t="str">
        <f t="shared" si="4"/>
        <v>3</v>
      </c>
      <c r="Y146" s="51" t="str">
        <f>IF(T146="","",IF(AND(T146&lt;&gt;'Tabelas auxiliares'!$B$236,T146&lt;&gt;'Tabelas auxiliares'!$B$237),"FOLHA DE PESSOAL",IF(X146='Tabelas auxiliares'!$A$237,"CUSTEIO",IF(X146='Tabelas auxiliares'!$A$236,"INVESTIMENTO","ERRO - VERIFICAR"))))</f>
        <v>FOLHA DE PESSOAL</v>
      </c>
      <c r="Z146" s="64">
        <f t="shared" si="5"/>
        <v>101979.6</v>
      </c>
      <c r="AC146" s="44">
        <v>101979.6</v>
      </c>
    </row>
    <row r="147" spans="1:29" x14ac:dyDescent="0.25">
      <c r="A147" t="s">
        <v>2314</v>
      </c>
      <c r="B147" t="s">
        <v>2235</v>
      </c>
      <c r="C147" t="s">
        <v>2317</v>
      </c>
      <c r="D147" t="s">
        <v>90</v>
      </c>
      <c r="E147" t="s">
        <v>118</v>
      </c>
      <c r="F147" s="51" t="str">
        <f>IFERROR(VLOOKUP(D147,'Tabelas auxiliares'!$A$3:$B$61,2,FALSE),"")</f>
        <v>SUGEPE-FOLHA - PASEP + AUX. MORADIA</v>
      </c>
      <c r="G147" s="51" t="str">
        <f>IFERROR(VLOOKUP($B147,'Tabelas auxiliares'!$A$65:$C$102,2,FALSE),"")</f>
        <v>Folha de pagamento - Ativos, Previdência, PASEP</v>
      </c>
      <c r="H147" s="51" t="str">
        <f>IFERROR(VLOOKUP($B147,'Tabelas auxiliares'!$A$65:$C$102,3,FALSE),"")</f>
        <v>FOLHA DE PAGAMENTO / CONTRIBUICAO PARA O PSS / SUBSTITUICOES / INSS PATRONAL / PASEP</v>
      </c>
      <c r="I147" t="s">
        <v>145</v>
      </c>
      <c r="J147" t="s">
        <v>329</v>
      </c>
      <c r="K147" t="s">
        <v>339</v>
      </c>
      <c r="L147" t="s">
        <v>331</v>
      </c>
      <c r="M147" t="s">
        <v>311</v>
      </c>
      <c r="N147" t="s">
        <v>177</v>
      </c>
      <c r="O147" t="s">
        <v>222</v>
      </c>
      <c r="P147" t="s">
        <v>289</v>
      </c>
      <c r="Q147" t="s">
        <v>224</v>
      </c>
      <c r="R147" t="s">
        <v>220</v>
      </c>
      <c r="S147" t="s">
        <v>124</v>
      </c>
      <c r="T147" t="s">
        <v>215</v>
      </c>
      <c r="U147" t="s">
        <v>186</v>
      </c>
      <c r="V147" t="s">
        <v>3008</v>
      </c>
      <c r="W147" t="s">
        <v>3009</v>
      </c>
      <c r="X147" s="51" t="str">
        <f t="shared" si="4"/>
        <v>3</v>
      </c>
      <c r="Y147" s="51" t="str">
        <f>IF(T147="","",IF(AND(T147&lt;&gt;'Tabelas auxiliares'!$B$236,T147&lt;&gt;'Tabelas auxiliares'!$B$237),"FOLHA DE PESSOAL",IF(X147='Tabelas auxiliares'!$A$237,"CUSTEIO",IF(X147='Tabelas auxiliares'!$A$236,"INVESTIMENTO","ERRO - VERIFICAR"))))</f>
        <v>FOLHA DE PESSOAL</v>
      </c>
      <c r="Z147" s="64">
        <f t="shared" si="5"/>
        <v>108056.37</v>
      </c>
      <c r="AC147" s="44">
        <v>108056.37</v>
      </c>
    </row>
    <row r="148" spans="1:29" x14ac:dyDescent="0.25">
      <c r="A148" t="s">
        <v>2314</v>
      </c>
      <c r="B148" t="s">
        <v>2235</v>
      </c>
      <c r="C148" t="s">
        <v>2317</v>
      </c>
      <c r="D148" t="s">
        <v>90</v>
      </c>
      <c r="E148" t="s">
        <v>118</v>
      </c>
      <c r="F148" s="51" t="str">
        <f>IFERROR(VLOOKUP(D148,'Tabelas auxiliares'!$A$3:$B$61,2,FALSE),"")</f>
        <v>SUGEPE-FOLHA - PASEP + AUX. MORADIA</v>
      </c>
      <c r="G148" s="51" t="str">
        <f>IFERROR(VLOOKUP($B148,'Tabelas auxiliares'!$A$65:$C$102,2,FALSE),"")</f>
        <v>Folha de pagamento - Ativos, Previdência, PASEP</v>
      </c>
      <c r="H148" s="51" t="str">
        <f>IFERROR(VLOOKUP($B148,'Tabelas auxiliares'!$A$65:$C$102,3,FALSE),"")</f>
        <v>FOLHA DE PAGAMENTO / CONTRIBUICAO PARA O PSS / SUBSTITUICOES / INSS PATRONAL / PASEP</v>
      </c>
      <c r="I148" t="s">
        <v>145</v>
      </c>
      <c r="J148" t="s">
        <v>329</v>
      </c>
      <c r="K148" t="s">
        <v>340</v>
      </c>
      <c r="L148" t="s">
        <v>331</v>
      </c>
      <c r="M148" t="s">
        <v>2928</v>
      </c>
      <c r="N148" t="s">
        <v>176</v>
      </c>
      <c r="O148" t="s">
        <v>222</v>
      </c>
      <c r="P148" t="s">
        <v>297</v>
      </c>
      <c r="Q148" t="s">
        <v>224</v>
      </c>
      <c r="R148" t="s">
        <v>220</v>
      </c>
      <c r="S148" t="s">
        <v>124</v>
      </c>
      <c r="T148" t="s">
        <v>214</v>
      </c>
      <c r="U148" t="s">
        <v>142</v>
      </c>
      <c r="V148" t="s">
        <v>2563</v>
      </c>
      <c r="W148" t="s">
        <v>2443</v>
      </c>
      <c r="X148" s="51" t="str">
        <f t="shared" si="4"/>
        <v>3</v>
      </c>
      <c r="Y148" s="51" t="str">
        <f>IF(T148="","",IF(AND(T148&lt;&gt;'Tabelas auxiliares'!$B$236,T148&lt;&gt;'Tabelas auxiliares'!$B$237),"FOLHA DE PESSOAL",IF(X148='Tabelas auxiliares'!$A$237,"CUSTEIO",IF(X148='Tabelas auxiliares'!$A$236,"INVESTIMENTO","ERRO - VERIFICAR"))))</f>
        <v>FOLHA DE PESSOAL</v>
      </c>
      <c r="Z148" s="64">
        <f t="shared" si="5"/>
        <v>3477391.1</v>
      </c>
      <c r="AC148" s="44">
        <v>3477391.1</v>
      </c>
    </row>
    <row r="149" spans="1:29" x14ac:dyDescent="0.25">
      <c r="A149" t="s">
        <v>2314</v>
      </c>
      <c r="B149" t="s">
        <v>2235</v>
      </c>
      <c r="C149" t="s">
        <v>2317</v>
      </c>
      <c r="D149" t="s">
        <v>90</v>
      </c>
      <c r="E149" t="s">
        <v>118</v>
      </c>
      <c r="F149" s="51" t="str">
        <f>IFERROR(VLOOKUP(D149,'Tabelas auxiliares'!$A$3:$B$61,2,FALSE),"")</f>
        <v>SUGEPE-FOLHA - PASEP + AUX. MORADIA</v>
      </c>
      <c r="G149" s="51" t="str">
        <f>IFERROR(VLOOKUP($B149,'Tabelas auxiliares'!$A$65:$C$102,2,FALSE),"")</f>
        <v>Folha de pagamento - Ativos, Previdência, PASEP</v>
      </c>
      <c r="H149" s="51" t="str">
        <f>IFERROR(VLOOKUP($B149,'Tabelas auxiliares'!$A$65:$C$102,3,FALSE),"")</f>
        <v>FOLHA DE PAGAMENTO / CONTRIBUICAO PARA O PSS / SUBSTITUICOES / INSS PATRONAL / PASEP</v>
      </c>
      <c r="I149" t="s">
        <v>145</v>
      </c>
      <c r="J149" t="s">
        <v>329</v>
      </c>
      <c r="K149" t="s">
        <v>341</v>
      </c>
      <c r="L149" t="s">
        <v>331</v>
      </c>
      <c r="M149" t="s">
        <v>314</v>
      </c>
      <c r="N149" t="s">
        <v>221</v>
      </c>
      <c r="O149" t="s">
        <v>222</v>
      </c>
      <c r="P149" t="s">
        <v>223</v>
      </c>
      <c r="Q149" t="s">
        <v>224</v>
      </c>
      <c r="R149" t="s">
        <v>220</v>
      </c>
      <c r="S149" t="s">
        <v>124</v>
      </c>
      <c r="T149" t="s">
        <v>216</v>
      </c>
      <c r="U149" t="s">
        <v>123</v>
      </c>
      <c r="V149" t="s">
        <v>3010</v>
      </c>
      <c r="W149" t="s">
        <v>3011</v>
      </c>
      <c r="X149" s="51" t="str">
        <f t="shared" si="4"/>
        <v>3</v>
      </c>
      <c r="Y149" s="51" t="str">
        <f>IF(T149="","",IF(AND(T149&lt;&gt;'Tabelas auxiliares'!$B$236,T149&lt;&gt;'Tabelas auxiliares'!$B$237),"FOLHA DE PESSOAL",IF(X149='Tabelas auxiliares'!$A$237,"CUSTEIO",IF(X149='Tabelas auxiliares'!$A$236,"INVESTIMENTO","ERRO - VERIFICAR"))))</f>
        <v>CUSTEIO</v>
      </c>
      <c r="Z149" s="64">
        <f t="shared" si="5"/>
        <v>168118.41</v>
      </c>
      <c r="AC149" s="44">
        <v>168118.41</v>
      </c>
    </row>
    <row r="150" spans="1:29" x14ac:dyDescent="0.25">
      <c r="A150" t="s">
        <v>2314</v>
      </c>
      <c r="B150" t="s">
        <v>2235</v>
      </c>
      <c r="C150" t="s">
        <v>2317</v>
      </c>
      <c r="D150" t="s">
        <v>90</v>
      </c>
      <c r="E150" t="s">
        <v>118</v>
      </c>
      <c r="F150" s="51" t="str">
        <f>IFERROR(VLOOKUP(D150,'Tabelas auxiliares'!$A$3:$B$61,2,FALSE),"")</f>
        <v>SUGEPE-FOLHA - PASEP + AUX. MORADIA</v>
      </c>
      <c r="G150" s="51" t="str">
        <f>IFERROR(VLOOKUP($B150,'Tabelas auxiliares'!$A$65:$C$102,2,FALSE),"")</f>
        <v>Folha de pagamento - Ativos, Previdência, PASEP</v>
      </c>
      <c r="H150" s="51" t="str">
        <f>IFERROR(VLOOKUP($B150,'Tabelas auxiliares'!$A$65:$C$102,3,FALSE),"")</f>
        <v>FOLHA DE PAGAMENTO / CONTRIBUICAO PARA O PSS / SUBSTITUICOES / INSS PATRONAL / PASEP</v>
      </c>
      <c r="I150" t="s">
        <v>2106</v>
      </c>
      <c r="J150" t="s">
        <v>329</v>
      </c>
      <c r="K150" t="s">
        <v>2130</v>
      </c>
      <c r="L150" t="s">
        <v>2131</v>
      </c>
      <c r="M150" t="s">
        <v>220</v>
      </c>
      <c r="N150" t="s">
        <v>175</v>
      </c>
      <c r="O150" t="s">
        <v>222</v>
      </c>
      <c r="P150" t="s">
        <v>302</v>
      </c>
      <c r="Q150" t="s">
        <v>224</v>
      </c>
      <c r="R150" t="s">
        <v>220</v>
      </c>
      <c r="S150" t="s">
        <v>303</v>
      </c>
      <c r="T150" t="s">
        <v>215</v>
      </c>
      <c r="U150" t="s">
        <v>185</v>
      </c>
      <c r="V150" t="s">
        <v>3014</v>
      </c>
      <c r="W150" t="s">
        <v>3015</v>
      </c>
      <c r="X150" s="51" t="str">
        <f t="shared" si="4"/>
        <v>3</v>
      </c>
      <c r="Y150" s="51" t="str">
        <f>IF(T150="","",IF(AND(T150&lt;&gt;'Tabelas auxiliares'!$B$236,T150&lt;&gt;'Tabelas auxiliares'!$B$237),"FOLHA DE PESSOAL",IF(X150='Tabelas auxiliares'!$A$237,"CUSTEIO",IF(X150='Tabelas auxiliares'!$A$236,"INVESTIMENTO","ERRO - VERIFICAR"))))</f>
        <v>FOLHA DE PESSOAL</v>
      </c>
      <c r="Z150" s="64">
        <f t="shared" si="5"/>
        <v>22835.21</v>
      </c>
      <c r="AC150" s="44">
        <v>22835.21</v>
      </c>
    </row>
    <row r="151" spans="1:29" x14ac:dyDescent="0.25">
      <c r="A151" t="s">
        <v>2314</v>
      </c>
      <c r="B151" t="s">
        <v>2235</v>
      </c>
      <c r="C151" t="s">
        <v>2317</v>
      </c>
      <c r="D151" t="s">
        <v>90</v>
      </c>
      <c r="E151" t="s">
        <v>118</v>
      </c>
      <c r="F151" s="51" t="str">
        <f>IFERROR(VLOOKUP(D151,'Tabelas auxiliares'!$A$3:$B$61,2,FALSE),"")</f>
        <v>SUGEPE-FOLHA - PASEP + AUX. MORADIA</v>
      </c>
      <c r="G151" s="51" t="str">
        <f>IFERROR(VLOOKUP($B151,'Tabelas auxiliares'!$A$65:$C$102,2,FALSE),"")</f>
        <v>Folha de pagamento - Ativos, Previdência, PASEP</v>
      </c>
      <c r="H151" s="51" t="str">
        <f>IFERROR(VLOOKUP($B151,'Tabelas auxiliares'!$A$65:$C$102,3,FALSE),"")</f>
        <v>FOLHA DE PAGAMENTO / CONTRIBUICAO PARA O PSS / SUBSTITUICOES / INSS PATRONAL / PASEP</v>
      </c>
      <c r="I151" t="s">
        <v>2418</v>
      </c>
      <c r="J151" t="s">
        <v>329</v>
      </c>
      <c r="K151" t="s">
        <v>2458</v>
      </c>
      <c r="L151" t="s">
        <v>331</v>
      </c>
      <c r="M151" t="s">
        <v>269</v>
      </c>
      <c r="N151" t="s">
        <v>177</v>
      </c>
      <c r="O151" t="s">
        <v>222</v>
      </c>
      <c r="P151" t="s">
        <v>289</v>
      </c>
      <c r="Q151" t="s">
        <v>224</v>
      </c>
      <c r="R151" t="s">
        <v>220</v>
      </c>
      <c r="S151" t="s">
        <v>124</v>
      </c>
      <c r="T151" t="s">
        <v>215</v>
      </c>
      <c r="U151" t="s">
        <v>186</v>
      </c>
      <c r="V151" t="s">
        <v>2982</v>
      </c>
      <c r="W151" t="s">
        <v>2983</v>
      </c>
      <c r="X151" s="51" t="str">
        <f t="shared" si="4"/>
        <v>3</v>
      </c>
      <c r="Y151" s="51" t="str">
        <f>IF(T151="","",IF(AND(T151&lt;&gt;'Tabelas auxiliares'!$B$236,T151&lt;&gt;'Tabelas auxiliares'!$B$237),"FOLHA DE PESSOAL",IF(X151='Tabelas auxiliares'!$A$237,"CUSTEIO",IF(X151='Tabelas auxiliares'!$A$236,"INVESTIMENTO","ERRO - VERIFICAR"))))</f>
        <v>FOLHA DE PESSOAL</v>
      </c>
      <c r="Z151" s="64">
        <f t="shared" si="5"/>
        <v>129663.65</v>
      </c>
      <c r="AC151" s="44">
        <v>129663.65</v>
      </c>
    </row>
    <row r="152" spans="1:29" x14ac:dyDescent="0.25">
      <c r="A152" t="s">
        <v>2314</v>
      </c>
      <c r="B152" t="s">
        <v>2235</v>
      </c>
      <c r="C152" t="s">
        <v>2317</v>
      </c>
      <c r="D152" t="s">
        <v>90</v>
      </c>
      <c r="E152" t="s">
        <v>118</v>
      </c>
      <c r="F152" s="51" t="str">
        <f>IFERROR(VLOOKUP(D152,'Tabelas auxiliares'!$A$3:$B$61,2,FALSE),"")</f>
        <v>SUGEPE-FOLHA - PASEP + AUX. MORADIA</v>
      </c>
      <c r="G152" s="51" t="str">
        <f>IFERROR(VLOOKUP($B152,'Tabelas auxiliares'!$A$65:$C$102,2,FALSE),"")</f>
        <v>Folha de pagamento - Ativos, Previdência, PASEP</v>
      </c>
      <c r="H152" s="51" t="str">
        <f>IFERROR(VLOOKUP($B152,'Tabelas auxiliares'!$A$65:$C$102,3,FALSE),"")</f>
        <v>FOLHA DE PAGAMENTO / CONTRIBUICAO PARA O PSS / SUBSTITUICOES / INSS PATRONAL / PASEP</v>
      </c>
      <c r="I152" t="s">
        <v>2418</v>
      </c>
      <c r="J152" t="s">
        <v>329</v>
      </c>
      <c r="K152" t="s">
        <v>2458</v>
      </c>
      <c r="L152" t="s">
        <v>331</v>
      </c>
      <c r="M152" t="s">
        <v>269</v>
      </c>
      <c r="N152" t="s">
        <v>177</v>
      </c>
      <c r="O152" t="s">
        <v>222</v>
      </c>
      <c r="P152" t="s">
        <v>289</v>
      </c>
      <c r="Q152" t="s">
        <v>224</v>
      </c>
      <c r="R152" t="s">
        <v>220</v>
      </c>
      <c r="S152" t="s">
        <v>124</v>
      </c>
      <c r="T152" t="s">
        <v>215</v>
      </c>
      <c r="U152" t="s">
        <v>186</v>
      </c>
      <c r="V152" t="s">
        <v>2984</v>
      </c>
      <c r="W152" t="s">
        <v>2985</v>
      </c>
      <c r="X152" s="51" t="str">
        <f t="shared" si="4"/>
        <v>3</v>
      </c>
      <c r="Y152" s="51" t="str">
        <f>IF(T152="","",IF(AND(T152&lt;&gt;'Tabelas auxiliares'!$B$236,T152&lt;&gt;'Tabelas auxiliares'!$B$237),"FOLHA DE PESSOAL",IF(X152='Tabelas auxiliares'!$A$237,"CUSTEIO",IF(X152='Tabelas auxiliares'!$A$236,"INVESTIMENTO","ERRO - VERIFICAR"))))</f>
        <v>FOLHA DE PESSOAL</v>
      </c>
      <c r="Z152" s="64">
        <f t="shared" si="5"/>
        <v>6483.18</v>
      </c>
      <c r="AC152" s="44">
        <v>6483.18</v>
      </c>
    </row>
    <row r="153" spans="1:29" x14ac:dyDescent="0.25">
      <c r="A153" t="s">
        <v>2314</v>
      </c>
      <c r="B153" t="s">
        <v>2235</v>
      </c>
      <c r="C153" t="s">
        <v>2317</v>
      </c>
      <c r="D153" t="s">
        <v>90</v>
      </c>
      <c r="E153" t="s">
        <v>118</v>
      </c>
      <c r="F153" s="51" t="str">
        <f>IFERROR(VLOOKUP(D153,'Tabelas auxiliares'!$A$3:$B$61,2,FALSE),"")</f>
        <v>SUGEPE-FOLHA - PASEP + AUX. MORADIA</v>
      </c>
      <c r="G153" s="51" t="str">
        <f>IFERROR(VLOOKUP($B153,'Tabelas auxiliares'!$A$65:$C$102,2,FALSE),"")</f>
        <v>Folha de pagamento - Ativos, Previdência, PASEP</v>
      </c>
      <c r="H153" s="51" t="str">
        <f>IFERROR(VLOOKUP($B153,'Tabelas auxiliares'!$A$65:$C$102,3,FALSE),"")</f>
        <v>FOLHA DE PAGAMENTO / CONTRIBUICAO PARA O PSS / SUBSTITUICOES / INSS PATRONAL / PASEP</v>
      </c>
      <c r="I153" t="s">
        <v>2807</v>
      </c>
      <c r="J153" t="s">
        <v>2808</v>
      </c>
      <c r="K153" t="s">
        <v>2809</v>
      </c>
      <c r="L153" t="s">
        <v>2810</v>
      </c>
      <c r="M153" t="s">
        <v>220</v>
      </c>
      <c r="N153" t="s">
        <v>175</v>
      </c>
      <c r="O153" t="s">
        <v>222</v>
      </c>
      <c r="P153" t="s">
        <v>302</v>
      </c>
      <c r="Q153" t="s">
        <v>224</v>
      </c>
      <c r="R153" t="s">
        <v>220</v>
      </c>
      <c r="S153" t="s">
        <v>303</v>
      </c>
      <c r="T153" t="s">
        <v>215</v>
      </c>
      <c r="U153" t="s">
        <v>185</v>
      </c>
      <c r="V153" t="s">
        <v>2986</v>
      </c>
      <c r="W153" t="s">
        <v>2987</v>
      </c>
      <c r="X153" s="51" t="str">
        <f t="shared" si="4"/>
        <v>3</v>
      </c>
      <c r="Y153" s="51" t="str">
        <f>IF(T153="","",IF(AND(T153&lt;&gt;'Tabelas auxiliares'!$B$236,T153&lt;&gt;'Tabelas auxiliares'!$B$237),"FOLHA DE PESSOAL",IF(X153='Tabelas auxiliares'!$A$237,"CUSTEIO",IF(X153='Tabelas auxiliares'!$A$236,"INVESTIMENTO","ERRO - VERIFICAR"))))</f>
        <v>FOLHA DE PESSOAL</v>
      </c>
      <c r="Z153" s="64">
        <f t="shared" si="5"/>
        <v>369093.99</v>
      </c>
      <c r="AC153" s="44">
        <v>369093.99</v>
      </c>
    </row>
    <row r="154" spans="1:29" x14ac:dyDescent="0.25">
      <c r="A154" t="s">
        <v>2314</v>
      </c>
      <c r="B154" t="s">
        <v>2235</v>
      </c>
      <c r="C154" t="s">
        <v>2317</v>
      </c>
      <c r="D154" t="s">
        <v>90</v>
      </c>
      <c r="E154" t="s">
        <v>118</v>
      </c>
      <c r="F154" s="51" t="str">
        <f>IFERROR(VLOOKUP(D154,'Tabelas auxiliares'!$A$3:$B$61,2,FALSE),"")</f>
        <v>SUGEPE-FOLHA - PASEP + AUX. MORADIA</v>
      </c>
      <c r="G154" s="51" t="str">
        <f>IFERROR(VLOOKUP($B154,'Tabelas auxiliares'!$A$65:$C$102,2,FALSE),"")</f>
        <v>Folha de pagamento - Ativos, Previdência, PASEP</v>
      </c>
      <c r="H154" s="51" t="str">
        <f>IFERROR(VLOOKUP($B154,'Tabelas auxiliares'!$A$65:$C$102,3,FALSE),"")</f>
        <v>FOLHA DE PAGAMENTO / CONTRIBUICAO PARA O PSS / SUBSTITUICOES / INSS PATRONAL / PASEP</v>
      </c>
      <c r="I154" t="s">
        <v>2807</v>
      </c>
      <c r="J154" t="s">
        <v>2808</v>
      </c>
      <c r="K154" t="s">
        <v>2809</v>
      </c>
      <c r="L154" t="s">
        <v>2810</v>
      </c>
      <c r="M154" t="s">
        <v>220</v>
      </c>
      <c r="N154" t="s">
        <v>175</v>
      </c>
      <c r="O154" t="s">
        <v>222</v>
      </c>
      <c r="P154" t="s">
        <v>302</v>
      </c>
      <c r="Q154" t="s">
        <v>224</v>
      </c>
      <c r="R154" t="s">
        <v>220</v>
      </c>
      <c r="S154" t="s">
        <v>303</v>
      </c>
      <c r="T154" t="s">
        <v>215</v>
      </c>
      <c r="U154" t="s">
        <v>185</v>
      </c>
      <c r="V154" t="s">
        <v>2988</v>
      </c>
      <c r="W154" t="s">
        <v>2989</v>
      </c>
      <c r="X154" s="51" t="str">
        <f t="shared" si="4"/>
        <v>3</v>
      </c>
      <c r="Y154" s="51" t="str">
        <f>IF(T154="","",IF(AND(T154&lt;&gt;'Tabelas auxiliares'!$B$236,T154&lt;&gt;'Tabelas auxiliares'!$B$237),"FOLHA DE PESSOAL",IF(X154='Tabelas auxiliares'!$A$237,"CUSTEIO",IF(X154='Tabelas auxiliares'!$A$236,"INVESTIMENTO","ERRO - VERIFICAR"))))</f>
        <v>FOLHA DE PESSOAL</v>
      </c>
      <c r="Z154" s="64">
        <f t="shared" si="5"/>
        <v>7463.45</v>
      </c>
      <c r="AC154" s="44">
        <v>7463.45</v>
      </c>
    </row>
    <row r="155" spans="1:29" x14ac:dyDescent="0.25">
      <c r="A155" t="s">
        <v>2314</v>
      </c>
      <c r="B155" t="s">
        <v>2235</v>
      </c>
      <c r="C155" t="s">
        <v>2317</v>
      </c>
      <c r="D155" t="s">
        <v>90</v>
      </c>
      <c r="E155" t="s">
        <v>118</v>
      </c>
      <c r="F155" s="51" t="str">
        <f>IFERROR(VLOOKUP(D155,'Tabelas auxiliares'!$A$3:$B$61,2,FALSE),"")</f>
        <v>SUGEPE-FOLHA - PASEP + AUX. MORADIA</v>
      </c>
      <c r="G155" s="51" t="str">
        <f>IFERROR(VLOOKUP($B155,'Tabelas auxiliares'!$A$65:$C$102,2,FALSE),"")</f>
        <v>Folha de pagamento - Ativos, Previdência, PASEP</v>
      </c>
      <c r="H155" s="51" t="str">
        <f>IFERROR(VLOOKUP($B155,'Tabelas auxiliares'!$A$65:$C$102,3,FALSE),"")</f>
        <v>FOLHA DE PAGAMENTO / CONTRIBUICAO PARA O PSS / SUBSTITUICOES / INSS PATRONAL / PASEP</v>
      </c>
      <c r="I155" t="s">
        <v>2807</v>
      </c>
      <c r="J155" t="s">
        <v>2808</v>
      </c>
      <c r="K155" t="s">
        <v>2809</v>
      </c>
      <c r="L155" t="s">
        <v>2810</v>
      </c>
      <c r="M155" t="s">
        <v>220</v>
      </c>
      <c r="N155" t="s">
        <v>175</v>
      </c>
      <c r="O155" t="s">
        <v>222</v>
      </c>
      <c r="P155" t="s">
        <v>302</v>
      </c>
      <c r="Q155" t="s">
        <v>224</v>
      </c>
      <c r="R155" t="s">
        <v>220</v>
      </c>
      <c r="S155" t="s">
        <v>303</v>
      </c>
      <c r="T155" t="s">
        <v>215</v>
      </c>
      <c r="U155" t="s">
        <v>185</v>
      </c>
      <c r="V155" t="s">
        <v>2990</v>
      </c>
      <c r="W155" t="s">
        <v>2991</v>
      </c>
      <c r="X155" s="51" t="str">
        <f t="shared" si="4"/>
        <v>3</v>
      </c>
      <c r="Y155" s="51" t="str">
        <f>IF(T155="","",IF(AND(T155&lt;&gt;'Tabelas auxiliares'!$B$236,T155&lt;&gt;'Tabelas auxiliares'!$B$237),"FOLHA DE PESSOAL",IF(X155='Tabelas auxiliares'!$A$237,"CUSTEIO",IF(X155='Tabelas auxiliares'!$A$236,"INVESTIMENTO","ERRO - VERIFICAR"))))</f>
        <v>FOLHA DE PESSOAL</v>
      </c>
      <c r="Z155" s="64">
        <f t="shared" si="5"/>
        <v>252.37</v>
      </c>
      <c r="AC155" s="44">
        <v>252.37</v>
      </c>
    </row>
    <row r="156" spans="1:29" x14ac:dyDescent="0.25">
      <c r="A156" t="s">
        <v>2314</v>
      </c>
      <c r="B156" t="s">
        <v>2235</v>
      </c>
      <c r="C156" t="s">
        <v>2317</v>
      </c>
      <c r="D156" t="s">
        <v>90</v>
      </c>
      <c r="E156" t="s">
        <v>118</v>
      </c>
      <c r="F156" s="51" t="str">
        <f>IFERROR(VLOOKUP(D156,'Tabelas auxiliares'!$A$3:$B$61,2,FALSE),"")</f>
        <v>SUGEPE-FOLHA - PASEP + AUX. MORADIA</v>
      </c>
      <c r="G156" s="51" t="str">
        <f>IFERROR(VLOOKUP($B156,'Tabelas auxiliares'!$A$65:$C$102,2,FALSE),"")</f>
        <v>Folha de pagamento - Ativos, Previdência, PASEP</v>
      </c>
      <c r="H156" s="51" t="str">
        <f>IFERROR(VLOOKUP($B156,'Tabelas auxiliares'!$A$65:$C$102,3,FALSE),"")</f>
        <v>FOLHA DE PAGAMENTO / CONTRIBUICAO PARA O PSS / SUBSTITUICOES / INSS PATRONAL / PASEP</v>
      </c>
      <c r="I156" t="s">
        <v>2807</v>
      </c>
      <c r="J156" t="s">
        <v>2808</v>
      </c>
      <c r="K156" t="s">
        <v>2811</v>
      </c>
      <c r="L156" t="s">
        <v>2810</v>
      </c>
      <c r="M156" t="s">
        <v>220</v>
      </c>
      <c r="N156" t="s">
        <v>175</v>
      </c>
      <c r="O156" t="s">
        <v>222</v>
      </c>
      <c r="P156" t="s">
        <v>302</v>
      </c>
      <c r="Q156" t="s">
        <v>224</v>
      </c>
      <c r="R156" t="s">
        <v>220</v>
      </c>
      <c r="S156" t="s">
        <v>303</v>
      </c>
      <c r="T156" t="s">
        <v>215</v>
      </c>
      <c r="U156" t="s">
        <v>185</v>
      </c>
      <c r="V156" t="s">
        <v>2564</v>
      </c>
      <c r="W156" t="s">
        <v>2444</v>
      </c>
      <c r="X156" s="51" t="str">
        <f t="shared" si="4"/>
        <v>3</v>
      </c>
      <c r="Y156" s="51" t="str">
        <f>IF(T156="","",IF(AND(T156&lt;&gt;'Tabelas auxiliares'!$B$236,T156&lt;&gt;'Tabelas auxiliares'!$B$237),"FOLHA DE PESSOAL",IF(X156='Tabelas auxiliares'!$A$237,"CUSTEIO",IF(X156='Tabelas auxiliares'!$A$236,"INVESTIMENTO","ERRO - VERIFICAR"))))</f>
        <v>FOLHA DE PESSOAL</v>
      </c>
      <c r="Z156" s="64">
        <f t="shared" si="5"/>
        <v>68277.13</v>
      </c>
      <c r="AC156" s="44">
        <v>68277.13</v>
      </c>
    </row>
    <row r="157" spans="1:29" x14ac:dyDescent="0.25">
      <c r="A157" t="s">
        <v>2314</v>
      </c>
      <c r="B157" t="s">
        <v>2235</v>
      </c>
      <c r="C157" t="s">
        <v>2317</v>
      </c>
      <c r="D157" t="s">
        <v>90</v>
      </c>
      <c r="E157" t="s">
        <v>118</v>
      </c>
      <c r="F157" s="51" t="str">
        <f>IFERROR(VLOOKUP(D157,'Tabelas auxiliares'!$A$3:$B$61,2,FALSE),"")</f>
        <v>SUGEPE-FOLHA - PASEP + AUX. MORADIA</v>
      </c>
      <c r="G157" s="51" t="str">
        <f>IFERROR(VLOOKUP($B157,'Tabelas auxiliares'!$A$65:$C$102,2,FALSE),"")</f>
        <v>Folha de pagamento - Ativos, Previdência, PASEP</v>
      </c>
      <c r="H157" s="51" t="str">
        <f>IFERROR(VLOOKUP($B157,'Tabelas auxiliares'!$A$65:$C$102,3,FALSE),"")</f>
        <v>FOLHA DE PAGAMENTO / CONTRIBUICAO PARA O PSS / SUBSTITUICOES / INSS PATRONAL / PASEP</v>
      </c>
      <c r="I157" t="s">
        <v>2807</v>
      </c>
      <c r="J157" t="s">
        <v>2808</v>
      </c>
      <c r="K157" t="s">
        <v>2812</v>
      </c>
      <c r="L157" t="s">
        <v>2810</v>
      </c>
      <c r="M157" t="s">
        <v>220</v>
      </c>
      <c r="N157" t="s">
        <v>177</v>
      </c>
      <c r="O157" t="s">
        <v>222</v>
      </c>
      <c r="P157" t="s">
        <v>289</v>
      </c>
      <c r="Q157" t="s">
        <v>224</v>
      </c>
      <c r="R157" t="s">
        <v>220</v>
      </c>
      <c r="S157" t="s">
        <v>124</v>
      </c>
      <c r="T157" t="s">
        <v>215</v>
      </c>
      <c r="U157" t="s">
        <v>186</v>
      </c>
      <c r="V157" t="s">
        <v>2565</v>
      </c>
      <c r="W157" t="s">
        <v>2445</v>
      </c>
      <c r="X157" s="51" t="str">
        <f t="shared" si="4"/>
        <v>3</v>
      </c>
      <c r="Y157" s="51" t="str">
        <f>IF(T157="","",IF(AND(T157&lt;&gt;'Tabelas auxiliares'!$B$236,T157&lt;&gt;'Tabelas auxiliares'!$B$237),"FOLHA DE PESSOAL",IF(X157='Tabelas auxiliares'!$A$237,"CUSTEIO",IF(X157='Tabelas auxiliares'!$A$236,"INVESTIMENTO","ERRO - VERIFICAR"))))</f>
        <v>FOLHA DE PESSOAL</v>
      </c>
      <c r="Z157" s="64">
        <f t="shared" si="5"/>
        <v>632470.55000000005</v>
      </c>
      <c r="AA157" s="44">
        <v>5160.0600000000004</v>
      </c>
      <c r="AC157" s="44">
        <v>627310.49</v>
      </c>
    </row>
    <row r="158" spans="1:29" x14ac:dyDescent="0.25">
      <c r="A158" t="s">
        <v>2314</v>
      </c>
      <c r="B158" t="s">
        <v>2235</v>
      </c>
      <c r="C158" t="s">
        <v>2317</v>
      </c>
      <c r="D158" t="s">
        <v>90</v>
      </c>
      <c r="E158" t="s">
        <v>118</v>
      </c>
      <c r="F158" s="51" t="str">
        <f>IFERROR(VLOOKUP(D158,'Tabelas auxiliares'!$A$3:$B$61,2,FALSE),"")</f>
        <v>SUGEPE-FOLHA - PASEP + AUX. MORADIA</v>
      </c>
      <c r="G158" s="51" t="str">
        <f>IFERROR(VLOOKUP($B158,'Tabelas auxiliares'!$A$65:$C$102,2,FALSE),"")</f>
        <v>Folha de pagamento - Ativos, Previdência, PASEP</v>
      </c>
      <c r="H158" s="51" t="str">
        <f>IFERROR(VLOOKUP($B158,'Tabelas auxiliares'!$A$65:$C$102,3,FALSE),"")</f>
        <v>FOLHA DE PAGAMENTO / CONTRIBUICAO PARA O PSS / SUBSTITUICOES / INSS PATRONAL / PASEP</v>
      </c>
      <c r="I158" t="s">
        <v>2807</v>
      </c>
      <c r="J158" t="s">
        <v>2808</v>
      </c>
      <c r="K158" t="s">
        <v>2812</v>
      </c>
      <c r="L158" t="s">
        <v>2810</v>
      </c>
      <c r="M158" t="s">
        <v>220</v>
      </c>
      <c r="N158" t="s">
        <v>177</v>
      </c>
      <c r="O158" t="s">
        <v>222</v>
      </c>
      <c r="P158" t="s">
        <v>289</v>
      </c>
      <c r="Q158" t="s">
        <v>224</v>
      </c>
      <c r="R158" t="s">
        <v>220</v>
      </c>
      <c r="S158" t="s">
        <v>124</v>
      </c>
      <c r="T158" t="s">
        <v>215</v>
      </c>
      <c r="U158" t="s">
        <v>186</v>
      </c>
      <c r="V158" t="s">
        <v>2992</v>
      </c>
      <c r="W158" t="s">
        <v>2993</v>
      </c>
      <c r="X158" s="51" t="str">
        <f t="shared" si="4"/>
        <v>3</v>
      </c>
      <c r="Y158" s="51" t="str">
        <f>IF(T158="","",IF(AND(T158&lt;&gt;'Tabelas auxiliares'!$B$236,T158&lt;&gt;'Tabelas auxiliares'!$B$237),"FOLHA DE PESSOAL",IF(X158='Tabelas auxiliares'!$A$237,"CUSTEIO",IF(X158='Tabelas auxiliares'!$A$236,"INVESTIMENTO","ERRO - VERIFICAR"))))</f>
        <v>FOLHA DE PESSOAL</v>
      </c>
      <c r="Z158" s="64">
        <f t="shared" si="5"/>
        <v>20416.22</v>
      </c>
      <c r="AC158" s="44">
        <v>20416.22</v>
      </c>
    </row>
    <row r="159" spans="1:29" x14ac:dyDescent="0.25">
      <c r="A159" t="s">
        <v>2314</v>
      </c>
      <c r="B159" t="s">
        <v>2235</v>
      </c>
      <c r="C159" t="s">
        <v>2317</v>
      </c>
      <c r="D159" t="s">
        <v>90</v>
      </c>
      <c r="E159" t="s">
        <v>118</v>
      </c>
      <c r="F159" s="51" t="str">
        <f>IFERROR(VLOOKUP(D159,'Tabelas auxiliares'!$A$3:$B$61,2,FALSE),"")</f>
        <v>SUGEPE-FOLHA - PASEP + AUX. MORADIA</v>
      </c>
      <c r="G159" s="51" t="str">
        <f>IFERROR(VLOOKUP($B159,'Tabelas auxiliares'!$A$65:$C$102,2,FALSE),"")</f>
        <v>Folha de pagamento - Ativos, Previdência, PASEP</v>
      </c>
      <c r="H159" s="51" t="str">
        <f>IFERROR(VLOOKUP($B159,'Tabelas auxiliares'!$A$65:$C$102,3,FALSE),"")</f>
        <v>FOLHA DE PAGAMENTO / CONTRIBUICAO PARA O PSS / SUBSTITUICOES / INSS PATRONAL / PASEP</v>
      </c>
      <c r="I159" t="s">
        <v>2807</v>
      </c>
      <c r="J159" t="s">
        <v>2808</v>
      </c>
      <c r="K159" t="s">
        <v>2812</v>
      </c>
      <c r="L159" t="s">
        <v>2810</v>
      </c>
      <c r="M159" t="s">
        <v>220</v>
      </c>
      <c r="N159" t="s">
        <v>177</v>
      </c>
      <c r="O159" t="s">
        <v>222</v>
      </c>
      <c r="P159" t="s">
        <v>289</v>
      </c>
      <c r="Q159" t="s">
        <v>224</v>
      </c>
      <c r="R159" t="s">
        <v>220</v>
      </c>
      <c r="S159" t="s">
        <v>124</v>
      </c>
      <c r="T159" t="s">
        <v>215</v>
      </c>
      <c r="U159" t="s">
        <v>186</v>
      </c>
      <c r="V159" t="s">
        <v>3012</v>
      </c>
      <c r="W159" t="s">
        <v>3013</v>
      </c>
      <c r="X159" s="51" t="str">
        <f t="shared" si="4"/>
        <v>3</v>
      </c>
      <c r="Y159" s="51" t="str">
        <f>IF(T159="","",IF(AND(T159&lt;&gt;'Tabelas auxiliares'!$B$236,T159&lt;&gt;'Tabelas auxiliares'!$B$237),"FOLHA DE PESSOAL",IF(X159='Tabelas auxiliares'!$A$237,"CUSTEIO",IF(X159='Tabelas auxiliares'!$A$236,"INVESTIMENTO","ERRO - VERIFICAR"))))</f>
        <v>FOLHA DE PESSOAL</v>
      </c>
      <c r="Z159" s="64">
        <f t="shared" si="5"/>
        <v>2647.87</v>
      </c>
      <c r="AC159" s="44">
        <v>2647.87</v>
      </c>
    </row>
    <row r="160" spans="1:29" x14ac:dyDescent="0.25">
      <c r="A160" t="s">
        <v>2314</v>
      </c>
      <c r="B160" t="s">
        <v>2235</v>
      </c>
      <c r="C160" t="s">
        <v>2317</v>
      </c>
      <c r="D160" t="s">
        <v>90</v>
      </c>
      <c r="E160" t="s">
        <v>118</v>
      </c>
      <c r="F160" s="51" t="str">
        <f>IFERROR(VLOOKUP(D160,'Tabelas auxiliares'!$A$3:$B$61,2,FALSE),"")</f>
        <v>SUGEPE-FOLHA - PASEP + AUX. MORADIA</v>
      </c>
      <c r="G160" s="51" t="str">
        <f>IFERROR(VLOOKUP($B160,'Tabelas auxiliares'!$A$65:$C$102,2,FALSE),"")</f>
        <v>Folha de pagamento - Ativos, Previdência, PASEP</v>
      </c>
      <c r="H160" s="51" t="str">
        <f>IFERROR(VLOOKUP($B160,'Tabelas auxiliares'!$A$65:$C$102,3,FALSE),"")</f>
        <v>FOLHA DE PAGAMENTO / CONTRIBUICAO PARA O PSS / SUBSTITUICOES / INSS PATRONAL / PASEP</v>
      </c>
      <c r="I160" t="s">
        <v>2807</v>
      </c>
      <c r="J160" t="s">
        <v>2808</v>
      </c>
      <c r="K160" t="s">
        <v>2812</v>
      </c>
      <c r="L160" t="s">
        <v>2810</v>
      </c>
      <c r="M160" t="s">
        <v>220</v>
      </c>
      <c r="N160" t="s">
        <v>177</v>
      </c>
      <c r="O160" t="s">
        <v>222</v>
      </c>
      <c r="P160" t="s">
        <v>289</v>
      </c>
      <c r="Q160" t="s">
        <v>224</v>
      </c>
      <c r="R160" t="s">
        <v>220</v>
      </c>
      <c r="S160" t="s">
        <v>124</v>
      </c>
      <c r="T160" t="s">
        <v>215</v>
      </c>
      <c r="U160" t="s">
        <v>186</v>
      </c>
      <c r="V160" t="s">
        <v>2994</v>
      </c>
      <c r="W160" t="s">
        <v>2995</v>
      </c>
      <c r="X160" s="51" t="str">
        <f t="shared" si="4"/>
        <v>3</v>
      </c>
      <c r="Y160" s="51" t="str">
        <f>IF(T160="","",IF(AND(T160&lt;&gt;'Tabelas auxiliares'!$B$236,T160&lt;&gt;'Tabelas auxiliares'!$B$237),"FOLHA DE PESSOAL",IF(X160='Tabelas auxiliares'!$A$237,"CUSTEIO",IF(X160='Tabelas auxiliares'!$A$236,"INVESTIMENTO","ERRO - VERIFICAR"))))</f>
        <v>FOLHA DE PESSOAL</v>
      </c>
      <c r="Z160" s="64">
        <f t="shared" si="5"/>
        <v>6805.4</v>
      </c>
      <c r="AC160" s="44">
        <v>6805.4</v>
      </c>
    </row>
    <row r="161" spans="1:29" x14ac:dyDescent="0.25">
      <c r="A161" t="s">
        <v>2314</v>
      </c>
      <c r="B161" t="s">
        <v>2235</v>
      </c>
      <c r="C161" t="s">
        <v>2317</v>
      </c>
      <c r="D161" t="s">
        <v>90</v>
      </c>
      <c r="E161" t="s">
        <v>118</v>
      </c>
      <c r="F161" s="51" t="str">
        <f>IFERROR(VLOOKUP(D161,'Tabelas auxiliares'!$A$3:$B$61,2,FALSE),"")</f>
        <v>SUGEPE-FOLHA - PASEP + AUX. MORADIA</v>
      </c>
      <c r="G161" s="51" t="str">
        <f>IFERROR(VLOOKUP($B161,'Tabelas auxiliares'!$A$65:$C$102,2,FALSE),"")</f>
        <v>Folha de pagamento - Ativos, Previdência, PASEP</v>
      </c>
      <c r="H161" s="51" t="str">
        <f>IFERROR(VLOOKUP($B161,'Tabelas auxiliares'!$A$65:$C$102,3,FALSE),"")</f>
        <v>FOLHA DE PAGAMENTO / CONTRIBUICAO PARA O PSS / SUBSTITUICOES / INSS PATRONAL / PASEP</v>
      </c>
      <c r="I161" t="s">
        <v>2807</v>
      </c>
      <c r="J161" t="s">
        <v>2808</v>
      </c>
      <c r="K161" t="s">
        <v>2813</v>
      </c>
      <c r="L161" t="s">
        <v>2810</v>
      </c>
      <c r="M161" t="s">
        <v>220</v>
      </c>
      <c r="N161" t="s">
        <v>177</v>
      </c>
      <c r="O161" t="s">
        <v>222</v>
      </c>
      <c r="P161" t="s">
        <v>289</v>
      </c>
      <c r="Q161" t="s">
        <v>224</v>
      </c>
      <c r="R161" t="s">
        <v>220</v>
      </c>
      <c r="S161" t="s">
        <v>124</v>
      </c>
      <c r="T161" t="s">
        <v>215</v>
      </c>
      <c r="U161" t="s">
        <v>186</v>
      </c>
      <c r="V161" t="s">
        <v>2566</v>
      </c>
      <c r="W161" t="s">
        <v>2446</v>
      </c>
      <c r="X161" s="51" t="str">
        <f t="shared" si="4"/>
        <v>3</v>
      </c>
      <c r="Y161" s="51" t="str">
        <f>IF(T161="","",IF(AND(T161&lt;&gt;'Tabelas auxiliares'!$B$236,T161&lt;&gt;'Tabelas auxiliares'!$B$237),"FOLHA DE PESSOAL",IF(X161='Tabelas auxiliares'!$A$237,"CUSTEIO",IF(X161='Tabelas auxiliares'!$A$236,"INVESTIMENTO","ERRO - VERIFICAR"))))</f>
        <v>FOLHA DE PESSOAL</v>
      </c>
      <c r="Z161" s="64">
        <f t="shared" si="5"/>
        <v>8268844.4100000001</v>
      </c>
      <c r="AA161" s="44">
        <v>11086.37</v>
      </c>
      <c r="AC161" s="44">
        <v>8257758.04</v>
      </c>
    </row>
    <row r="162" spans="1:29" x14ac:dyDescent="0.25">
      <c r="A162" t="s">
        <v>2314</v>
      </c>
      <c r="B162" t="s">
        <v>2235</v>
      </c>
      <c r="C162" t="s">
        <v>2317</v>
      </c>
      <c r="D162" t="s">
        <v>90</v>
      </c>
      <c r="E162" t="s">
        <v>118</v>
      </c>
      <c r="F162" s="51" t="str">
        <f>IFERROR(VLOOKUP(D162,'Tabelas auxiliares'!$A$3:$B$61,2,FALSE),"")</f>
        <v>SUGEPE-FOLHA - PASEP + AUX. MORADIA</v>
      </c>
      <c r="G162" s="51" t="str">
        <f>IFERROR(VLOOKUP($B162,'Tabelas auxiliares'!$A$65:$C$102,2,FALSE),"")</f>
        <v>Folha de pagamento - Ativos, Previdência, PASEP</v>
      </c>
      <c r="H162" s="51" t="str">
        <f>IFERROR(VLOOKUP($B162,'Tabelas auxiliares'!$A$65:$C$102,3,FALSE),"")</f>
        <v>FOLHA DE PAGAMENTO / CONTRIBUICAO PARA O PSS / SUBSTITUICOES / INSS PATRONAL / PASEP</v>
      </c>
      <c r="I162" t="s">
        <v>2807</v>
      </c>
      <c r="J162" t="s">
        <v>2808</v>
      </c>
      <c r="K162" t="s">
        <v>2813</v>
      </c>
      <c r="L162" t="s">
        <v>2810</v>
      </c>
      <c r="M162" t="s">
        <v>220</v>
      </c>
      <c r="N162" t="s">
        <v>177</v>
      </c>
      <c r="O162" t="s">
        <v>222</v>
      </c>
      <c r="P162" t="s">
        <v>289</v>
      </c>
      <c r="Q162" t="s">
        <v>224</v>
      </c>
      <c r="R162" t="s">
        <v>220</v>
      </c>
      <c r="S162" t="s">
        <v>124</v>
      </c>
      <c r="T162" t="s">
        <v>215</v>
      </c>
      <c r="U162" t="s">
        <v>186</v>
      </c>
      <c r="V162" t="s">
        <v>2996</v>
      </c>
      <c r="W162" t="s">
        <v>2997</v>
      </c>
      <c r="X162" s="51" t="str">
        <f t="shared" si="4"/>
        <v>3</v>
      </c>
      <c r="Y162" s="51" t="str">
        <f>IF(T162="","",IF(AND(T162&lt;&gt;'Tabelas auxiliares'!$B$236,T162&lt;&gt;'Tabelas auxiliares'!$B$237),"FOLHA DE PESSOAL",IF(X162='Tabelas auxiliares'!$A$237,"CUSTEIO",IF(X162='Tabelas auxiliares'!$A$236,"INVESTIMENTO","ERRO - VERIFICAR"))))</f>
        <v>FOLHA DE PESSOAL</v>
      </c>
      <c r="Z162" s="64">
        <f t="shared" si="5"/>
        <v>2524.94</v>
      </c>
      <c r="AC162" s="44">
        <v>2524.94</v>
      </c>
    </row>
    <row r="163" spans="1:29" x14ac:dyDescent="0.25">
      <c r="A163" t="s">
        <v>2314</v>
      </c>
      <c r="B163" t="s">
        <v>2235</v>
      </c>
      <c r="C163" t="s">
        <v>2317</v>
      </c>
      <c r="D163" t="s">
        <v>90</v>
      </c>
      <c r="E163" t="s">
        <v>118</v>
      </c>
      <c r="F163" s="51" t="str">
        <f>IFERROR(VLOOKUP(D163,'Tabelas auxiliares'!$A$3:$B$61,2,FALSE),"")</f>
        <v>SUGEPE-FOLHA - PASEP + AUX. MORADIA</v>
      </c>
      <c r="G163" s="51" t="str">
        <f>IFERROR(VLOOKUP($B163,'Tabelas auxiliares'!$A$65:$C$102,2,FALSE),"")</f>
        <v>Folha de pagamento - Ativos, Previdência, PASEP</v>
      </c>
      <c r="H163" s="51" t="str">
        <f>IFERROR(VLOOKUP($B163,'Tabelas auxiliares'!$A$65:$C$102,3,FALSE),"")</f>
        <v>FOLHA DE PAGAMENTO / CONTRIBUICAO PARA O PSS / SUBSTITUICOES / INSS PATRONAL / PASEP</v>
      </c>
      <c r="I163" t="s">
        <v>2807</v>
      </c>
      <c r="J163" t="s">
        <v>2808</v>
      </c>
      <c r="K163" t="s">
        <v>2813</v>
      </c>
      <c r="L163" t="s">
        <v>2810</v>
      </c>
      <c r="M163" t="s">
        <v>220</v>
      </c>
      <c r="N163" t="s">
        <v>177</v>
      </c>
      <c r="O163" t="s">
        <v>222</v>
      </c>
      <c r="P163" t="s">
        <v>289</v>
      </c>
      <c r="Q163" t="s">
        <v>224</v>
      </c>
      <c r="R163" t="s">
        <v>220</v>
      </c>
      <c r="S163" t="s">
        <v>124</v>
      </c>
      <c r="T163" t="s">
        <v>215</v>
      </c>
      <c r="U163" t="s">
        <v>186</v>
      </c>
      <c r="V163" t="s">
        <v>2998</v>
      </c>
      <c r="W163" t="s">
        <v>2999</v>
      </c>
      <c r="X163" s="51" t="str">
        <f t="shared" si="4"/>
        <v>3</v>
      </c>
      <c r="Y163" s="51" t="str">
        <f>IF(T163="","",IF(AND(T163&lt;&gt;'Tabelas auxiliares'!$B$236,T163&lt;&gt;'Tabelas auxiliares'!$B$237),"FOLHA DE PESSOAL",IF(X163='Tabelas auxiliares'!$A$237,"CUSTEIO",IF(X163='Tabelas auxiliares'!$A$236,"INVESTIMENTO","ERRO - VERIFICAR"))))</f>
        <v>FOLHA DE PESSOAL</v>
      </c>
      <c r="Z163" s="64">
        <f t="shared" si="5"/>
        <v>582.34</v>
      </c>
      <c r="AC163" s="44">
        <v>582.34</v>
      </c>
    </row>
    <row r="164" spans="1:29" x14ac:dyDescent="0.25">
      <c r="A164" t="s">
        <v>2314</v>
      </c>
      <c r="B164" t="s">
        <v>2235</v>
      </c>
      <c r="C164" t="s">
        <v>2317</v>
      </c>
      <c r="D164" t="s">
        <v>90</v>
      </c>
      <c r="E164" t="s">
        <v>118</v>
      </c>
      <c r="F164" s="51" t="str">
        <f>IFERROR(VLOOKUP(D164,'Tabelas auxiliares'!$A$3:$B$61,2,FALSE),"")</f>
        <v>SUGEPE-FOLHA - PASEP + AUX. MORADIA</v>
      </c>
      <c r="G164" s="51" t="str">
        <f>IFERROR(VLOOKUP($B164,'Tabelas auxiliares'!$A$65:$C$102,2,FALSE),"")</f>
        <v>Folha de pagamento - Ativos, Previdência, PASEP</v>
      </c>
      <c r="H164" s="51" t="str">
        <f>IFERROR(VLOOKUP($B164,'Tabelas auxiliares'!$A$65:$C$102,3,FALSE),"")</f>
        <v>FOLHA DE PAGAMENTO / CONTRIBUICAO PARA O PSS / SUBSTITUICOES / INSS PATRONAL / PASEP</v>
      </c>
      <c r="I164" t="s">
        <v>2807</v>
      </c>
      <c r="J164" t="s">
        <v>2808</v>
      </c>
      <c r="K164" t="s">
        <v>2813</v>
      </c>
      <c r="L164" t="s">
        <v>2810</v>
      </c>
      <c r="M164" t="s">
        <v>220</v>
      </c>
      <c r="N164" t="s">
        <v>177</v>
      </c>
      <c r="O164" t="s">
        <v>222</v>
      </c>
      <c r="P164" t="s">
        <v>289</v>
      </c>
      <c r="Q164" t="s">
        <v>224</v>
      </c>
      <c r="R164" t="s">
        <v>220</v>
      </c>
      <c r="S164" t="s">
        <v>124</v>
      </c>
      <c r="T164" t="s">
        <v>215</v>
      </c>
      <c r="U164" t="s">
        <v>186</v>
      </c>
      <c r="V164" t="s">
        <v>3000</v>
      </c>
      <c r="W164" t="s">
        <v>3001</v>
      </c>
      <c r="X164" s="51" t="str">
        <f t="shared" si="4"/>
        <v>3</v>
      </c>
      <c r="Y164" s="51" t="str">
        <f>IF(T164="","",IF(AND(T164&lt;&gt;'Tabelas auxiliares'!$B$236,T164&lt;&gt;'Tabelas auxiliares'!$B$237),"FOLHA DE PESSOAL",IF(X164='Tabelas auxiliares'!$A$237,"CUSTEIO",IF(X164='Tabelas auxiliares'!$A$236,"INVESTIMENTO","ERRO - VERIFICAR"))))</f>
        <v>FOLHA DE PESSOAL</v>
      </c>
      <c r="Z164" s="64">
        <f t="shared" si="5"/>
        <v>8700.17</v>
      </c>
      <c r="AC164" s="44">
        <v>8700.17</v>
      </c>
    </row>
    <row r="165" spans="1:29" x14ac:dyDescent="0.25">
      <c r="A165" t="s">
        <v>2314</v>
      </c>
      <c r="B165" t="s">
        <v>2235</v>
      </c>
      <c r="C165" t="s">
        <v>2317</v>
      </c>
      <c r="D165" t="s">
        <v>90</v>
      </c>
      <c r="E165" t="s">
        <v>118</v>
      </c>
      <c r="F165" s="51" t="str">
        <f>IFERROR(VLOOKUP(D165,'Tabelas auxiliares'!$A$3:$B$61,2,FALSE),"")</f>
        <v>SUGEPE-FOLHA - PASEP + AUX. MORADIA</v>
      </c>
      <c r="G165" s="51" t="str">
        <f>IFERROR(VLOOKUP($B165,'Tabelas auxiliares'!$A$65:$C$102,2,FALSE),"")</f>
        <v>Folha de pagamento - Ativos, Previdência, PASEP</v>
      </c>
      <c r="H165" s="51" t="str">
        <f>IFERROR(VLOOKUP($B165,'Tabelas auxiliares'!$A$65:$C$102,3,FALSE),"")</f>
        <v>FOLHA DE PAGAMENTO / CONTRIBUICAO PARA O PSS / SUBSTITUICOES / INSS PATRONAL / PASEP</v>
      </c>
      <c r="I165" t="s">
        <v>2807</v>
      </c>
      <c r="J165" t="s">
        <v>2808</v>
      </c>
      <c r="K165" t="s">
        <v>2813</v>
      </c>
      <c r="L165" t="s">
        <v>2810</v>
      </c>
      <c r="M165" t="s">
        <v>220</v>
      </c>
      <c r="N165" t="s">
        <v>177</v>
      </c>
      <c r="O165" t="s">
        <v>222</v>
      </c>
      <c r="P165" t="s">
        <v>289</v>
      </c>
      <c r="Q165" t="s">
        <v>224</v>
      </c>
      <c r="R165" t="s">
        <v>220</v>
      </c>
      <c r="S165" t="s">
        <v>124</v>
      </c>
      <c r="T165" t="s">
        <v>215</v>
      </c>
      <c r="U165" t="s">
        <v>186</v>
      </c>
      <c r="V165" t="s">
        <v>2567</v>
      </c>
      <c r="W165" t="s">
        <v>2447</v>
      </c>
      <c r="X165" s="51" t="str">
        <f t="shared" si="4"/>
        <v>3</v>
      </c>
      <c r="Y165" s="51" t="str">
        <f>IF(T165="","",IF(AND(T165&lt;&gt;'Tabelas auxiliares'!$B$236,T165&lt;&gt;'Tabelas auxiliares'!$B$237),"FOLHA DE PESSOAL",IF(X165='Tabelas auxiliares'!$A$237,"CUSTEIO",IF(X165='Tabelas auxiliares'!$A$236,"INVESTIMENTO","ERRO - VERIFICAR"))))</f>
        <v>FOLHA DE PESSOAL</v>
      </c>
      <c r="Z165" s="64">
        <f t="shared" si="5"/>
        <v>29027.83</v>
      </c>
      <c r="AC165" s="44">
        <v>29027.83</v>
      </c>
    </row>
    <row r="166" spans="1:29" x14ac:dyDescent="0.25">
      <c r="A166" t="s">
        <v>2314</v>
      </c>
      <c r="B166" t="s">
        <v>2235</v>
      </c>
      <c r="C166" t="s">
        <v>2317</v>
      </c>
      <c r="D166" t="s">
        <v>90</v>
      </c>
      <c r="E166" t="s">
        <v>118</v>
      </c>
      <c r="F166" s="51" t="str">
        <f>IFERROR(VLOOKUP(D166,'Tabelas auxiliares'!$A$3:$B$61,2,FALSE),"")</f>
        <v>SUGEPE-FOLHA - PASEP + AUX. MORADIA</v>
      </c>
      <c r="G166" s="51" t="str">
        <f>IFERROR(VLOOKUP($B166,'Tabelas auxiliares'!$A$65:$C$102,2,FALSE),"")</f>
        <v>Folha de pagamento - Ativos, Previdência, PASEP</v>
      </c>
      <c r="H166" s="51" t="str">
        <f>IFERROR(VLOOKUP($B166,'Tabelas auxiliares'!$A$65:$C$102,3,FALSE),"")</f>
        <v>FOLHA DE PAGAMENTO / CONTRIBUICAO PARA O PSS / SUBSTITUICOES / INSS PATRONAL / PASEP</v>
      </c>
      <c r="I166" t="s">
        <v>2807</v>
      </c>
      <c r="J166" t="s">
        <v>2808</v>
      </c>
      <c r="K166" t="s">
        <v>2813</v>
      </c>
      <c r="L166" t="s">
        <v>2810</v>
      </c>
      <c r="M166" t="s">
        <v>220</v>
      </c>
      <c r="N166" t="s">
        <v>177</v>
      </c>
      <c r="O166" t="s">
        <v>222</v>
      </c>
      <c r="P166" t="s">
        <v>289</v>
      </c>
      <c r="Q166" t="s">
        <v>224</v>
      </c>
      <c r="R166" t="s">
        <v>220</v>
      </c>
      <c r="S166" t="s">
        <v>124</v>
      </c>
      <c r="T166" t="s">
        <v>215</v>
      </c>
      <c r="U166" t="s">
        <v>186</v>
      </c>
      <c r="V166" t="s">
        <v>2568</v>
      </c>
      <c r="W166" t="s">
        <v>2448</v>
      </c>
      <c r="X166" s="51" t="str">
        <f t="shared" si="4"/>
        <v>3</v>
      </c>
      <c r="Y166" s="51" t="str">
        <f>IF(T166="","",IF(AND(T166&lt;&gt;'Tabelas auxiliares'!$B$236,T166&lt;&gt;'Tabelas auxiliares'!$B$237),"FOLHA DE PESSOAL",IF(X166='Tabelas auxiliares'!$A$237,"CUSTEIO",IF(X166='Tabelas auxiliares'!$A$236,"INVESTIMENTO","ERRO - VERIFICAR"))))</f>
        <v>FOLHA DE PESSOAL</v>
      </c>
      <c r="Z166" s="64">
        <f t="shared" si="5"/>
        <v>8278.2200000000012</v>
      </c>
      <c r="AA166" s="44">
        <v>2477.92</v>
      </c>
      <c r="AC166" s="44">
        <v>5800.3</v>
      </c>
    </row>
    <row r="167" spans="1:29" x14ac:dyDescent="0.25">
      <c r="A167" t="s">
        <v>2314</v>
      </c>
      <c r="B167" t="s">
        <v>2235</v>
      </c>
      <c r="C167" t="s">
        <v>2317</v>
      </c>
      <c r="D167" t="s">
        <v>90</v>
      </c>
      <c r="E167" t="s">
        <v>118</v>
      </c>
      <c r="F167" s="51" t="str">
        <f>IFERROR(VLOOKUP(D167,'Tabelas auxiliares'!$A$3:$B$61,2,FALSE),"")</f>
        <v>SUGEPE-FOLHA - PASEP + AUX. MORADIA</v>
      </c>
      <c r="G167" s="51" t="str">
        <f>IFERROR(VLOOKUP($B167,'Tabelas auxiliares'!$A$65:$C$102,2,FALSE),"")</f>
        <v>Folha de pagamento - Ativos, Previdência, PASEP</v>
      </c>
      <c r="H167" s="51" t="str">
        <f>IFERROR(VLOOKUP($B167,'Tabelas auxiliares'!$A$65:$C$102,3,FALSE),"")</f>
        <v>FOLHA DE PAGAMENTO / CONTRIBUICAO PARA O PSS / SUBSTITUICOES / INSS PATRONAL / PASEP</v>
      </c>
      <c r="I167" t="s">
        <v>2807</v>
      </c>
      <c r="J167" t="s">
        <v>2808</v>
      </c>
      <c r="K167" t="s">
        <v>2813</v>
      </c>
      <c r="L167" t="s">
        <v>2810</v>
      </c>
      <c r="M167" t="s">
        <v>220</v>
      </c>
      <c r="N167" t="s">
        <v>177</v>
      </c>
      <c r="O167" t="s">
        <v>222</v>
      </c>
      <c r="P167" t="s">
        <v>289</v>
      </c>
      <c r="Q167" t="s">
        <v>224</v>
      </c>
      <c r="R167" t="s">
        <v>220</v>
      </c>
      <c r="S167" t="s">
        <v>124</v>
      </c>
      <c r="T167" t="s">
        <v>215</v>
      </c>
      <c r="U167" t="s">
        <v>186</v>
      </c>
      <c r="V167" t="s">
        <v>2569</v>
      </c>
      <c r="W167" t="s">
        <v>2449</v>
      </c>
      <c r="X167" s="51" t="str">
        <f t="shared" si="4"/>
        <v>3</v>
      </c>
      <c r="Y167" s="51" t="str">
        <f>IF(T167="","",IF(AND(T167&lt;&gt;'Tabelas auxiliares'!$B$236,T167&lt;&gt;'Tabelas auxiliares'!$B$237),"FOLHA DE PESSOAL",IF(X167='Tabelas auxiliares'!$A$237,"CUSTEIO",IF(X167='Tabelas auxiliares'!$A$236,"INVESTIMENTO","ERRO - VERIFICAR"))))</f>
        <v>FOLHA DE PESSOAL</v>
      </c>
      <c r="Z167" s="64">
        <f t="shared" si="5"/>
        <v>7063350.4299999997</v>
      </c>
      <c r="AA167" s="44">
        <v>4990.75</v>
      </c>
      <c r="AC167" s="44">
        <v>7058359.6799999997</v>
      </c>
    </row>
    <row r="168" spans="1:29" x14ac:dyDescent="0.25">
      <c r="A168" t="s">
        <v>2314</v>
      </c>
      <c r="B168" t="s">
        <v>2235</v>
      </c>
      <c r="C168" t="s">
        <v>2317</v>
      </c>
      <c r="D168" t="s">
        <v>90</v>
      </c>
      <c r="E168" t="s">
        <v>118</v>
      </c>
      <c r="F168" s="51" t="str">
        <f>IFERROR(VLOOKUP(D168,'Tabelas auxiliares'!$A$3:$B$61,2,FALSE),"")</f>
        <v>SUGEPE-FOLHA - PASEP + AUX. MORADIA</v>
      </c>
      <c r="G168" s="51" t="str">
        <f>IFERROR(VLOOKUP($B168,'Tabelas auxiliares'!$A$65:$C$102,2,FALSE),"")</f>
        <v>Folha de pagamento - Ativos, Previdência, PASEP</v>
      </c>
      <c r="H168" s="51" t="str">
        <f>IFERROR(VLOOKUP($B168,'Tabelas auxiliares'!$A$65:$C$102,3,FALSE),"")</f>
        <v>FOLHA DE PAGAMENTO / CONTRIBUICAO PARA O PSS / SUBSTITUICOES / INSS PATRONAL / PASEP</v>
      </c>
      <c r="I168" t="s">
        <v>2807</v>
      </c>
      <c r="J168" t="s">
        <v>2808</v>
      </c>
      <c r="K168" t="s">
        <v>2813</v>
      </c>
      <c r="L168" t="s">
        <v>2810</v>
      </c>
      <c r="M168" t="s">
        <v>220</v>
      </c>
      <c r="N168" t="s">
        <v>177</v>
      </c>
      <c r="O168" t="s">
        <v>222</v>
      </c>
      <c r="P168" t="s">
        <v>289</v>
      </c>
      <c r="Q168" t="s">
        <v>224</v>
      </c>
      <c r="R168" t="s">
        <v>220</v>
      </c>
      <c r="S168" t="s">
        <v>124</v>
      </c>
      <c r="T168" t="s">
        <v>215</v>
      </c>
      <c r="U168" t="s">
        <v>186</v>
      </c>
      <c r="V168" t="s">
        <v>2570</v>
      </c>
      <c r="W168" t="s">
        <v>2450</v>
      </c>
      <c r="X168" s="51" t="str">
        <f t="shared" si="4"/>
        <v>3</v>
      </c>
      <c r="Y168" s="51" t="str">
        <f>IF(T168="","",IF(AND(T168&lt;&gt;'Tabelas auxiliares'!$B$236,T168&lt;&gt;'Tabelas auxiliares'!$B$237),"FOLHA DE PESSOAL",IF(X168='Tabelas auxiliares'!$A$237,"CUSTEIO",IF(X168='Tabelas auxiliares'!$A$236,"INVESTIMENTO","ERRO - VERIFICAR"))))</f>
        <v>FOLHA DE PESSOAL</v>
      </c>
      <c r="Z168" s="64">
        <f t="shared" si="5"/>
        <v>106590.66</v>
      </c>
      <c r="AA168" s="44">
        <v>32.520000000000003</v>
      </c>
      <c r="AC168" s="44">
        <v>106558.14</v>
      </c>
    </row>
    <row r="169" spans="1:29" x14ac:dyDescent="0.25">
      <c r="A169" t="s">
        <v>2314</v>
      </c>
      <c r="B169" t="s">
        <v>2235</v>
      </c>
      <c r="C169" t="s">
        <v>2317</v>
      </c>
      <c r="D169" t="s">
        <v>90</v>
      </c>
      <c r="E169" t="s">
        <v>118</v>
      </c>
      <c r="F169" s="51" t="str">
        <f>IFERROR(VLOOKUP(D169,'Tabelas auxiliares'!$A$3:$B$61,2,FALSE),"")</f>
        <v>SUGEPE-FOLHA - PASEP + AUX. MORADIA</v>
      </c>
      <c r="G169" s="51" t="str">
        <f>IFERROR(VLOOKUP($B169,'Tabelas auxiliares'!$A$65:$C$102,2,FALSE),"")</f>
        <v>Folha de pagamento - Ativos, Previdência, PASEP</v>
      </c>
      <c r="H169" s="51" t="str">
        <f>IFERROR(VLOOKUP($B169,'Tabelas auxiliares'!$A$65:$C$102,3,FALSE),"")</f>
        <v>FOLHA DE PAGAMENTO / CONTRIBUICAO PARA O PSS / SUBSTITUICOES / INSS PATRONAL / PASEP</v>
      </c>
      <c r="I169" t="s">
        <v>2807</v>
      </c>
      <c r="J169" t="s">
        <v>2808</v>
      </c>
      <c r="K169" t="s">
        <v>2813</v>
      </c>
      <c r="L169" t="s">
        <v>2810</v>
      </c>
      <c r="M169" t="s">
        <v>220</v>
      </c>
      <c r="N169" t="s">
        <v>177</v>
      </c>
      <c r="O169" t="s">
        <v>222</v>
      </c>
      <c r="P169" t="s">
        <v>289</v>
      </c>
      <c r="Q169" t="s">
        <v>224</v>
      </c>
      <c r="R169" t="s">
        <v>220</v>
      </c>
      <c r="S169" t="s">
        <v>124</v>
      </c>
      <c r="T169" t="s">
        <v>215</v>
      </c>
      <c r="U169" t="s">
        <v>186</v>
      </c>
      <c r="V169" t="s">
        <v>3002</v>
      </c>
      <c r="W169" t="s">
        <v>3003</v>
      </c>
      <c r="X169" s="51" t="str">
        <f t="shared" si="4"/>
        <v>3</v>
      </c>
      <c r="Y169" s="51" t="str">
        <f>IF(T169="","",IF(AND(T169&lt;&gt;'Tabelas auxiliares'!$B$236,T169&lt;&gt;'Tabelas auxiliares'!$B$237),"FOLHA DE PESSOAL",IF(X169='Tabelas auxiliares'!$A$237,"CUSTEIO",IF(X169='Tabelas auxiliares'!$A$236,"INVESTIMENTO","ERRO - VERIFICAR"))))</f>
        <v>FOLHA DE PESSOAL</v>
      </c>
      <c r="Z169" s="64">
        <f t="shared" si="5"/>
        <v>200482.13</v>
      </c>
      <c r="AA169" s="44">
        <v>12.43</v>
      </c>
      <c r="AC169" s="44">
        <v>200469.7</v>
      </c>
    </row>
    <row r="170" spans="1:29" x14ac:dyDescent="0.25">
      <c r="A170" t="s">
        <v>2314</v>
      </c>
      <c r="B170" t="s">
        <v>2235</v>
      </c>
      <c r="C170" t="s">
        <v>2317</v>
      </c>
      <c r="D170" t="s">
        <v>90</v>
      </c>
      <c r="E170" t="s">
        <v>118</v>
      </c>
      <c r="F170" s="51" t="str">
        <f>IFERROR(VLOOKUP(D170,'Tabelas auxiliares'!$A$3:$B$61,2,FALSE),"")</f>
        <v>SUGEPE-FOLHA - PASEP + AUX. MORADIA</v>
      </c>
      <c r="G170" s="51" t="str">
        <f>IFERROR(VLOOKUP($B170,'Tabelas auxiliares'!$A$65:$C$102,2,FALSE),"")</f>
        <v>Folha de pagamento - Ativos, Previdência, PASEP</v>
      </c>
      <c r="H170" s="51" t="str">
        <f>IFERROR(VLOOKUP($B170,'Tabelas auxiliares'!$A$65:$C$102,3,FALSE),"")</f>
        <v>FOLHA DE PAGAMENTO / CONTRIBUICAO PARA O PSS / SUBSTITUICOES / INSS PATRONAL / PASEP</v>
      </c>
      <c r="I170" t="s">
        <v>2807</v>
      </c>
      <c r="J170" t="s">
        <v>2808</v>
      </c>
      <c r="K170" t="s">
        <v>2813</v>
      </c>
      <c r="L170" t="s">
        <v>2810</v>
      </c>
      <c r="M170" t="s">
        <v>220</v>
      </c>
      <c r="N170" t="s">
        <v>177</v>
      </c>
      <c r="O170" t="s">
        <v>222</v>
      </c>
      <c r="P170" t="s">
        <v>289</v>
      </c>
      <c r="Q170" t="s">
        <v>224</v>
      </c>
      <c r="R170" t="s">
        <v>220</v>
      </c>
      <c r="S170" t="s">
        <v>124</v>
      </c>
      <c r="T170" t="s">
        <v>215</v>
      </c>
      <c r="U170" t="s">
        <v>186</v>
      </c>
      <c r="V170" t="s">
        <v>2571</v>
      </c>
      <c r="W170" t="s">
        <v>2451</v>
      </c>
      <c r="X170" s="51" t="str">
        <f t="shared" si="4"/>
        <v>3</v>
      </c>
      <c r="Y170" s="51" t="str">
        <f>IF(T170="","",IF(AND(T170&lt;&gt;'Tabelas auxiliares'!$B$236,T170&lt;&gt;'Tabelas auxiliares'!$B$237),"FOLHA DE PESSOAL",IF(X170='Tabelas auxiliares'!$A$237,"CUSTEIO",IF(X170='Tabelas auxiliares'!$A$236,"INVESTIMENTO","ERRO - VERIFICAR"))))</f>
        <v>FOLHA DE PESSOAL</v>
      </c>
      <c r="Z170" s="64">
        <f t="shared" si="5"/>
        <v>5017.25</v>
      </c>
      <c r="AC170" s="44">
        <v>5017.25</v>
      </c>
    </row>
    <row r="171" spans="1:29" x14ac:dyDescent="0.25">
      <c r="A171" t="s">
        <v>2314</v>
      </c>
      <c r="B171" t="s">
        <v>2235</v>
      </c>
      <c r="C171" t="s">
        <v>2317</v>
      </c>
      <c r="D171" t="s">
        <v>90</v>
      </c>
      <c r="E171" t="s">
        <v>118</v>
      </c>
      <c r="F171" s="51" t="str">
        <f>IFERROR(VLOOKUP(D171,'Tabelas auxiliares'!$A$3:$B$61,2,FALSE),"")</f>
        <v>SUGEPE-FOLHA - PASEP + AUX. MORADIA</v>
      </c>
      <c r="G171" s="51" t="str">
        <f>IFERROR(VLOOKUP($B171,'Tabelas auxiliares'!$A$65:$C$102,2,FALSE),"")</f>
        <v>Folha de pagamento - Ativos, Previdência, PASEP</v>
      </c>
      <c r="H171" s="51" t="str">
        <f>IFERROR(VLOOKUP($B171,'Tabelas auxiliares'!$A$65:$C$102,3,FALSE),"")</f>
        <v>FOLHA DE PAGAMENTO / CONTRIBUICAO PARA O PSS / SUBSTITUICOES / INSS PATRONAL / PASEP</v>
      </c>
      <c r="I171" t="s">
        <v>2807</v>
      </c>
      <c r="J171" t="s">
        <v>2808</v>
      </c>
      <c r="K171" t="s">
        <v>2813</v>
      </c>
      <c r="L171" t="s">
        <v>2810</v>
      </c>
      <c r="M171" t="s">
        <v>220</v>
      </c>
      <c r="N171" t="s">
        <v>177</v>
      </c>
      <c r="O171" t="s">
        <v>222</v>
      </c>
      <c r="P171" t="s">
        <v>289</v>
      </c>
      <c r="Q171" t="s">
        <v>224</v>
      </c>
      <c r="R171" t="s">
        <v>220</v>
      </c>
      <c r="S171" t="s">
        <v>124</v>
      </c>
      <c r="T171" t="s">
        <v>215</v>
      </c>
      <c r="U171" t="s">
        <v>186</v>
      </c>
      <c r="V171" t="s">
        <v>2572</v>
      </c>
      <c r="W171" t="s">
        <v>2452</v>
      </c>
      <c r="X171" s="51" t="str">
        <f t="shared" si="4"/>
        <v>3</v>
      </c>
      <c r="Y171" s="51" t="str">
        <f>IF(T171="","",IF(AND(T171&lt;&gt;'Tabelas auxiliares'!$B$236,T171&lt;&gt;'Tabelas auxiliares'!$B$237),"FOLHA DE PESSOAL",IF(X171='Tabelas auxiliares'!$A$237,"CUSTEIO",IF(X171='Tabelas auxiliares'!$A$236,"INVESTIMENTO","ERRO - VERIFICAR"))))</f>
        <v>FOLHA DE PESSOAL</v>
      </c>
      <c r="Z171" s="64">
        <f t="shared" si="5"/>
        <v>88227.61</v>
      </c>
      <c r="AA171" s="44">
        <v>2704.65</v>
      </c>
      <c r="AC171" s="44">
        <v>85522.96</v>
      </c>
    </row>
    <row r="172" spans="1:29" x14ac:dyDescent="0.25">
      <c r="A172" t="s">
        <v>2314</v>
      </c>
      <c r="B172" t="s">
        <v>2235</v>
      </c>
      <c r="C172" t="s">
        <v>2317</v>
      </c>
      <c r="D172" t="s">
        <v>90</v>
      </c>
      <c r="E172" t="s">
        <v>118</v>
      </c>
      <c r="F172" s="51" t="str">
        <f>IFERROR(VLOOKUP(D172,'Tabelas auxiliares'!$A$3:$B$61,2,FALSE),"")</f>
        <v>SUGEPE-FOLHA - PASEP + AUX. MORADIA</v>
      </c>
      <c r="G172" s="51" t="str">
        <f>IFERROR(VLOOKUP($B172,'Tabelas auxiliares'!$A$65:$C$102,2,FALSE),"")</f>
        <v>Folha de pagamento - Ativos, Previdência, PASEP</v>
      </c>
      <c r="H172" s="51" t="str">
        <f>IFERROR(VLOOKUP($B172,'Tabelas auxiliares'!$A$65:$C$102,3,FALSE),"")</f>
        <v>FOLHA DE PAGAMENTO / CONTRIBUICAO PARA O PSS / SUBSTITUICOES / INSS PATRONAL / PASEP</v>
      </c>
      <c r="I172" t="s">
        <v>2807</v>
      </c>
      <c r="J172" t="s">
        <v>2808</v>
      </c>
      <c r="K172" t="s">
        <v>2813</v>
      </c>
      <c r="L172" t="s">
        <v>2810</v>
      </c>
      <c r="M172" t="s">
        <v>220</v>
      </c>
      <c r="N172" t="s">
        <v>177</v>
      </c>
      <c r="O172" t="s">
        <v>222</v>
      </c>
      <c r="P172" t="s">
        <v>289</v>
      </c>
      <c r="Q172" t="s">
        <v>224</v>
      </c>
      <c r="R172" t="s">
        <v>220</v>
      </c>
      <c r="S172" t="s">
        <v>124</v>
      </c>
      <c r="T172" t="s">
        <v>215</v>
      </c>
      <c r="U172" t="s">
        <v>186</v>
      </c>
      <c r="V172" t="s">
        <v>2573</v>
      </c>
      <c r="W172" t="s">
        <v>2453</v>
      </c>
      <c r="X172" s="51" t="str">
        <f t="shared" si="4"/>
        <v>3</v>
      </c>
      <c r="Y172" s="51" t="str">
        <f>IF(T172="","",IF(AND(T172&lt;&gt;'Tabelas auxiliares'!$B$236,T172&lt;&gt;'Tabelas auxiliares'!$B$237),"FOLHA DE PESSOAL",IF(X172='Tabelas auxiliares'!$A$237,"CUSTEIO",IF(X172='Tabelas auxiliares'!$A$236,"INVESTIMENTO","ERRO - VERIFICAR"))))</f>
        <v>FOLHA DE PESSOAL</v>
      </c>
      <c r="Z172" s="64">
        <f t="shared" si="5"/>
        <v>117099.06</v>
      </c>
      <c r="AA172" s="44">
        <v>6636.79</v>
      </c>
      <c r="AC172" s="44">
        <v>110462.27</v>
      </c>
    </row>
    <row r="173" spans="1:29" x14ac:dyDescent="0.25">
      <c r="A173" t="s">
        <v>2314</v>
      </c>
      <c r="B173" t="s">
        <v>2235</v>
      </c>
      <c r="C173" t="s">
        <v>2317</v>
      </c>
      <c r="D173" t="s">
        <v>90</v>
      </c>
      <c r="E173" t="s">
        <v>118</v>
      </c>
      <c r="F173" s="51" t="str">
        <f>IFERROR(VLOOKUP(D173,'Tabelas auxiliares'!$A$3:$B$61,2,FALSE),"")</f>
        <v>SUGEPE-FOLHA - PASEP + AUX. MORADIA</v>
      </c>
      <c r="G173" s="51" t="str">
        <f>IFERROR(VLOOKUP($B173,'Tabelas auxiliares'!$A$65:$C$102,2,FALSE),"")</f>
        <v>Folha de pagamento - Ativos, Previdência, PASEP</v>
      </c>
      <c r="H173" s="51" t="str">
        <f>IFERROR(VLOOKUP($B173,'Tabelas auxiliares'!$A$65:$C$102,3,FALSE),"")</f>
        <v>FOLHA DE PAGAMENTO / CONTRIBUICAO PARA O PSS / SUBSTITUICOES / INSS PATRONAL / PASEP</v>
      </c>
      <c r="I173" t="s">
        <v>2807</v>
      </c>
      <c r="J173" t="s">
        <v>2808</v>
      </c>
      <c r="K173" t="s">
        <v>2813</v>
      </c>
      <c r="L173" t="s">
        <v>2810</v>
      </c>
      <c r="M173" t="s">
        <v>220</v>
      </c>
      <c r="N173" t="s">
        <v>177</v>
      </c>
      <c r="O173" t="s">
        <v>222</v>
      </c>
      <c r="P173" t="s">
        <v>289</v>
      </c>
      <c r="Q173" t="s">
        <v>224</v>
      </c>
      <c r="R173" t="s">
        <v>220</v>
      </c>
      <c r="S173" t="s">
        <v>124</v>
      </c>
      <c r="T173" t="s">
        <v>215</v>
      </c>
      <c r="U173" t="s">
        <v>186</v>
      </c>
      <c r="V173" t="s">
        <v>2574</v>
      </c>
      <c r="W173" t="s">
        <v>2454</v>
      </c>
      <c r="X173" s="51" t="str">
        <f t="shared" si="4"/>
        <v>3</v>
      </c>
      <c r="Y173" s="51" t="str">
        <f>IF(T173="","",IF(AND(T173&lt;&gt;'Tabelas auxiliares'!$B$236,T173&lt;&gt;'Tabelas auxiliares'!$B$237),"FOLHA DE PESSOAL",IF(X173='Tabelas auxiliares'!$A$237,"CUSTEIO",IF(X173='Tabelas auxiliares'!$A$236,"INVESTIMENTO","ERRO - VERIFICAR"))))</f>
        <v>FOLHA DE PESSOAL</v>
      </c>
      <c r="Z173" s="64">
        <f t="shared" si="5"/>
        <v>208079.86</v>
      </c>
      <c r="AA173" s="44">
        <v>34533.269999999997</v>
      </c>
      <c r="AC173" s="44">
        <v>173546.59</v>
      </c>
    </row>
    <row r="174" spans="1:29" x14ac:dyDescent="0.25">
      <c r="A174" t="s">
        <v>2314</v>
      </c>
      <c r="B174" t="s">
        <v>2235</v>
      </c>
      <c r="C174" t="s">
        <v>2317</v>
      </c>
      <c r="D174" t="s">
        <v>90</v>
      </c>
      <c r="E174" t="s">
        <v>118</v>
      </c>
      <c r="F174" s="51" t="str">
        <f>IFERROR(VLOOKUP(D174,'Tabelas auxiliares'!$A$3:$B$61,2,FALSE),"")</f>
        <v>SUGEPE-FOLHA - PASEP + AUX. MORADIA</v>
      </c>
      <c r="G174" s="51" t="str">
        <f>IFERROR(VLOOKUP($B174,'Tabelas auxiliares'!$A$65:$C$102,2,FALSE),"")</f>
        <v>Folha de pagamento - Ativos, Previdência, PASEP</v>
      </c>
      <c r="H174" s="51" t="str">
        <f>IFERROR(VLOOKUP($B174,'Tabelas auxiliares'!$A$65:$C$102,3,FALSE),"")</f>
        <v>FOLHA DE PAGAMENTO / CONTRIBUICAO PARA O PSS / SUBSTITUICOES / INSS PATRONAL / PASEP</v>
      </c>
      <c r="I174" t="s">
        <v>2807</v>
      </c>
      <c r="J174" t="s">
        <v>2808</v>
      </c>
      <c r="K174" t="s">
        <v>2813</v>
      </c>
      <c r="L174" t="s">
        <v>2810</v>
      </c>
      <c r="M174" t="s">
        <v>220</v>
      </c>
      <c r="N174" t="s">
        <v>177</v>
      </c>
      <c r="O174" t="s">
        <v>222</v>
      </c>
      <c r="P174" t="s">
        <v>289</v>
      </c>
      <c r="Q174" t="s">
        <v>224</v>
      </c>
      <c r="R174" t="s">
        <v>220</v>
      </c>
      <c r="S174" t="s">
        <v>124</v>
      </c>
      <c r="T174" t="s">
        <v>215</v>
      </c>
      <c r="U174" t="s">
        <v>186</v>
      </c>
      <c r="V174" t="s">
        <v>2575</v>
      </c>
      <c r="W174" t="s">
        <v>2455</v>
      </c>
      <c r="X174" s="51" t="str">
        <f t="shared" si="4"/>
        <v>3</v>
      </c>
      <c r="Y174" s="51" t="str">
        <f>IF(T174="","",IF(AND(T174&lt;&gt;'Tabelas auxiliares'!$B$236,T174&lt;&gt;'Tabelas auxiliares'!$B$237),"FOLHA DE PESSOAL",IF(X174='Tabelas auxiliares'!$A$237,"CUSTEIO",IF(X174='Tabelas auxiliares'!$A$236,"INVESTIMENTO","ERRO - VERIFICAR"))))</f>
        <v>FOLHA DE PESSOAL</v>
      </c>
      <c r="Z174" s="64">
        <f t="shared" si="5"/>
        <v>18613.21</v>
      </c>
      <c r="AA174" s="44">
        <v>5291.22</v>
      </c>
      <c r="AC174" s="44">
        <v>13321.99</v>
      </c>
    </row>
    <row r="175" spans="1:29" x14ac:dyDescent="0.25">
      <c r="A175" t="s">
        <v>2314</v>
      </c>
      <c r="B175" t="s">
        <v>2235</v>
      </c>
      <c r="C175" t="s">
        <v>2317</v>
      </c>
      <c r="D175" t="s">
        <v>90</v>
      </c>
      <c r="E175" t="s">
        <v>118</v>
      </c>
      <c r="F175" s="51" t="str">
        <f>IFERROR(VLOOKUP(D175,'Tabelas auxiliares'!$A$3:$B$61,2,FALSE),"")</f>
        <v>SUGEPE-FOLHA - PASEP + AUX. MORADIA</v>
      </c>
      <c r="G175" s="51" t="str">
        <f>IFERROR(VLOOKUP($B175,'Tabelas auxiliares'!$A$65:$C$102,2,FALSE),"")</f>
        <v>Folha de pagamento - Ativos, Previdência, PASEP</v>
      </c>
      <c r="H175" s="51" t="str">
        <f>IFERROR(VLOOKUP($B175,'Tabelas auxiliares'!$A$65:$C$102,3,FALSE),"")</f>
        <v>FOLHA DE PAGAMENTO / CONTRIBUICAO PARA O PSS / SUBSTITUICOES / INSS PATRONAL / PASEP</v>
      </c>
      <c r="I175" t="s">
        <v>2807</v>
      </c>
      <c r="J175" t="s">
        <v>2808</v>
      </c>
      <c r="K175" t="s">
        <v>2814</v>
      </c>
      <c r="L175" t="s">
        <v>2810</v>
      </c>
      <c r="M175" t="s">
        <v>220</v>
      </c>
      <c r="N175" t="s">
        <v>177</v>
      </c>
      <c r="O175" t="s">
        <v>222</v>
      </c>
      <c r="P175" t="s">
        <v>289</v>
      </c>
      <c r="Q175" t="s">
        <v>224</v>
      </c>
      <c r="R175" t="s">
        <v>220</v>
      </c>
      <c r="S175" t="s">
        <v>124</v>
      </c>
      <c r="T175" t="s">
        <v>215</v>
      </c>
      <c r="U175" t="s">
        <v>186</v>
      </c>
      <c r="V175" t="s">
        <v>3004</v>
      </c>
      <c r="W175" t="s">
        <v>3005</v>
      </c>
      <c r="X175" s="51" t="str">
        <f t="shared" si="4"/>
        <v>3</v>
      </c>
      <c r="Y175" s="51" t="str">
        <f>IF(T175="","",IF(AND(T175&lt;&gt;'Tabelas auxiliares'!$B$236,T175&lt;&gt;'Tabelas auxiliares'!$B$237),"FOLHA DE PESSOAL",IF(X175='Tabelas auxiliares'!$A$237,"CUSTEIO",IF(X175='Tabelas auxiliares'!$A$236,"INVESTIMENTO","ERRO - VERIFICAR"))))</f>
        <v>FOLHA DE PESSOAL</v>
      </c>
      <c r="Z175" s="64">
        <f t="shared" si="5"/>
        <v>23174.47</v>
      </c>
      <c r="AC175" s="44">
        <v>23174.47</v>
      </c>
    </row>
    <row r="176" spans="1:29" x14ac:dyDescent="0.25">
      <c r="A176" t="s">
        <v>2314</v>
      </c>
      <c r="B176" t="s">
        <v>2235</v>
      </c>
      <c r="C176" t="s">
        <v>2317</v>
      </c>
      <c r="D176" t="s">
        <v>90</v>
      </c>
      <c r="E176" t="s">
        <v>118</v>
      </c>
      <c r="F176" s="51" t="str">
        <f>IFERROR(VLOOKUP(D176,'Tabelas auxiliares'!$A$3:$B$61,2,FALSE),"")</f>
        <v>SUGEPE-FOLHA - PASEP + AUX. MORADIA</v>
      </c>
      <c r="G176" s="51" t="str">
        <f>IFERROR(VLOOKUP($B176,'Tabelas auxiliares'!$A$65:$C$102,2,FALSE),"")</f>
        <v>Folha de pagamento - Ativos, Previdência, PASEP</v>
      </c>
      <c r="H176" s="51" t="str">
        <f>IFERROR(VLOOKUP($B176,'Tabelas auxiliares'!$A$65:$C$102,3,FALSE),"")</f>
        <v>FOLHA DE PAGAMENTO / CONTRIBUICAO PARA O PSS / SUBSTITUICOES / INSS PATRONAL / PASEP</v>
      </c>
      <c r="I176" t="s">
        <v>2807</v>
      </c>
      <c r="J176" t="s">
        <v>2808</v>
      </c>
      <c r="K176" t="s">
        <v>2815</v>
      </c>
      <c r="L176" t="s">
        <v>2810</v>
      </c>
      <c r="M176" t="s">
        <v>220</v>
      </c>
      <c r="N176" t="s">
        <v>177</v>
      </c>
      <c r="O176" t="s">
        <v>222</v>
      </c>
      <c r="P176" t="s">
        <v>289</v>
      </c>
      <c r="Q176" t="s">
        <v>224</v>
      </c>
      <c r="R176" t="s">
        <v>220</v>
      </c>
      <c r="S176" t="s">
        <v>124</v>
      </c>
      <c r="T176" t="s">
        <v>215</v>
      </c>
      <c r="U176" t="s">
        <v>186</v>
      </c>
      <c r="V176" t="s">
        <v>2576</v>
      </c>
      <c r="W176" t="s">
        <v>2456</v>
      </c>
      <c r="X176" s="51" t="str">
        <f t="shared" si="4"/>
        <v>3</v>
      </c>
      <c r="Y176" s="51" t="str">
        <f>IF(T176="","",IF(AND(T176&lt;&gt;'Tabelas auxiliares'!$B$236,T176&lt;&gt;'Tabelas auxiliares'!$B$237),"FOLHA DE PESSOAL",IF(X176='Tabelas auxiliares'!$A$237,"CUSTEIO",IF(X176='Tabelas auxiliares'!$A$236,"INVESTIMENTO","ERRO - VERIFICAR"))))</f>
        <v>FOLHA DE PESSOAL</v>
      </c>
      <c r="Z176" s="64">
        <f t="shared" si="5"/>
        <v>13815.060000000001</v>
      </c>
      <c r="AA176" s="44">
        <v>134.69</v>
      </c>
      <c r="AC176" s="44">
        <v>13680.37</v>
      </c>
    </row>
    <row r="177" spans="1:29" x14ac:dyDescent="0.25">
      <c r="A177" t="s">
        <v>2314</v>
      </c>
      <c r="B177" t="s">
        <v>2235</v>
      </c>
      <c r="C177" t="s">
        <v>2317</v>
      </c>
      <c r="D177" t="s">
        <v>90</v>
      </c>
      <c r="E177" t="s">
        <v>118</v>
      </c>
      <c r="F177" s="51" t="str">
        <f>IFERROR(VLOOKUP(D177,'Tabelas auxiliares'!$A$3:$B$61,2,FALSE),"")</f>
        <v>SUGEPE-FOLHA - PASEP + AUX. MORADIA</v>
      </c>
      <c r="G177" s="51" t="str">
        <f>IFERROR(VLOOKUP($B177,'Tabelas auxiliares'!$A$65:$C$102,2,FALSE),"")</f>
        <v>Folha de pagamento - Ativos, Previdência, PASEP</v>
      </c>
      <c r="H177" s="51" t="str">
        <f>IFERROR(VLOOKUP($B177,'Tabelas auxiliares'!$A$65:$C$102,3,FALSE),"")</f>
        <v>FOLHA DE PAGAMENTO / CONTRIBUICAO PARA O PSS / SUBSTITUICOES / INSS PATRONAL / PASEP</v>
      </c>
      <c r="I177" t="s">
        <v>2807</v>
      </c>
      <c r="J177" t="s">
        <v>2808</v>
      </c>
      <c r="K177" t="s">
        <v>2816</v>
      </c>
      <c r="L177" t="s">
        <v>2810</v>
      </c>
      <c r="M177" t="s">
        <v>220</v>
      </c>
      <c r="N177" t="s">
        <v>177</v>
      </c>
      <c r="O177" t="s">
        <v>222</v>
      </c>
      <c r="P177" t="s">
        <v>289</v>
      </c>
      <c r="Q177" t="s">
        <v>224</v>
      </c>
      <c r="R177" t="s">
        <v>220</v>
      </c>
      <c r="S177" t="s">
        <v>124</v>
      </c>
      <c r="T177" t="s">
        <v>215</v>
      </c>
      <c r="U177" t="s">
        <v>186</v>
      </c>
      <c r="V177" t="s">
        <v>3006</v>
      </c>
      <c r="W177" t="s">
        <v>3007</v>
      </c>
      <c r="X177" s="51" t="str">
        <f t="shared" si="4"/>
        <v>3</v>
      </c>
      <c r="Y177" s="51" t="str">
        <f>IF(T177="","",IF(AND(T177&lt;&gt;'Tabelas auxiliares'!$B$236,T177&lt;&gt;'Tabelas auxiliares'!$B$237),"FOLHA DE PESSOAL",IF(X177='Tabelas auxiliares'!$A$237,"CUSTEIO",IF(X177='Tabelas auxiliares'!$A$236,"INVESTIMENTO","ERRO - VERIFICAR"))))</f>
        <v>FOLHA DE PESSOAL</v>
      </c>
      <c r="Z177" s="64">
        <f t="shared" si="5"/>
        <v>48275.88</v>
      </c>
      <c r="AC177" s="44">
        <v>48275.88</v>
      </c>
    </row>
    <row r="178" spans="1:29" x14ac:dyDescent="0.25">
      <c r="A178" t="s">
        <v>2314</v>
      </c>
      <c r="B178" t="s">
        <v>2235</v>
      </c>
      <c r="C178" t="s">
        <v>2317</v>
      </c>
      <c r="D178" t="s">
        <v>90</v>
      </c>
      <c r="E178" t="s">
        <v>118</v>
      </c>
      <c r="F178" s="51" t="str">
        <f>IFERROR(VLOOKUP(D178,'Tabelas auxiliares'!$A$3:$B$61,2,FALSE),"")</f>
        <v>SUGEPE-FOLHA - PASEP + AUX. MORADIA</v>
      </c>
      <c r="G178" s="51" t="str">
        <f>IFERROR(VLOOKUP($B178,'Tabelas auxiliares'!$A$65:$C$102,2,FALSE),"")</f>
        <v>Folha de pagamento - Ativos, Previdência, PASEP</v>
      </c>
      <c r="H178" s="51" t="str">
        <f>IFERROR(VLOOKUP($B178,'Tabelas auxiliares'!$A$65:$C$102,3,FALSE),"")</f>
        <v>FOLHA DE PAGAMENTO / CONTRIBUICAO PARA O PSS / SUBSTITUICOES / INSS PATRONAL / PASEP</v>
      </c>
      <c r="I178" t="s">
        <v>2807</v>
      </c>
      <c r="J178" t="s">
        <v>2808</v>
      </c>
      <c r="K178" t="s">
        <v>2817</v>
      </c>
      <c r="L178" t="s">
        <v>2810</v>
      </c>
      <c r="M178" t="s">
        <v>311</v>
      </c>
      <c r="N178" t="s">
        <v>177</v>
      </c>
      <c r="O178" t="s">
        <v>222</v>
      </c>
      <c r="P178" t="s">
        <v>289</v>
      </c>
      <c r="Q178" t="s">
        <v>224</v>
      </c>
      <c r="R178" t="s">
        <v>220</v>
      </c>
      <c r="S178" t="s">
        <v>124</v>
      </c>
      <c r="T178" t="s">
        <v>215</v>
      </c>
      <c r="U178" t="s">
        <v>186</v>
      </c>
      <c r="V178" t="s">
        <v>3008</v>
      </c>
      <c r="W178" t="s">
        <v>3009</v>
      </c>
      <c r="X178" s="51" t="str">
        <f t="shared" si="4"/>
        <v>3</v>
      </c>
      <c r="Y178" s="51" t="str">
        <f>IF(T178="","",IF(AND(T178&lt;&gt;'Tabelas auxiliares'!$B$236,T178&lt;&gt;'Tabelas auxiliares'!$B$237),"FOLHA DE PESSOAL",IF(X178='Tabelas auxiliares'!$A$237,"CUSTEIO",IF(X178='Tabelas auxiliares'!$A$236,"INVESTIMENTO","ERRO - VERIFICAR"))))</f>
        <v>FOLHA DE PESSOAL</v>
      </c>
      <c r="Z178" s="64">
        <f t="shared" si="5"/>
        <v>107006.11</v>
      </c>
      <c r="AC178" s="44">
        <v>107006.11</v>
      </c>
    </row>
    <row r="179" spans="1:29" x14ac:dyDescent="0.25">
      <c r="A179" t="s">
        <v>2314</v>
      </c>
      <c r="B179" t="s">
        <v>2235</v>
      </c>
      <c r="C179" t="s">
        <v>2317</v>
      </c>
      <c r="D179" t="s">
        <v>90</v>
      </c>
      <c r="E179" t="s">
        <v>118</v>
      </c>
      <c r="F179" s="51" t="str">
        <f>IFERROR(VLOOKUP(D179,'Tabelas auxiliares'!$A$3:$B$61,2,FALSE),"")</f>
        <v>SUGEPE-FOLHA - PASEP + AUX. MORADIA</v>
      </c>
      <c r="G179" s="51" t="str">
        <f>IFERROR(VLOOKUP($B179,'Tabelas auxiliares'!$A$65:$C$102,2,FALSE),"")</f>
        <v>Folha de pagamento - Ativos, Previdência, PASEP</v>
      </c>
      <c r="H179" s="51" t="str">
        <f>IFERROR(VLOOKUP($B179,'Tabelas auxiliares'!$A$65:$C$102,3,FALSE),"")</f>
        <v>FOLHA DE PAGAMENTO / CONTRIBUICAO PARA O PSS / SUBSTITUICOES / INSS PATRONAL / PASEP</v>
      </c>
      <c r="I179" t="s">
        <v>2807</v>
      </c>
      <c r="J179" t="s">
        <v>2808</v>
      </c>
      <c r="K179" t="s">
        <v>2818</v>
      </c>
      <c r="L179" t="s">
        <v>2810</v>
      </c>
      <c r="M179" t="s">
        <v>2928</v>
      </c>
      <c r="N179" t="s">
        <v>176</v>
      </c>
      <c r="O179" t="s">
        <v>222</v>
      </c>
      <c r="P179" t="s">
        <v>297</v>
      </c>
      <c r="Q179" t="s">
        <v>224</v>
      </c>
      <c r="R179" t="s">
        <v>220</v>
      </c>
      <c r="S179" t="s">
        <v>124</v>
      </c>
      <c r="T179" t="s">
        <v>214</v>
      </c>
      <c r="U179" t="s">
        <v>142</v>
      </c>
      <c r="V179" t="s">
        <v>2563</v>
      </c>
      <c r="W179" t="s">
        <v>2443</v>
      </c>
      <c r="X179" s="51" t="str">
        <f t="shared" si="4"/>
        <v>3</v>
      </c>
      <c r="Y179" s="51" t="str">
        <f>IF(T179="","",IF(AND(T179&lt;&gt;'Tabelas auxiliares'!$B$236,T179&lt;&gt;'Tabelas auxiliares'!$B$237),"FOLHA DE PESSOAL",IF(X179='Tabelas auxiliares'!$A$237,"CUSTEIO",IF(X179='Tabelas auxiliares'!$A$236,"INVESTIMENTO","ERRO - VERIFICAR"))))</f>
        <v>FOLHA DE PESSOAL</v>
      </c>
      <c r="Z179" s="64">
        <f t="shared" si="5"/>
        <v>3528970.5</v>
      </c>
      <c r="AC179" s="44">
        <v>3528970.5</v>
      </c>
    </row>
    <row r="180" spans="1:29" x14ac:dyDescent="0.25">
      <c r="A180" t="s">
        <v>2314</v>
      </c>
      <c r="B180" t="s">
        <v>2235</v>
      </c>
      <c r="C180" t="s">
        <v>2317</v>
      </c>
      <c r="D180" t="s">
        <v>90</v>
      </c>
      <c r="E180" t="s">
        <v>118</v>
      </c>
      <c r="F180" s="51" t="str">
        <f>IFERROR(VLOOKUP(D180,'Tabelas auxiliares'!$A$3:$B$61,2,FALSE),"")</f>
        <v>SUGEPE-FOLHA - PASEP + AUX. MORADIA</v>
      </c>
      <c r="G180" s="51" t="str">
        <f>IFERROR(VLOOKUP($B180,'Tabelas auxiliares'!$A$65:$C$102,2,FALSE),"")</f>
        <v>Folha de pagamento - Ativos, Previdência, PASEP</v>
      </c>
      <c r="H180" s="51" t="str">
        <f>IFERROR(VLOOKUP($B180,'Tabelas auxiliares'!$A$65:$C$102,3,FALSE),"")</f>
        <v>FOLHA DE PAGAMENTO / CONTRIBUICAO PARA O PSS / SUBSTITUICOES / INSS PATRONAL / PASEP</v>
      </c>
      <c r="I180" t="s">
        <v>2807</v>
      </c>
      <c r="J180" t="s">
        <v>2808</v>
      </c>
      <c r="K180" t="s">
        <v>2819</v>
      </c>
      <c r="L180" t="s">
        <v>2810</v>
      </c>
      <c r="M180" t="s">
        <v>314</v>
      </c>
      <c r="N180" t="s">
        <v>221</v>
      </c>
      <c r="O180" t="s">
        <v>222</v>
      </c>
      <c r="P180" t="s">
        <v>223</v>
      </c>
      <c r="Q180" t="s">
        <v>224</v>
      </c>
      <c r="R180" t="s">
        <v>220</v>
      </c>
      <c r="S180" t="s">
        <v>124</v>
      </c>
      <c r="T180" t="s">
        <v>216</v>
      </c>
      <c r="U180" t="s">
        <v>123</v>
      </c>
      <c r="V180" t="s">
        <v>3010</v>
      </c>
      <c r="W180" t="s">
        <v>3011</v>
      </c>
      <c r="X180" s="51" t="str">
        <f t="shared" si="4"/>
        <v>3</v>
      </c>
      <c r="Y180" s="51" t="str">
        <f>IF(T180="","",IF(AND(T180&lt;&gt;'Tabelas auxiliares'!$B$236,T180&lt;&gt;'Tabelas auxiliares'!$B$237),"FOLHA DE PESSOAL",IF(X180='Tabelas auxiliares'!$A$237,"CUSTEIO",IF(X180='Tabelas auxiliares'!$A$236,"INVESTIMENTO","ERRO - VERIFICAR"))))</f>
        <v>CUSTEIO</v>
      </c>
      <c r="Z180" s="64">
        <f t="shared" si="5"/>
        <v>167999.63</v>
      </c>
      <c r="AC180" s="44">
        <v>167999.63</v>
      </c>
    </row>
    <row r="181" spans="1:29" x14ac:dyDescent="0.25">
      <c r="A181" t="s">
        <v>2314</v>
      </c>
      <c r="B181" t="s">
        <v>2235</v>
      </c>
      <c r="C181" t="s">
        <v>2317</v>
      </c>
      <c r="D181" t="s">
        <v>90</v>
      </c>
      <c r="E181" t="s">
        <v>118</v>
      </c>
      <c r="F181" s="51" t="str">
        <f>IFERROR(VLOOKUP(D181,'Tabelas auxiliares'!$A$3:$B$61,2,FALSE),"")</f>
        <v>SUGEPE-FOLHA - PASEP + AUX. MORADIA</v>
      </c>
      <c r="G181" s="51" t="str">
        <f>IFERROR(VLOOKUP($B181,'Tabelas auxiliares'!$A$65:$C$102,2,FALSE),"")</f>
        <v>Folha de pagamento - Ativos, Previdência, PASEP</v>
      </c>
      <c r="H181" s="51" t="str">
        <f>IFERROR(VLOOKUP($B181,'Tabelas auxiliares'!$A$65:$C$102,3,FALSE),"")</f>
        <v>FOLHA DE PAGAMENTO / CONTRIBUICAO PARA O PSS / SUBSTITUICOES / INSS PATRONAL / PASEP</v>
      </c>
      <c r="I181" t="s">
        <v>2786</v>
      </c>
      <c r="J181" t="s">
        <v>1165</v>
      </c>
      <c r="K181" t="s">
        <v>2820</v>
      </c>
      <c r="L181" t="s">
        <v>1167</v>
      </c>
      <c r="M181" t="s">
        <v>248</v>
      </c>
      <c r="N181" t="s">
        <v>176</v>
      </c>
      <c r="O181" t="s">
        <v>222</v>
      </c>
      <c r="P181" t="s">
        <v>297</v>
      </c>
      <c r="Q181" t="s">
        <v>224</v>
      </c>
      <c r="R181" t="s">
        <v>220</v>
      </c>
      <c r="S181" t="s">
        <v>124</v>
      </c>
      <c r="T181" t="s">
        <v>214</v>
      </c>
      <c r="U181" t="s">
        <v>142</v>
      </c>
      <c r="V181" t="s">
        <v>2563</v>
      </c>
      <c r="W181" t="s">
        <v>2443</v>
      </c>
      <c r="X181" s="51" t="str">
        <f t="shared" si="4"/>
        <v>3</v>
      </c>
      <c r="Y181" s="51" t="str">
        <f>IF(T181="","",IF(AND(T181&lt;&gt;'Tabelas auxiliares'!$B$236,T181&lt;&gt;'Tabelas auxiliares'!$B$237),"FOLHA DE PESSOAL",IF(X181='Tabelas auxiliares'!$A$237,"CUSTEIO",IF(X181='Tabelas auxiliares'!$A$236,"INVESTIMENTO","ERRO - VERIFICAR"))))</f>
        <v>FOLHA DE PESSOAL</v>
      </c>
      <c r="Z181" s="64">
        <f t="shared" si="5"/>
        <v>3463.28</v>
      </c>
      <c r="AC181" s="44">
        <v>3463.28</v>
      </c>
    </row>
    <row r="182" spans="1:29" x14ac:dyDescent="0.25">
      <c r="A182" t="s">
        <v>2314</v>
      </c>
      <c r="B182" t="s">
        <v>2235</v>
      </c>
      <c r="C182" t="s">
        <v>2317</v>
      </c>
      <c r="D182" t="s">
        <v>90</v>
      </c>
      <c r="E182" t="s">
        <v>118</v>
      </c>
      <c r="F182" s="51" t="str">
        <f>IFERROR(VLOOKUP(D182,'Tabelas auxiliares'!$A$3:$B$61,2,FALSE),"")</f>
        <v>SUGEPE-FOLHA - PASEP + AUX. MORADIA</v>
      </c>
      <c r="G182" s="51" t="str">
        <f>IFERROR(VLOOKUP($B182,'Tabelas auxiliares'!$A$65:$C$102,2,FALSE),"")</f>
        <v>Folha de pagamento - Ativos, Previdência, PASEP</v>
      </c>
      <c r="H182" s="51" t="str">
        <f>IFERROR(VLOOKUP($B182,'Tabelas auxiliares'!$A$65:$C$102,3,FALSE),"")</f>
        <v>FOLHA DE PAGAMENTO / CONTRIBUICAO PARA O PSS / SUBSTITUICOES / INSS PATRONAL / PASEP</v>
      </c>
      <c r="I182" t="s">
        <v>2936</v>
      </c>
      <c r="J182" t="s">
        <v>2808</v>
      </c>
      <c r="K182" t="s">
        <v>3016</v>
      </c>
      <c r="L182" t="s">
        <v>2810</v>
      </c>
      <c r="M182" t="s">
        <v>269</v>
      </c>
      <c r="N182" t="s">
        <v>177</v>
      </c>
      <c r="O182" t="s">
        <v>222</v>
      </c>
      <c r="P182" t="s">
        <v>289</v>
      </c>
      <c r="Q182" t="s">
        <v>224</v>
      </c>
      <c r="R182" t="s">
        <v>220</v>
      </c>
      <c r="S182" t="s">
        <v>124</v>
      </c>
      <c r="T182" t="s">
        <v>215</v>
      </c>
      <c r="U182" t="s">
        <v>186</v>
      </c>
      <c r="V182" t="s">
        <v>2982</v>
      </c>
      <c r="W182" t="s">
        <v>2983</v>
      </c>
      <c r="X182" s="51" t="str">
        <f t="shared" si="4"/>
        <v>3</v>
      </c>
      <c r="Y182" s="51" t="str">
        <f>IF(T182="","",IF(AND(T182&lt;&gt;'Tabelas auxiliares'!$B$236,T182&lt;&gt;'Tabelas auxiliares'!$B$237),"FOLHA DE PESSOAL",IF(X182='Tabelas auxiliares'!$A$237,"CUSTEIO",IF(X182='Tabelas auxiliares'!$A$236,"INVESTIMENTO","ERRO - VERIFICAR"))))</f>
        <v>FOLHA DE PESSOAL</v>
      </c>
      <c r="Z182" s="64">
        <f t="shared" si="5"/>
        <v>125624.5</v>
      </c>
      <c r="AC182" s="44">
        <v>125624.5</v>
      </c>
    </row>
    <row r="183" spans="1:29" x14ac:dyDescent="0.25">
      <c r="A183" t="s">
        <v>2314</v>
      </c>
      <c r="B183" t="s">
        <v>2235</v>
      </c>
      <c r="C183" t="s">
        <v>2317</v>
      </c>
      <c r="D183" t="s">
        <v>90</v>
      </c>
      <c r="E183" t="s">
        <v>118</v>
      </c>
      <c r="F183" s="51" t="str">
        <f>IFERROR(VLOOKUP(D183,'Tabelas auxiliares'!$A$3:$B$61,2,FALSE),"")</f>
        <v>SUGEPE-FOLHA - PASEP + AUX. MORADIA</v>
      </c>
      <c r="G183" s="51" t="str">
        <f>IFERROR(VLOOKUP($B183,'Tabelas auxiliares'!$A$65:$C$102,2,FALSE),"")</f>
        <v>Folha de pagamento - Ativos, Previdência, PASEP</v>
      </c>
      <c r="H183" s="51" t="str">
        <f>IFERROR(VLOOKUP($B183,'Tabelas auxiliares'!$A$65:$C$102,3,FALSE),"")</f>
        <v>FOLHA DE PAGAMENTO / CONTRIBUICAO PARA O PSS / SUBSTITUICOES / INSS PATRONAL / PASEP</v>
      </c>
      <c r="I183" t="s">
        <v>2936</v>
      </c>
      <c r="J183" t="s">
        <v>2808</v>
      </c>
      <c r="K183" t="s">
        <v>3016</v>
      </c>
      <c r="L183" t="s">
        <v>2810</v>
      </c>
      <c r="M183" t="s">
        <v>269</v>
      </c>
      <c r="N183" t="s">
        <v>177</v>
      </c>
      <c r="O183" t="s">
        <v>222</v>
      </c>
      <c r="P183" t="s">
        <v>289</v>
      </c>
      <c r="Q183" t="s">
        <v>224</v>
      </c>
      <c r="R183" t="s">
        <v>220</v>
      </c>
      <c r="S183" t="s">
        <v>124</v>
      </c>
      <c r="T183" t="s">
        <v>215</v>
      </c>
      <c r="U183" t="s">
        <v>186</v>
      </c>
      <c r="V183" t="s">
        <v>2984</v>
      </c>
      <c r="W183" t="s">
        <v>2985</v>
      </c>
      <c r="X183" s="51" t="str">
        <f t="shared" si="4"/>
        <v>3</v>
      </c>
      <c r="Y183" s="51" t="str">
        <f>IF(T183="","",IF(AND(T183&lt;&gt;'Tabelas auxiliares'!$B$236,T183&lt;&gt;'Tabelas auxiliares'!$B$237),"FOLHA DE PESSOAL",IF(X183='Tabelas auxiliares'!$A$237,"CUSTEIO",IF(X183='Tabelas auxiliares'!$A$236,"INVESTIMENTO","ERRO - VERIFICAR"))))</f>
        <v>FOLHA DE PESSOAL</v>
      </c>
      <c r="Z183" s="64">
        <f t="shared" si="5"/>
        <v>6281.22</v>
      </c>
      <c r="AC183" s="44">
        <v>6281.22</v>
      </c>
    </row>
    <row r="184" spans="1:29" x14ac:dyDescent="0.25">
      <c r="A184" t="s">
        <v>2314</v>
      </c>
      <c r="B184" t="s">
        <v>2235</v>
      </c>
      <c r="C184" t="s">
        <v>2317</v>
      </c>
      <c r="D184" t="s">
        <v>90</v>
      </c>
      <c r="E184" t="s">
        <v>118</v>
      </c>
      <c r="F184" s="51" t="str">
        <f>IFERROR(VLOOKUP(D184,'Tabelas auxiliares'!$A$3:$B$61,2,FALSE),"")</f>
        <v>SUGEPE-FOLHA - PASEP + AUX. MORADIA</v>
      </c>
      <c r="G184" s="51" t="str">
        <f>IFERROR(VLOOKUP($B184,'Tabelas auxiliares'!$A$65:$C$102,2,FALSE),"")</f>
        <v>Folha de pagamento - Ativos, Previdência, PASEP</v>
      </c>
      <c r="H184" s="51" t="str">
        <f>IFERROR(VLOOKUP($B184,'Tabelas auxiliares'!$A$65:$C$102,3,FALSE),"")</f>
        <v>FOLHA DE PAGAMENTO / CONTRIBUICAO PARA O PSS / SUBSTITUICOES / INSS PATRONAL / PASEP</v>
      </c>
      <c r="I184" t="s">
        <v>3076</v>
      </c>
      <c r="J184" t="s">
        <v>3122</v>
      </c>
      <c r="K184" t="s">
        <v>3123</v>
      </c>
      <c r="L184" t="s">
        <v>3124</v>
      </c>
      <c r="M184" t="s">
        <v>220</v>
      </c>
      <c r="N184" t="s">
        <v>175</v>
      </c>
      <c r="O184" t="s">
        <v>222</v>
      </c>
      <c r="P184" t="s">
        <v>302</v>
      </c>
      <c r="Q184" t="s">
        <v>224</v>
      </c>
      <c r="R184" t="s">
        <v>220</v>
      </c>
      <c r="S184" t="s">
        <v>303</v>
      </c>
      <c r="T184" t="s">
        <v>215</v>
      </c>
      <c r="U184" t="s">
        <v>185</v>
      </c>
      <c r="V184" t="s">
        <v>2986</v>
      </c>
      <c r="W184" t="s">
        <v>2987</v>
      </c>
      <c r="X184" s="51" t="str">
        <f t="shared" si="4"/>
        <v>3</v>
      </c>
      <c r="Y184" s="51" t="str">
        <f>IF(T184="","",IF(AND(T184&lt;&gt;'Tabelas auxiliares'!$B$236,T184&lt;&gt;'Tabelas auxiliares'!$B$237),"FOLHA DE PESSOAL",IF(X184='Tabelas auxiliares'!$A$237,"CUSTEIO",IF(X184='Tabelas auxiliares'!$A$236,"INVESTIMENTO","ERRO - VERIFICAR"))))</f>
        <v>FOLHA DE PESSOAL</v>
      </c>
      <c r="Z184" s="64">
        <f t="shared" si="5"/>
        <v>379498.47</v>
      </c>
      <c r="AA184" s="44">
        <v>99.06</v>
      </c>
      <c r="AB184" s="44">
        <v>379399.41</v>
      </c>
    </row>
    <row r="185" spans="1:29" x14ac:dyDescent="0.25">
      <c r="A185" t="s">
        <v>2314</v>
      </c>
      <c r="B185" t="s">
        <v>2235</v>
      </c>
      <c r="C185" t="s">
        <v>2317</v>
      </c>
      <c r="D185" t="s">
        <v>90</v>
      </c>
      <c r="E185" t="s">
        <v>118</v>
      </c>
      <c r="F185" s="51" t="str">
        <f>IFERROR(VLOOKUP(D185,'Tabelas auxiliares'!$A$3:$B$61,2,FALSE),"")</f>
        <v>SUGEPE-FOLHA - PASEP + AUX. MORADIA</v>
      </c>
      <c r="G185" s="51" t="str">
        <f>IFERROR(VLOOKUP($B185,'Tabelas auxiliares'!$A$65:$C$102,2,FALSE),"")</f>
        <v>Folha de pagamento - Ativos, Previdência, PASEP</v>
      </c>
      <c r="H185" s="51" t="str">
        <f>IFERROR(VLOOKUP($B185,'Tabelas auxiliares'!$A$65:$C$102,3,FALSE),"")</f>
        <v>FOLHA DE PAGAMENTO / CONTRIBUICAO PARA O PSS / SUBSTITUICOES / INSS PATRONAL / PASEP</v>
      </c>
      <c r="I185" t="s">
        <v>3076</v>
      </c>
      <c r="J185" t="s">
        <v>3122</v>
      </c>
      <c r="K185" t="s">
        <v>3123</v>
      </c>
      <c r="L185" t="s">
        <v>3124</v>
      </c>
      <c r="M185" t="s">
        <v>220</v>
      </c>
      <c r="N185" t="s">
        <v>175</v>
      </c>
      <c r="O185" t="s">
        <v>222</v>
      </c>
      <c r="P185" t="s">
        <v>302</v>
      </c>
      <c r="Q185" t="s">
        <v>224</v>
      </c>
      <c r="R185" t="s">
        <v>220</v>
      </c>
      <c r="S185" t="s">
        <v>303</v>
      </c>
      <c r="T185" t="s">
        <v>215</v>
      </c>
      <c r="U185" t="s">
        <v>185</v>
      </c>
      <c r="V185" t="s">
        <v>2988</v>
      </c>
      <c r="W185" t="s">
        <v>2989</v>
      </c>
      <c r="X185" s="51" t="str">
        <f t="shared" si="4"/>
        <v>3</v>
      </c>
      <c r="Y185" s="51" t="str">
        <f>IF(T185="","",IF(AND(T185&lt;&gt;'Tabelas auxiliares'!$B$236,T185&lt;&gt;'Tabelas auxiliares'!$B$237),"FOLHA DE PESSOAL",IF(X185='Tabelas auxiliares'!$A$237,"CUSTEIO",IF(X185='Tabelas auxiliares'!$A$236,"INVESTIMENTO","ERRO - VERIFICAR"))))</f>
        <v>FOLHA DE PESSOAL</v>
      </c>
      <c r="Z185" s="64">
        <f t="shared" si="5"/>
        <v>7463.45</v>
      </c>
      <c r="AB185" s="44">
        <v>7463.45</v>
      </c>
    </row>
    <row r="186" spans="1:29" x14ac:dyDescent="0.25">
      <c r="A186" t="s">
        <v>2314</v>
      </c>
      <c r="B186" t="s">
        <v>2235</v>
      </c>
      <c r="C186" t="s">
        <v>2317</v>
      </c>
      <c r="D186" t="s">
        <v>90</v>
      </c>
      <c r="E186" t="s">
        <v>118</v>
      </c>
      <c r="F186" s="51" t="str">
        <f>IFERROR(VLOOKUP(D186,'Tabelas auxiliares'!$A$3:$B$61,2,FALSE),"")</f>
        <v>SUGEPE-FOLHA - PASEP + AUX. MORADIA</v>
      </c>
      <c r="G186" s="51" t="str">
        <f>IFERROR(VLOOKUP($B186,'Tabelas auxiliares'!$A$65:$C$102,2,FALSE),"")</f>
        <v>Folha de pagamento - Ativos, Previdência, PASEP</v>
      </c>
      <c r="H186" s="51" t="str">
        <f>IFERROR(VLOOKUP($B186,'Tabelas auxiliares'!$A$65:$C$102,3,FALSE),"")</f>
        <v>FOLHA DE PAGAMENTO / CONTRIBUICAO PARA O PSS / SUBSTITUICOES / INSS PATRONAL / PASEP</v>
      </c>
      <c r="I186" t="s">
        <v>3076</v>
      </c>
      <c r="J186" t="s">
        <v>3122</v>
      </c>
      <c r="K186" t="s">
        <v>3123</v>
      </c>
      <c r="L186" t="s">
        <v>3124</v>
      </c>
      <c r="M186" t="s">
        <v>220</v>
      </c>
      <c r="N186" t="s">
        <v>175</v>
      </c>
      <c r="O186" t="s">
        <v>222</v>
      </c>
      <c r="P186" t="s">
        <v>302</v>
      </c>
      <c r="Q186" t="s">
        <v>224</v>
      </c>
      <c r="R186" t="s">
        <v>220</v>
      </c>
      <c r="S186" t="s">
        <v>303</v>
      </c>
      <c r="T186" t="s">
        <v>215</v>
      </c>
      <c r="U186" t="s">
        <v>185</v>
      </c>
      <c r="V186" t="s">
        <v>2990</v>
      </c>
      <c r="W186" t="s">
        <v>2991</v>
      </c>
      <c r="X186" s="51" t="str">
        <f t="shared" si="4"/>
        <v>3</v>
      </c>
      <c r="Y186" s="51" t="str">
        <f>IF(T186="","",IF(AND(T186&lt;&gt;'Tabelas auxiliares'!$B$236,T186&lt;&gt;'Tabelas auxiliares'!$B$237),"FOLHA DE PESSOAL",IF(X186='Tabelas auxiliares'!$A$237,"CUSTEIO",IF(X186='Tabelas auxiliares'!$A$236,"INVESTIMENTO","ERRO - VERIFICAR"))))</f>
        <v>FOLHA DE PESSOAL</v>
      </c>
      <c r="Z186" s="64">
        <f t="shared" si="5"/>
        <v>252.37</v>
      </c>
      <c r="AB186" s="44">
        <v>252.37</v>
      </c>
    </row>
    <row r="187" spans="1:29" x14ac:dyDescent="0.25">
      <c r="A187" t="s">
        <v>2314</v>
      </c>
      <c r="B187" t="s">
        <v>2235</v>
      </c>
      <c r="C187" t="s">
        <v>2317</v>
      </c>
      <c r="D187" t="s">
        <v>90</v>
      </c>
      <c r="E187" t="s">
        <v>118</v>
      </c>
      <c r="F187" s="51" t="str">
        <f>IFERROR(VLOOKUP(D187,'Tabelas auxiliares'!$A$3:$B$61,2,FALSE),"")</f>
        <v>SUGEPE-FOLHA - PASEP + AUX. MORADIA</v>
      </c>
      <c r="G187" s="51" t="str">
        <f>IFERROR(VLOOKUP($B187,'Tabelas auxiliares'!$A$65:$C$102,2,FALSE),"")</f>
        <v>Folha de pagamento - Ativos, Previdência, PASEP</v>
      </c>
      <c r="H187" s="51" t="str">
        <f>IFERROR(VLOOKUP($B187,'Tabelas auxiliares'!$A$65:$C$102,3,FALSE),"")</f>
        <v>FOLHA DE PAGAMENTO / CONTRIBUICAO PARA O PSS / SUBSTITUICOES / INSS PATRONAL / PASEP</v>
      </c>
      <c r="I187" t="s">
        <v>3076</v>
      </c>
      <c r="J187" t="s">
        <v>3122</v>
      </c>
      <c r="K187" t="s">
        <v>3125</v>
      </c>
      <c r="L187" t="s">
        <v>3124</v>
      </c>
      <c r="M187" t="s">
        <v>220</v>
      </c>
      <c r="N187" t="s">
        <v>175</v>
      </c>
      <c r="O187" t="s">
        <v>222</v>
      </c>
      <c r="P187" t="s">
        <v>302</v>
      </c>
      <c r="Q187" t="s">
        <v>224</v>
      </c>
      <c r="R187" t="s">
        <v>220</v>
      </c>
      <c r="S187" t="s">
        <v>303</v>
      </c>
      <c r="T187" t="s">
        <v>215</v>
      </c>
      <c r="U187" t="s">
        <v>185</v>
      </c>
      <c r="V187" t="s">
        <v>2564</v>
      </c>
      <c r="W187" t="s">
        <v>2444</v>
      </c>
      <c r="X187" s="51" t="str">
        <f t="shared" si="4"/>
        <v>3</v>
      </c>
      <c r="Y187" s="51" t="str">
        <f>IF(T187="","",IF(AND(T187&lt;&gt;'Tabelas auxiliares'!$B$236,T187&lt;&gt;'Tabelas auxiliares'!$B$237),"FOLHA DE PESSOAL",IF(X187='Tabelas auxiliares'!$A$237,"CUSTEIO",IF(X187='Tabelas auxiliares'!$A$236,"INVESTIMENTO","ERRO - VERIFICAR"))))</f>
        <v>FOLHA DE PESSOAL</v>
      </c>
      <c r="Z187" s="64">
        <f t="shared" si="5"/>
        <v>68277.13</v>
      </c>
      <c r="AB187" s="44">
        <v>68277.13</v>
      </c>
    </row>
    <row r="188" spans="1:29" x14ac:dyDescent="0.25">
      <c r="A188" t="s">
        <v>2314</v>
      </c>
      <c r="B188" t="s">
        <v>2235</v>
      </c>
      <c r="C188" t="s">
        <v>2317</v>
      </c>
      <c r="D188" t="s">
        <v>90</v>
      </c>
      <c r="E188" t="s">
        <v>118</v>
      </c>
      <c r="F188" s="51" t="str">
        <f>IFERROR(VLOOKUP(D188,'Tabelas auxiliares'!$A$3:$B$61,2,FALSE),"")</f>
        <v>SUGEPE-FOLHA - PASEP + AUX. MORADIA</v>
      </c>
      <c r="G188" s="51" t="str">
        <f>IFERROR(VLOOKUP($B188,'Tabelas auxiliares'!$A$65:$C$102,2,FALSE),"")</f>
        <v>Folha de pagamento - Ativos, Previdência, PASEP</v>
      </c>
      <c r="H188" s="51" t="str">
        <f>IFERROR(VLOOKUP($B188,'Tabelas auxiliares'!$A$65:$C$102,3,FALSE),"")</f>
        <v>FOLHA DE PAGAMENTO / CONTRIBUICAO PARA O PSS / SUBSTITUICOES / INSS PATRONAL / PASEP</v>
      </c>
      <c r="I188" t="s">
        <v>3076</v>
      </c>
      <c r="J188" t="s">
        <v>3122</v>
      </c>
      <c r="K188" t="s">
        <v>3126</v>
      </c>
      <c r="L188" t="s">
        <v>3124</v>
      </c>
      <c r="M188" t="s">
        <v>220</v>
      </c>
      <c r="N188" t="s">
        <v>177</v>
      </c>
      <c r="O188" t="s">
        <v>222</v>
      </c>
      <c r="P188" t="s">
        <v>289</v>
      </c>
      <c r="Q188" t="s">
        <v>224</v>
      </c>
      <c r="R188" t="s">
        <v>220</v>
      </c>
      <c r="S188" t="s">
        <v>124</v>
      </c>
      <c r="T188" t="s">
        <v>215</v>
      </c>
      <c r="U188" t="s">
        <v>186</v>
      </c>
      <c r="V188" t="s">
        <v>2565</v>
      </c>
      <c r="W188" t="s">
        <v>2445</v>
      </c>
      <c r="X188" s="51" t="str">
        <f t="shared" si="4"/>
        <v>3</v>
      </c>
      <c r="Y188" s="51" t="str">
        <f>IF(T188="","",IF(AND(T188&lt;&gt;'Tabelas auxiliares'!$B$236,T188&lt;&gt;'Tabelas auxiliares'!$B$237),"FOLHA DE PESSOAL",IF(X188='Tabelas auxiliares'!$A$237,"CUSTEIO",IF(X188='Tabelas auxiliares'!$A$236,"INVESTIMENTO","ERRO - VERIFICAR"))))</f>
        <v>FOLHA DE PESSOAL</v>
      </c>
      <c r="Z188" s="64">
        <f t="shared" si="5"/>
        <v>644361.52</v>
      </c>
      <c r="AA188" s="44">
        <v>1923.24</v>
      </c>
      <c r="AB188" s="44">
        <v>642438.28</v>
      </c>
    </row>
    <row r="189" spans="1:29" x14ac:dyDescent="0.25">
      <c r="A189" t="s">
        <v>2314</v>
      </c>
      <c r="B189" t="s">
        <v>2235</v>
      </c>
      <c r="C189" t="s">
        <v>2317</v>
      </c>
      <c r="D189" t="s">
        <v>90</v>
      </c>
      <c r="E189" t="s">
        <v>118</v>
      </c>
      <c r="F189" s="51" t="str">
        <f>IFERROR(VLOOKUP(D189,'Tabelas auxiliares'!$A$3:$B$61,2,FALSE),"")</f>
        <v>SUGEPE-FOLHA - PASEP + AUX. MORADIA</v>
      </c>
      <c r="G189" s="51" t="str">
        <f>IFERROR(VLOOKUP($B189,'Tabelas auxiliares'!$A$65:$C$102,2,FALSE),"")</f>
        <v>Folha de pagamento - Ativos, Previdência, PASEP</v>
      </c>
      <c r="H189" s="51" t="str">
        <f>IFERROR(VLOOKUP($B189,'Tabelas auxiliares'!$A$65:$C$102,3,FALSE),"")</f>
        <v>FOLHA DE PAGAMENTO / CONTRIBUICAO PARA O PSS / SUBSTITUICOES / INSS PATRONAL / PASEP</v>
      </c>
      <c r="I189" t="s">
        <v>3076</v>
      </c>
      <c r="J189" t="s">
        <v>3122</v>
      </c>
      <c r="K189" t="s">
        <v>3126</v>
      </c>
      <c r="L189" t="s">
        <v>3124</v>
      </c>
      <c r="M189" t="s">
        <v>220</v>
      </c>
      <c r="N189" t="s">
        <v>177</v>
      </c>
      <c r="O189" t="s">
        <v>222</v>
      </c>
      <c r="P189" t="s">
        <v>289</v>
      </c>
      <c r="Q189" t="s">
        <v>224</v>
      </c>
      <c r="R189" t="s">
        <v>220</v>
      </c>
      <c r="S189" t="s">
        <v>124</v>
      </c>
      <c r="T189" t="s">
        <v>215</v>
      </c>
      <c r="U189" t="s">
        <v>186</v>
      </c>
      <c r="V189" t="s">
        <v>2992</v>
      </c>
      <c r="W189" t="s">
        <v>2993</v>
      </c>
      <c r="X189" s="51" t="str">
        <f t="shared" si="4"/>
        <v>3</v>
      </c>
      <c r="Y189" s="51" t="str">
        <f>IF(T189="","",IF(AND(T189&lt;&gt;'Tabelas auxiliares'!$B$236,T189&lt;&gt;'Tabelas auxiliares'!$B$237),"FOLHA DE PESSOAL",IF(X189='Tabelas auxiliares'!$A$237,"CUSTEIO",IF(X189='Tabelas auxiliares'!$A$236,"INVESTIMENTO","ERRO - VERIFICAR"))))</f>
        <v>FOLHA DE PESSOAL</v>
      </c>
      <c r="Z189" s="64">
        <f t="shared" si="5"/>
        <v>4808.09</v>
      </c>
      <c r="AB189" s="44">
        <v>4808.09</v>
      </c>
    </row>
    <row r="190" spans="1:29" x14ac:dyDescent="0.25">
      <c r="A190" t="s">
        <v>2314</v>
      </c>
      <c r="B190" t="s">
        <v>2235</v>
      </c>
      <c r="C190" t="s">
        <v>2317</v>
      </c>
      <c r="D190" t="s">
        <v>90</v>
      </c>
      <c r="E190" t="s">
        <v>118</v>
      </c>
      <c r="F190" s="51" t="str">
        <f>IFERROR(VLOOKUP(D190,'Tabelas auxiliares'!$A$3:$B$61,2,FALSE),"")</f>
        <v>SUGEPE-FOLHA - PASEP + AUX. MORADIA</v>
      </c>
      <c r="G190" s="51" t="str">
        <f>IFERROR(VLOOKUP($B190,'Tabelas auxiliares'!$A$65:$C$102,2,FALSE),"")</f>
        <v>Folha de pagamento - Ativos, Previdência, PASEP</v>
      </c>
      <c r="H190" s="51" t="str">
        <f>IFERROR(VLOOKUP($B190,'Tabelas auxiliares'!$A$65:$C$102,3,FALSE),"")</f>
        <v>FOLHA DE PAGAMENTO / CONTRIBUICAO PARA O PSS / SUBSTITUICOES / INSS PATRONAL / PASEP</v>
      </c>
      <c r="I190" t="s">
        <v>3076</v>
      </c>
      <c r="J190" t="s">
        <v>3122</v>
      </c>
      <c r="K190" t="s">
        <v>3126</v>
      </c>
      <c r="L190" t="s">
        <v>3124</v>
      </c>
      <c r="M190" t="s">
        <v>220</v>
      </c>
      <c r="N190" t="s">
        <v>177</v>
      </c>
      <c r="O190" t="s">
        <v>222</v>
      </c>
      <c r="P190" t="s">
        <v>289</v>
      </c>
      <c r="Q190" t="s">
        <v>224</v>
      </c>
      <c r="R190" t="s">
        <v>220</v>
      </c>
      <c r="S190" t="s">
        <v>124</v>
      </c>
      <c r="T190" t="s">
        <v>215</v>
      </c>
      <c r="U190" t="s">
        <v>186</v>
      </c>
      <c r="V190" t="s">
        <v>3012</v>
      </c>
      <c r="W190" t="s">
        <v>3013</v>
      </c>
      <c r="X190" s="51" t="str">
        <f t="shared" si="4"/>
        <v>3</v>
      </c>
      <c r="Y190" s="51" t="str">
        <f>IF(T190="","",IF(AND(T190&lt;&gt;'Tabelas auxiliares'!$B$236,T190&lt;&gt;'Tabelas auxiliares'!$B$237),"FOLHA DE PESSOAL",IF(X190='Tabelas auxiliares'!$A$237,"CUSTEIO",IF(X190='Tabelas auxiliares'!$A$236,"INVESTIMENTO","ERRO - VERIFICAR"))))</f>
        <v>FOLHA DE PESSOAL</v>
      </c>
      <c r="Z190" s="64">
        <f t="shared" si="5"/>
        <v>12020.23</v>
      </c>
      <c r="AB190" s="44">
        <v>12020.23</v>
      </c>
    </row>
    <row r="191" spans="1:29" x14ac:dyDescent="0.25">
      <c r="A191" t="s">
        <v>2314</v>
      </c>
      <c r="B191" t="s">
        <v>2235</v>
      </c>
      <c r="C191" t="s">
        <v>2317</v>
      </c>
      <c r="D191" t="s">
        <v>90</v>
      </c>
      <c r="E191" t="s">
        <v>118</v>
      </c>
      <c r="F191" s="51" t="str">
        <f>IFERROR(VLOOKUP(D191,'Tabelas auxiliares'!$A$3:$B$61,2,FALSE),"")</f>
        <v>SUGEPE-FOLHA - PASEP + AUX. MORADIA</v>
      </c>
      <c r="G191" s="51" t="str">
        <f>IFERROR(VLOOKUP($B191,'Tabelas auxiliares'!$A$65:$C$102,2,FALSE),"")</f>
        <v>Folha de pagamento - Ativos, Previdência, PASEP</v>
      </c>
      <c r="H191" s="51" t="str">
        <f>IFERROR(VLOOKUP($B191,'Tabelas auxiliares'!$A$65:$C$102,3,FALSE),"")</f>
        <v>FOLHA DE PAGAMENTO / CONTRIBUICAO PARA O PSS / SUBSTITUICOES / INSS PATRONAL / PASEP</v>
      </c>
      <c r="I191" t="s">
        <v>3076</v>
      </c>
      <c r="J191" t="s">
        <v>3122</v>
      </c>
      <c r="K191" t="s">
        <v>3126</v>
      </c>
      <c r="L191" t="s">
        <v>3124</v>
      </c>
      <c r="M191" t="s">
        <v>220</v>
      </c>
      <c r="N191" t="s">
        <v>177</v>
      </c>
      <c r="O191" t="s">
        <v>222</v>
      </c>
      <c r="P191" t="s">
        <v>289</v>
      </c>
      <c r="Q191" t="s">
        <v>224</v>
      </c>
      <c r="R191" t="s">
        <v>220</v>
      </c>
      <c r="S191" t="s">
        <v>124</v>
      </c>
      <c r="T191" t="s">
        <v>215</v>
      </c>
      <c r="U191" t="s">
        <v>186</v>
      </c>
      <c r="V191" t="s">
        <v>2994</v>
      </c>
      <c r="W191" t="s">
        <v>2995</v>
      </c>
      <c r="X191" s="51" t="str">
        <f t="shared" si="4"/>
        <v>3</v>
      </c>
      <c r="Y191" s="51" t="str">
        <f>IF(T191="","",IF(AND(T191&lt;&gt;'Tabelas auxiliares'!$B$236,T191&lt;&gt;'Tabelas auxiliares'!$B$237),"FOLHA DE PESSOAL",IF(X191='Tabelas auxiliares'!$A$237,"CUSTEIO",IF(X191='Tabelas auxiliares'!$A$236,"INVESTIMENTO","ERRO - VERIFICAR"))))</f>
        <v>FOLHA DE PESSOAL</v>
      </c>
      <c r="Z191" s="64">
        <f t="shared" si="5"/>
        <v>30883.759999999998</v>
      </c>
      <c r="AB191" s="44">
        <v>30883.759999999998</v>
      </c>
    </row>
    <row r="192" spans="1:29" x14ac:dyDescent="0.25">
      <c r="A192" t="s">
        <v>2314</v>
      </c>
      <c r="B192" t="s">
        <v>2235</v>
      </c>
      <c r="C192" t="s">
        <v>2317</v>
      </c>
      <c r="D192" t="s">
        <v>90</v>
      </c>
      <c r="E192" t="s">
        <v>118</v>
      </c>
      <c r="F192" s="51" t="str">
        <f>IFERROR(VLOOKUP(D192,'Tabelas auxiliares'!$A$3:$B$61,2,FALSE),"")</f>
        <v>SUGEPE-FOLHA - PASEP + AUX. MORADIA</v>
      </c>
      <c r="G192" s="51" t="str">
        <f>IFERROR(VLOOKUP($B192,'Tabelas auxiliares'!$A$65:$C$102,2,FALSE),"")</f>
        <v>Folha de pagamento - Ativos, Previdência, PASEP</v>
      </c>
      <c r="H192" s="51" t="str">
        <f>IFERROR(VLOOKUP($B192,'Tabelas auxiliares'!$A$65:$C$102,3,FALSE),"")</f>
        <v>FOLHA DE PAGAMENTO / CONTRIBUICAO PARA O PSS / SUBSTITUICOES / INSS PATRONAL / PASEP</v>
      </c>
      <c r="I192" t="s">
        <v>3076</v>
      </c>
      <c r="J192" t="s">
        <v>3122</v>
      </c>
      <c r="K192" t="s">
        <v>3126</v>
      </c>
      <c r="L192" t="s">
        <v>3124</v>
      </c>
      <c r="M192" t="s">
        <v>220</v>
      </c>
      <c r="N192" t="s">
        <v>177</v>
      </c>
      <c r="O192" t="s">
        <v>222</v>
      </c>
      <c r="P192" t="s">
        <v>289</v>
      </c>
      <c r="Q192" t="s">
        <v>224</v>
      </c>
      <c r="R192" t="s">
        <v>220</v>
      </c>
      <c r="S192" t="s">
        <v>124</v>
      </c>
      <c r="T192" t="s">
        <v>215</v>
      </c>
      <c r="U192" t="s">
        <v>186</v>
      </c>
      <c r="V192" t="s">
        <v>3127</v>
      </c>
      <c r="W192" t="s">
        <v>3128</v>
      </c>
      <c r="X192" s="51" t="str">
        <f t="shared" si="4"/>
        <v>3</v>
      </c>
      <c r="Y192" s="51" t="str">
        <f>IF(T192="","",IF(AND(T192&lt;&gt;'Tabelas auxiliares'!$B$236,T192&lt;&gt;'Tabelas auxiliares'!$B$237),"FOLHA DE PESSOAL",IF(X192='Tabelas auxiliares'!$A$237,"CUSTEIO",IF(X192='Tabelas auxiliares'!$A$236,"INVESTIMENTO","ERRO - VERIFICAR"))))</f>
        <v>FOLHA DE PESSOAL</v>
      </c>
      <c r="Z192" s="64">
        <f t="shared" si="5"/>
        <v>6731.32</v>
      </c>
      <c r="AB192" s="44">
        <v>6731.32</v>
      </c>
    </row>
    <row r="193" spans="1:29" x14ac:dyDescent="0.25">
      <c r="A193" t="s">
        <v>2314</v>
      </c>
      <c r="B193" t="s">
        <v>2235</v>
      </c>
      <c r="C193" t="s">
        <v>2317</v>
      </c>
      <c r="D193" t="s">
        <v>90</v>
      </c>
      <c r="E193" t="s">
        <v>118</v>
      </c>
      <c r="F193" s="51" t="str">
        <f>IFERROR(VLOOKUP(D193,'Tabelas auxiliares'!$A$3:$B$61,2,FALSE),"")</f>
        <v>SUGEPE-FOLHA - PASEP + AUX. MORADIA</v>
      </c>
      <c r="G193" s="51" t="str">
        <f>IFERROR(VLOOKUP($B193,'Tabelas auxiliares'!$A$65:$C$102,2,FALSE),"")</f>
        <v>Folha de pagamento - Ativos, Previdência, PASEP</v>
      </c>
      <c r="H193" s="51" t="str">
        <f>IFERROR(VLOOKUP($B193,'Tabelas auxiliares'!$A$65:$C$102,3,FALSE),"")</f>
        <v>FOLHA DE PAGAMENTO / CONTRIBUICAO PARA O PSS / SUBSTITUICOES / INSS PATRONAL / PASEP</v>
      </c>
      <c r="I193" t="s">
        <v>3076</v>
      </c>
      <c r="J193" t="s">
        <v>3122</v>
      </c>
      <c r="K193" t="s">
        <v>3129</v>
      </c>
      <c r="L193" t="s">
        <v>3124</v>
      </c>
      <c r="M193" t="s">
        <v>220</v>
      </c>
      <c r="N193" t="s">
        <v>177</v>
      </c>
      <c r="O193" t="s">
        <v>222</v>
      </c>
      <c r="P193" t="s">
        <v>289</v>
      </c>
      <c r="Q193" t="s">
        <v>224</v>
      </c>
      <c r="R193" t="s">
        <v>220</v>
      </c>
      <c r="S193" t="s">
        <v>124</v>
      </c>
      <c r="T193" t="s">
        <v>215</v>
      </c>
      <c r="U193" t="s">
        <v>186</v>
      </c>
      <c r="V193" t="s">
        <v>2566</v>
      </c>
      <c r="W193" t="s">
        <v>2446</v>
      </c>
      <c r="X193" s="51" t="str">
        <f t="shared" si="4"/>
        <v>3</v>
      </c>
      <c r="Y193" s="51" t="str">
        <f>IF(T193="","",IF(AND(T193&lt;&gt;'Tabelas auxiliares'!$B$236,T193&lt;&gt;'Tabelas auxiliares'!$B$237),"FOLHA DE PESSOAL",IF(X193='Tabelas auxiliares'!$A$237,"CUSTEIO",IF(X193='Tabelas auxiliares'!$A$236,"INVESTIMENTO","ERRO - VERIFICAR"))))</f>
        <v>FOLHA DE PESSOAL</v>
      </c>
      <c r="Z193" s="64">
        <f t="shared" si="5"/>
        <v>8293469.4800000004</v>
      </c>
      <c r="AA193" s="44">
        <v>11021.58</v>
      </c>
      <c r="AB193" s="44">
        <v>3645635.4</v>
      </c>
      <c r="AC193" s="44">
        <v>4636812.5</v>
      </c>
    </row>
    <row r="194" spans="1:29" x14ac:dyDescent="0.25">
      <c r="A194" t="s">
        <v>2314</v>
      </c>
      <c r="B194" t="s">
        <v>2235</v>
      </c>
      <c r="C194" t="s">
        <v>2317</v>
      </c>
      <c r="D194" t="s">
        <v>90</v>
      </c>
      <c r="E194" t="s">
        <v>118</v>
      </c>
      <c r="F194" s="51" t="str">
        <f>IFERROR(VLOOKUP(D194,'Tabelas auxiliares'!$A$3:$B$61,2,FALSE),"")</f>
        <v>SUGEPE-FOLHA - PASEP + AUX. MORADIA</v>
      </c>
      <c r="G194" s="51" t="str">
        <f>IFERROR(VLOOKUP($B194,'Tabelas auxiliares'!$A$65:$C$102,2,FALSE),"")</f>
        <v>Folha de pagamento - Ativos, Previdência, PASEP</v>
      </c>
      <c r="H194" s="51" t="str">
        <f>IFERROR(VLOOKUP($B194,'Tabelas auxiliares'!$A$65:$C$102,3,FALSE),"")</f>
        <v>FOLHA DE PAGAMENTO / CONTRIBUICAO PARA O PSS / SUBSTITUICOES / INSS PATRONAL / PASEP</v>
      </c>
      <c r="I194" t="s">
        <v>3076</v>
      </c>
      <c r="J194" t="s">
        <v>3122</v>
      </c>
      <c r="K194" t="s">
        <v>3129</v>
      </c>
      <c r="L194" t="s">
        <v>3124</v>
      </c>
      <c r="M194" t="s">
        <v>220</v>
      </c>
      <c r="N194" t="s">
        <v>177</v>
      </c>
      <c r="O194" t="s">
        <v>222</v>
      </c>
      <c r="P194" t="s">
        <v>289</v>
      </c>
      <c r="Q194" t="s">
        <v>224</v>
      </c>
      <c r="R194" t="s">
        <v>220</v>
      </c>
      <c r="S194" t="s">
        <v>124</v>
      </c>
      <c r="T194" t="s">
        <v>215</v>
      </c>
      <c r="U194" t="s">
        <v>186</v>
      </c>
      <c r="V194" t="s">
        <v>2996</v>
      </c>
      <c r="W194" t="s">
        <v>2997</v>
      </c>
      <c r="X194" s="51" t="str">
        <f t="shared" si="4"/>
        <v>3</v>
      </c>
      <c r="Y194" s="51" t="str">
        <f>IF(T194="","",IF(AND(T194&lt;&gt;'Tabelas auxiliares'!$B$236,T194&lt;&gt;'Tabelas auxiliares'!$B$237),"FOLHA DE PESSOAL",IF(X194='Tabelas auxiliares'!$A$237,"CUSTEIO",IF(X194='Tabelas auxiliares'!$A$236,"INVESTIMENTO","ERRO - VERIFICAR"))))</f>
        <v>FOLHA DE PESSOAL</v>
      </c>
      <c r="Z194" s="64">
        <f t="shared" si="5"/>
        <v>3085.63</v>
      </c>
      <c r="AB194" s="44">
        <v>3085.63</v>
      </c>
    </row>
    <row r="195" spans="1:29" x14ac:dyDescent="0.25">
      <c r="A195" t="s">
        <v>2314</v>
      </c>
      <c r="B195" t="s">
        <v>2235</v>
      </c>
      <c r="C195" t="s">
        <v>2317</v>
      </c>
      <c r="D195" t="s">
        <v>90</v>
      </c>
      <c r="E195" t="s">
        <v>118</v>
      </c>
      <c r="F195" s="51" t="str">
        <f>IFERROR(VLOOKUP(D195,'Tabelas auxiliares'!$A$3:$B$61,2,FALSE),"")</f>
        <v>SUGEPE-FOLHA - PASEP + AUX. MORADIA</v>
      </c>
      <c r="G195" s="51" t="str">
        <f>IFERROR(VLOOKUP($B195,'Tabelas auxiliares'!$A$65:$C$102,2,FALSE),"")</f>
        <v>Folha de pagamento - Ativos, Previdência, PASEP</v>
      </c>
      <c r="H195" s="51" t="str">
        <f>IFERROR(VLOOKUP($B195,'Tabelas auxiliares'!$A$65:$C$102,3,FALSE),"")</f>
        <v>FOLHA DE PAGAMENTO / CONTRIBUICAO PARA O PSS / SUBSTITUICOES / INSS PATRONAL / PASEP</v>
      </c>
      <c r="I195" t="s">
        <v>3076</v>
      </c>
      <c r="J195" t="s">
        <v>3122</v>
      </c>
      <c r="K195" t="s">
        <v>3129</v>
      </c>
      <c r="L195" t="s">
        <v>3124</v>
      </c>
      <c r="M195" t="s">
        <v>220</v>
      </c>
      <c r="N195" t="s">
        <v>177</v>
      </c>
      <c r="O195" t="s">
        <v>222</v>
      </c>
      <c r="P195" t="s">
        <v>289</v>
      </c>
      <c r="Q195" t="s">
        <v>224</v>
      </c>
      <c r="R195" t="s">
        <v>220</v>
      </c>
      <c r="S195" t="s">
        <v>124</v>
      </c>
      <c r="T195" t="s">
        <v>215</v>
      </c>
      <c r="U195" t="s">
        <v>186</v>
      </c>
      <c r="V195" t="s">
        <v>2998</v>
      </c>
      <c r="W195" t="s">
        <v>2999</v>
      </c>
      <c r="X195" s="51" t="str">
        <f t="shared" si="4"/>
        <v>3</v>
      </c>
      <c r="Y195" s="51" t="str">
        <f>IF(T195="","",IF(AND(T195&lt;&gt;'Tabelas auxiliares'!$B$236,T195&lt;&gt;'Tabelas auxiliares'!$B$237),"FOLHA DE PESSOAL",IF(X195='Tabelas auxiliares'!$A$237,"CUSTEIO",IF(X195='Tabelas auxiliares'!$A$236,"INVESTIMENTO","ERRO - VERIFICAR"))))</f>
        <v>FOLHA DE PESSOAL</v>
      </c>
      <c r="Z195" s="64">
        <f t="shared" si="5"/>
        <v>582.34</v>
      </c>
      <c r="AB195" s="44">
        <v>582.34</v>
      </c>
    </row>
    <row r="196" spans="1:29" x14ac:dyDescent="0.25">
      <c r="A196" t="s">
        <v>2314</v>
      </c>
      <c r="B196" t="s">
        <v>2235</v>
      </c>
      <c r="C196" t="s">
        <v>2317</v>
      </c>
      <c r="D196" t="s">
        <v>90</v>
      </c>
      <c r="E196" t="s">
        <v>118</v>
      </c>
      <c r="F196" s="51" t="str">
        <f>IFERROR(VLOOKUP(D196,'Tabelas auxiliares'!$A$3:$B$61,2,FALSE),"")</f>
        <v>SUGEPE-FOLHA - PASEP + AUX. MORADIA</v>
      </c>
      <c r="G196" s="51" t="str">
        <f>IFERROR(VLOOKUP($B196,'Tabelas auxiliares'!$A$65:$C$102,2,FALSE),"")</f>
        <v>Folha de pagamento - Ativos, Previdência, PASEP</v>
      </c>
      <c r="H196" s="51" t="str">
        <f>IFERROR(VLOOKUP($B196,'Tabelas auxiliares'!$A$65:$C$102,3,FALSE),"")</f>
        <v>FOLHA DE PAGAMENTO / CONTRIBUICAO PARA O PSS / SUBSTITUICOES / INSS PATRONAL / PASEP</v>
      </c>
      <c r="I196" t="s">
        <v>3076</v>
      </c>
      <c r="J196" t="s">
        <v>3122</v>
      </c>
      <c r="K196" t="s">
        <v>3129</v>
      </c>
      <c r="L196" t="s">
        <v>3124</v>
      </c>
      <c r="M196" t="s">
        <v>220</v>
      </c>
      <c r="N196" t="s">
        <v>177</v>
      </c>
      <c r="O196" t="s">
        <v>222</v>
      </c>
      <c r="P196" t="s">
        <v>289</v>
      </c>
      <c r="Q196" t="s">
        <v>224</v>
      </c>
      <c r="R196" t="s">
        <v>220</v>
      </c>
      <c r="S196" t="s">
        <v>124</v>
      </c>
      <c r="T196" t="s">
        <v>215</v>
      </c>
      <c r="U196" t="s">
        <v>186</v>
      </c>
      <c r="V196" t="s">
        <v>3000</v>
      </c>
      <c r="W196" t="s">
        <v>3001</v>
      </c>
      <c r="X196" s="51" t="str">
        <f t="shared" ref="X196:X259" si="6">LEFT(V196,1)</f>
        <v>3</v>
      </c>
      <c r="Y196" s="51" t="str">
        <f>IF(T196="","",IF(AND(T196&lt;&gt;'Tabelas auxiliares'!$B$236,T196&lt;&gt;'Tabelas auxiliares'!$B$237),"FOLHA DE PESSOAL",IF(X196='Tabelas auxiliares'!$A$237,"CUSTEIO",IF(X196='Tabelas auxiliares'!$A$236,"INVESTIMENTO","ERRO - VERIFICAR"))))</f>
        <v>FOLHA DE PESSOAL</v>
      </c>
      <c r="Z196" s="64">
        <f t="shared" si="5"/>
        <v>8700.17</v>
      </c>
      <c r="AB196" s="44">
        <v>8700.17</v>
      </c>
    </row>
    <row r="197" spans="1:29" x14ac:dyDescent="0.25">
      <c r="A197" t="s">
        <v>2314</v>
      </c>
      <c r="B197" t="s">
        <v>2235</v>
      </c>
      <c r="C197" t="s">
        <v>2317</v>
      </c>
      <c r="D197" t="s">
        <v>90</v>
      </c>
      <c r="E197" t="s">
        <v>118</v>
      </c>
      <c r="F197" s="51" t="str">
        <f>IFERROR(VLOOKUP(D197,'Tabelas auxiliares'!$A$3:$B$61,2,FALSE),"")</f>
        <v>SUGEPE-FOLHA - PASEP + AUX. MORADIA</v>
      </c>
      <c r="G197" s="51" t="str">
        <f>IFERROR(VLOOKUP($B197,'Tabelas auxiliares'!$A$65:$C$102,2,FALSE),"")</f>
        <v>Folha de pagamento - Ativos, Previdência, PASEP</v>
      </c>
      <c r="H197" s="51" t="str">
        <f>IFERROR(VLOOKUP($B197,'Tabelas auxiliares'!$A$65:$C$102,3,FALSE),"")</f>
        <v>FOLHA DE PAGAMENTO / CONTRIBUICAO PARA O PSS / SUBSTITUICOES / INSS PATRONAL / PASEP</v>
      </c>
      <c r="I197" t="s">
        <v>3076</v>
      </c>
      <c r="J197" t="s">
        <v>3122</v>
      </c>
      <c r="K197" t="s">
        <v>3129</v>
      </c>
      <c r="L197" t="s">
        <v>3124</v>
      </c>
      <c r="M197" t="s">
        <v>220</v>
      </c>
      <c r="N197" t="s">
        <v>177</v>
      </c>
      <c r="O197" t="s">
        <v>222</v>
      </c>
      <c r="P197" t="s">
        <v>289</v>
      </c>
      <c r="Q197" t="s">
        <v>224</v>
      </c>
      <c r="R197" t="s">
        <v>220</v>
      </c>
      <c r="S197" t="s">
        <v>124</v>
      </c>
      <c r="T197" t="s">
        <v>215</v>
      </c>
      <c r="U197" t="s">
        <v>186</v>
      </c>
      <c r="V197" t="s">
        <v>2567</v>
      </c>
      <c r="W197" t="s">
        <v>2447</v>
      </c>
      <c r="X197" s="51" t="str">
        <f t="shared" si="6"/>
        <v>3</v>
      </c>
      <c r="Y197" s="51" t="str">
        <f>IF(T197="","",IF(AND(T197&lt;&gt;'Tabelas auxiliares'!$B$236,T197&lt;&gt;'Tabelas auxiliares'!$B$237),"FOLHA DE PESSOAL",IF(X197='Tabelas auxiliares'!$A$237,"CUSTEIO",IF(X197='Tabelas auxiliares'!$A$236,"INVESTIMENTO","ERRO - VERIFICAR"))))</f>
        <v>FOLHA DE PESSOAL</v>
      </c>
      <c r="Z197" s="64">
        <f t="shared" ref="Z197:Z260" si="7">IF(AA197+AB197+AC197&lt;&gt;0,AA197+AB197+AC197,"")</f>
        <v>38878.01</v>
      </c>
      <c r="AA197" s="44">
        <v>667.86</v>
      </c>
      <c r="AB197" s="44">
        <v>38210.15</v>
      </c>
    </row>
    <row r="198" spans="1:29" x14ac:dyDescent="0.25">
      <c r="A198" t="s">
        <v>2314</v>
      </c>
      <c r="B198" t="s">
        <v>2235</v>
      </c>
      <c r="C198" t="s">
        <v>2317</v>
      </c>
      <c r="D198" t="s">
        <v>90</v>
      </c>
      <c r="E198" t="s">
        <v>118</v>
      </c>
      <c r="F198" s="51" t="str">
        <f>IFERROR(VLOOKUP(D198,'Tabelas auxiliares'!$A$3:$B$61,2,FALSE),"")</f>
        <v>SUGEPE-FOLHA - PASEP + AUX. MORADIA</v>
      </c>
      <c r="G198" s="51" t="str">
        <f>IFERROR(VLOOKUP($B198,'Tabelas auxiliares'!$A$65:$C$102,2,FALSE),"")</f>
        <v>Folha de pagamento - Ativos, Previdência, PASEP</v>
      </c>
      <c r="H198" s="51" t="str">
        <f>IFERROR(VLOOKUP($B198,'Tabelas auxiliares'!$A$65:$C$102,3,FALSE),"")</f>
        <v>FOLHA DE PAGAMENTO / CONTRIBUICAO PARA O PSS / SUBSTITUICOES / INSS PATRONAL / PASEP</v>
      </c>
      <c r="I198" t="s">
        <v>3076</v>
      </c>
      <c r="J198" t="s">
        <v>3122</v>
      </c>
      <c r="K198" t="s">
        <v>3129</v>
      </c>
      <c r="L198" t="s">
        <v>3124</v>
      </c>
      <c r="M198" t="s">
        <v>220</v>
      </c>
      <c r="N198" t="s">
        <v>177</v>
      </c>
      <c r="O198" t="s">
        <v>222</v>
      </c>
      <c r="P198" t="s">
        <v>289</v>
      </c>
      <c r="Q198" t="s">
        <v>224</v>
      </c>
      <c r="R198" t="s">
        <v>220</v>
      </c>
      <c r="S198" t="s">
        <v>124</v>
      </c>
      <c r="T198" t="s">
        <v>215</v>
      </c>
      <c r="U198" t="s">
        <v>186</v>
      </c>
      <c r="V198" t="s">
        <v>2568</v>
      </c>
      <c r="W198" t="s">
        <v>2448</v>
      </c>
      <c r="X198" s="51" t="str">
        <f t="shared" si="6"/>
        <v>3</v>
      </c>
      <c r="Y198" s="51" t="str">
        <f>IF(T198="","",IF(AND(T198&lt;&gt;'Tabelas auxiliares'!$B$236,T198&lt;&gt;'Tabelas auxiliares'!$B$237),"FOLHA DE PESSOAL",IF(X198='Tabelas auxiliares'!$A$237,"CUSTEIO",IF(X198='Tabelas auxiliares'!$A$236,"INVESTIMENTO","ERRO - VERIFICAR"))))</f>
        <v>FOLHA DE PESSOAL</v>
      </c>
      <c r="Z198" s="64">
        <f t="shared" si="7"/>
        <v>7752.71</v>
      </c>
      <c r="AA198" s="44">
        <v>1598.79</v>
      </c>
      <c r="AB198" s="44">
        <v>6153.92</v>
      </c>
    </row>
    <row r="199" spans="1:29" x14ac:dyDescent="0.25">
      <c r="A199" t="s">
        <v>2314</v>
      </c>
      <c r="B199" t="s">
        <v>2235</v>
      </c>
      <c r="C199" t="s">
        <v>2317</v>
      </c>
      <c r="D199" t="s">
        <v>90</v>
      </c>
      <c r="E199" t="s">
        <v>118</v>
      </c>
      <c r="F199" s="51" t="str">
        <f>IFERROR(VLOOKUP(D199,'Tabelas auxiliares'!$A$3:$B$61,2,FALSE),"")</f>
        <v>SUGEPE-FOLHA - PASEP + AUX. MORADIA</v>
      </c>
      <c r="G199" s="51" t="str">
        <f>IFERROR(VLOOKUP($B199,'Tabelas auxiliares'!$A$65:$C$102,2,FALSE),"")</f>
        <v>Folha de pagamento - Ativos, Previdência, PASEP</v>
      </c>
      <c r="H199" s="51" t="str">
        <f>IFERROR(VLOOKUP($B199,'Tabelas auxiliares'!$A$65:$C$102,3,FALSE),"")</f>
        <v>FOLHA DE PAGAMENTO / CONTRIBUICAO PARA O PSS / SUBSTITUICOES / INSS PATRONAL / PASEP</v>
      </c>
      <c r="I199" t="s">
        <v>3076</v>
      </c>
      <c r="J199" t="s">
        <v>3122</v>
      </c>
      <c r="K199" t="s">
        <v>3129</v>
      </c>
      <c r="L199" t="s">
        <v>3124</v>
      </c>
      <c r="M199" t="s">
        <v>220</v>
      </c>
      <c r="N199" t="s">
        <v>177</v>
      </c>
      <c r="O199" t="s">
        <v>222</v>
      </c>
      <c r="P199" t="s">
        <v>289</v>
      </c>
      <c r="Q199" t="s">
        <v>224</v>
      </c>
      <c r="R199" t="s">
        <v>220</v>
      </c>
      <c r="S199" t="s">
        <v>124</v>
      </c>
      <c r="T199" t="s">
        <v>215</v>
      </c>
      <c r="U199" t="s">
        <v>186</v>
      </c>
      <c r="V199" t="s">
        <v>2569</v>
      </c>
      <c r="W199" t="s">
        <v>2449</v>
      </c>
      <c r="X199" s="51" t="str">
        <f t="shared" si="6"/>
        <v>3</v>
      </c>
      <c r="Y199" s="51" t="str">
        <f>IF(T199="","",IF(AND(T199&lt;&gt;'Tabelas auxiliares'!$B$236,T199&lt;&gt;'Tabelas auxiliares'!$B$237),"FOLHA DE PESSOAL",IF(X199='Tabelas auxiliares'!$A$237,"CUSTEIO",IF(X199='Tabelas auxiliares'!$A$236,"INVESTIMENTO","ERRO - VERIFICAR"))))</f>
        <v>FOLHA DE PESSOAL</v>
      </c>
      <c r="Z199" s="64">
        <f t="shared" si="7"/>
        <v>7101548.9199999999</v>
      </c>
      <c r="AA199" s="44">
        <v>1477.84</v>
      </c>
      <c r="AB199" s="44">
        <v>7100071.0800000001</v>
      </c>
    </row>
    <row r="200" spans="1:29" x14ac:dyDescent="0.25">
      <c r="A200" t="s">
        <v>2314</v>
      </c>
      <c r="B200" t="s">
        <v>2235</v>
      </c>
      <c r="C200" t="s">
        <v>2317</v>
      </c>
      <c r="D200" t="s">
        <v>90</v>
      </c>
      <c r="E200" t="s">
        <v>118</v>
      </c>
      <c r="F200" s="51" t="str">
        <f>IFERROR(VLOOKUP(D200,'Tabelas auxiliares'!$A$3:$B$61,2,FALSE),"")</f>
        <v>SUGEPE-FOLHA - PASEP + AUX. MORADIA</v>
      </c>
      <c r="G200" s="51" t="str">
        <f>IFERROR(VLOOKUP($B200,'Tabelas auxiliares'!$A$65:$C$102,2,FALSE),"")</f>
        <v>Folha de pagamento - Ativos, Previdência, PASEP</v>
      </c>
      <c r="H200" s="51" t="str">
        <f>IFERROR(VLOOKUP($B200,'Tabelas auxiliares'!$A$65:$C$102,3,FALSE),"")</f>
        <v>FOLHA DE PAGAMENTO / CONTRIBUICAO PARA O PSS / SUBSTITUICOES / INSS PATRONAL / PASEP</v>
      </c>
      <c r="I200" t="s">
        <v>3076</v>
      </c>
      <c r="J200" t="s">
        <v>3122</v>
      </c>
      <c r="K200" t="s">
        <v>3129</v>
      </c>
      <c r="L200" t="s">
        <v>3124</v>
      </c>
      <c r="M200" t="s">
        <v>220</v>
      </c>
      <c r="N200" t="s">
        <v>177</v>
      </c>
      <c r="O200" t="s">
        <v>222</v>
      </c>
      <c r="P200" t="s">
        <v>289</v>
      </c>
      <c r="Q200" t="s">
        <v>224</v>
      </c>
      <c r="R200" t="s">
        <v>220</v>
      </c>
      <c r="S200" t="s">
        <v>124</v>
      </c>
      <c r="T200" t="s">
        <v>215</v>
      </c>
      <c r="U200" t="s">
        <v>186</v>
      </c>
      <c r="V200" t="s">
        <v>2570</v>
      </c>
      <c r="W200" t="s">
        <v>2450</v>
      </c>
      <c r="X200" s="51" t="str">
        <f t="shared" si="6"/>
        <v>3</v>
      </c>
      <c r="Y200" s="51" t="str">
        <f>IF(T200="","",IF(AND(T200&lt;&gt;'Tabelas auxiliares'!$B$236,T200&lt;&gt;'Tabelas auxiliares'!$B$237),"FOLHA DE PESSOAL",IF(X200='Tabelas auxiliares'!$A$237,"CUSTEIO",IF(X200='Tabelas auxiliares'!$A$236,"INVESTIMENTO","ERRO - VERIFICAR"))))</f>
        <v>FOLHA DE PESSOAL</v>
      </c>
      <c r="Z200" s="64">
        <f t="shared" si="7"/>
        <v>105816.88</v>
      </c>
      <c r="AA200" s="44">
        <v>1397.75</v>
      </c>
      <c r="AB200" s="44">
        <v>104419.13</v>
      </c>
    </row>
    <row r="201" spans="1:29" x14ac:dyDescent="0.25">
      <c r="A201" t="s">
        <v>2314</v>
      </c>
      <c r="B201" t="s">
        <v>2235</v>
      </c>
      <c r="C201" t="s">
        <v>2317</v>
      </c>
      <c r="D201" t="s">
        <v>90</v>
      </c>
      <c r="E201" t="s">
        <v>118</v>
      </c>
      <c r="F201" s="51" t="str">
        <f>IFERROR(VLOOKUP(D201,'Tabelas auxiliares'!$A$3:$B$61,2,FALSE),"")</f>
        <v>SUGEPE-FOLHA - PASEP + AUX. MORADIA</v>
      </c>
      <c r="G201" s="51" t="str">
        <f>IFERROR(VLOOKUP($B201,'Tabelas auxiliares'!$A$65:$C$102,2,FALSE),"")</f>
        <v>Folha de pagamento - Ativos, Previdência, PASEP</v>
      </c>
      <c r="H201" s="51" t="str">
        <f>IFERROR(VLOOKUP($B201,'Tabelas auxiliares'!$A$65:$C$102,3,FALSE),"")</f>
        <v>FOLHA DE PAGAMENTO / CONTRIBUICAO PARA O PSS / SUBSTITUICOES / INSS PATRONAL / PASEP</v>
      </c>
      <c r="I201" t="s">
        <v>3076</v>
      </c>
      <c r="J201" t="s">
        <v>3122</v>
      </c>
      <c r="K201" t="s">
        <v>3129</v>
      </c>
      <c r="L201" t="s">
        <v>3124</v>
      </c>
      <c r="M201" t="s">
        <v>220</v>
      </c>
      <c r="N201" t="s">
        <v>177</v>
      </c>
      <c r="O201" t="s">
        <v>222</v>
      </c>
      <c r="P201" t="s">
        <v>289</v>
      </c>
      <c r="Q201" t="s">
        <v>224</v>
      </c>
      <c r="R201" t="s">
        <v>220</v>
      </c>
      <c r="S201" t="s">
        <v>124</v>
      </c>
      <c r="T201" t="s">
        <v>215</v>
      </c>
      <c r="U201" t="s">
        <v>186</v>
      </c>
      <c r="V201" t="s">
        <v>3002</v>
      </c>
      <c r="W201" t="s">
        <v>3003</v>
      </c>
      <c r="X201" s="51" t="str">
        <f t="shared" si="6"/>
        <v>3</v>
      </c>
      <c r="Y201" s="51" t="str">
        <f>IF(T201="","",IF(AND(T201&lt;&gt;'Tabelas auxiliares'!$B$236,T201&lt;&gt;'Tabelas auxiliares'!$B$237),"FOLHA DE PESSOAL",IF(X201='Tabelas auxiliares'!$A$237,"CUSTEIO",IF(X201='Tabelas auxiliares'!$A$236,"INVESTIMENTO","ERRO - VERIFICAR"))))</f>
        <v>FOLHA DE PESSOAL</v>
      </c>
      <c r="Z201" s="64">
        <f t="shared" si="7"/>
        <v>193711.58</v>
      </c>
      <c r="AB201" s="44">
        <v>193711.58</v>
      </c>
    </row>
    <row r="202" spans="1:29" x14ac:dyDescent="0.25">
      <c r="A202" t="s">
        <v>2314</v>
      </c>
      <c r="B202" t="s">
        <v>2235</v>
      </c>
      <c r="C202" t="s">
        <v>2317</v>
      </c>
      <c r="D202" t="s">
        <v>90</v>
      </c>
      <c r="E202" t="s">
        <v>118</v>
      </c>
      <c r="F202" s="51" t="str">
        <f>IFERROR(VLOOKUP(D202,'Tabelas auxiliares'!$A$3:$B$61,2,FALSE),"")</f>
        <v>SUGEPE-FOLHA - PASEP + AUX. MORADIA</v>
      </c>
      <c r="G202" s="51" t="str">
        <f>IFERROR(VLOOKUP($B202,'Tabelas auxiliares'!$A$65:$C$102,2,FALSE),"")</f>
        <v>Folha de pagamento - Ativos, Previdência, PASEP</v>
      </c>
      <c r="H202" s="51" t="str">
        <f>IFERROR(VLOOKUP($B202,'Tabelas auxiliares'!$A$65:$C$102,3,FALSE),"")</f>
        <v>FOLHA DE PAGAMENTO / CONTRIBUICAO PARA O PSS / SUBSTITUICOES / INSS PATRONAL / PASEP</v>
      </c>
      <c r="I202" t="s">
        <v>3076</v>
      </c>
      <c r="J202" t="s">
        <v>3122</v>
      </c>
      <c r="K202" t="s">
        <v>3129</v>
      </c>
      <c r="L202" t="s">
        <v>3124</v>
      </c>
      <c r="M202" t="s">
        <v>220</v>
      </c>
      <c r="N202" t="s">
        <v>177</v>
      </c>
      <c r="O202" t="s">
        <v>222</v>
      </c>
      <c r="P202" t="s">
        <v>289</v>
      </c>
      <c r="Q202" t="s">
        <v>224</v>
      </c>
      <c r="R202" t="s">
        <v>220</v>
      </c>
      <c r="S202" t="s">
        <v>124</v>
      </c>
      <c r="T202" t="s">
        <v>215</v>
      </c>
      <c r="U202" t="s">
        <v>186</v>
      </c>
      <c r="V202" t="s">
        <v>2571</v>
      </c>
      <c r="W202" t="s">
        <v>2451</v>
      </c>
      <c r="X202" s="51" t="str">
        <f t="shared" si="6"/>
        <v>3</v>
      </c>
      <c r="Y202" s="51" t="str">
        <f>IF(T202="","",IF(AND(T202&lt;&gt;'Tabelas auxiliares'!$B$236,T202&lt;&gt;'Tabelas auxiliares'!$B$237),"FOLHA DE PESSOAL",IF(X202='Tabelas auxiliares'!$A$237,"CUSTEIO",IF(X202='Tabelas auxiliares'!$A$236,"INVESTIMENTO","ERRO - VERIFICAR"))))</f>
        <v>FOLHA DE PESSOAL</v>
      </c>
      <c r="Z202" s="64">
        <f t="shared" si="7"/>
        <v>5017.25</v>
      </c>
      <c r="AB202" s="44">
        <v>5017.25</v>
      </c>
    </row>
    <row r="203" spans="1:29" x14ac:dyDescent="0.25">
      <c r="A203" t="s">
        <v>2314</v>
      </c>
      <c r="B203" t="s">
        <v>2235</v>
      </c>
      <c r="C203" t="s">
        <v>2317</v>
      </c>
      <c r="D203" t="s">
        <v>90</v>
      </c>
      <c r="E203" t="s">
        <v>118</v>
      </c>
      <c r="F203" s="51" t="str">
        <f>IFERROR(VLOOKUP(D203,'Tabelas auxiliares'!$A$3:$B$61,2,FALSE),"")</f>
        <v>SUGEPE-FOLHA - PASEP + AUX. MORADIA</v>
      </c>
      <c r="G203" s="51" t="str">
        <f>IFERROR(VLOOKUP($B203,'Tabelas auxiliares'!$A$65:$C$102,2,FALSE),"")</f>
        <v>Folha de pagamento - Ativos, Previdência, PASEP</v>
      </c>
      <c r="H203" s="51" t="str">
        <f>IFERROR(VLOOKUP($B203,'Tabelas auxiliares'!$A$65:$C$102,3,FALSE),"")</f>
        <v>FOLHA DE PAGAMENTO / CONTRIBUICAO PARA O PSS / SUBSTITUICOES / INSS PATRONAL / PASEP</v>
      </c>
      <c r="I203" t="s">
        <v>3076</v>
      </c>
      <c r="J203" t="s">
        <v>3122</v>
      </c>
      <c r="K203" t="s">
        <v>3129</v>
      </c>
      <c r="L203" t="s">
        <v>3124</v>
      </c>
      <c r="M203" t="s">
        <v>220</v>
      </c>
      <c r="N203" t="s">
        <v>177</v>
      </c>
      <c r="O203" t="s">
        <v>222</v>
      </c>
      <c r="P203" t="s">
        <v>289</v>
      </c>
      <c r="Q203" t="s">
        <v>224</v>
      </c>
      <c r="R203" t="s">
        <v>220</v>
      </c>
      <c r="S203" t="s">
        <v>124</v>
      </c>
      <c r="T203" t="s">
        <v>215</v>
      </c>
      <c r="U203" t="s">
        <v>186</v>
      </c>
      <c r="V203" t="s">
        <v>2572</v>
      </c>
      <c r="W203" t="s">
        <v>2452</v>
      </c>
      <c r="X203" s="51" t="str">
        <f t="shared" si="6"/>
        <v>3</v>
      </c>
      <c r="Y203" s="51" t="str">
        <f>IF(T203="","",IF(AND(T203&lt;&gt;'Tabelas auxiliares'!$B$236,T203&lt;&gt;'Tabelas auxiliares'!$B$237),"FOLHA DE PESSOAL",IF(X203='Tabelas auxiliares'!$A$237,"CUSTEIO",IF(X203='Tabelas auxiliares'!$A$236,"INVESTIMENTO","ERRO - VERIFICAR"))))</f>
        <v>FOLHA DE PESSOAL</v>
      </c>
      <c r="Z203" s="64">
        <f t="shared" si="7"/>
        <v>25230.329999999998</v>
      </c>
      <c r="AA203" s="44">
        <v>1089.69</v>
      </c>
      <c r="AB203" s="44">
        <v>24140.639999999999</v>
      </c>
    </row>
    <row r="204" spans="1:29" x14ac:dyDescent="0.25">
      <c r="A204" t="s">
        <v>2314</v>
      </c>
      <c r="B204" t="s">
        <v>2235</v>
      </c>
      <c r="C204" t="s">
        <v>2317</v>
      </c>
      <c r="D204" t="s">
        <v>90</v>
      </c>
      <c r="E204" t="s">
        <v>118</v>
      </c>
      <c r="F204" s="51" t="str">
        <f>IFERROR(VLOOKUP(D204,'Tabelas auxiliares'!$A$3:$B$61,2,FALSE),"")</f>
        <v>SUGEPE-FOLHA - PASEP + AUX. MORADIA</v>
      </c>
      <c r="G204" s="51" t="str">
        <f>IFERROR(VLOOKUP($B204,'Tabelas auxiliares'!$A$65:$C$102,2,FALSE),"")</f>
        <v>Folha de pagamento - Ativos, Previdência, PASEP</v>
      </c>
      <c r="H204" s="51" t="str">
        <f>IFERROR(VLOOKUP($B204,'Tabelas auxiliares'!$A$65:$C$102,3,FALSE),"")</f>
        <v>FOLHA DE PAGAMENTO / CONTRIBUICAO PARA O PSS / SUBSTITUICOES / INSS PATRONAL / PASEP</v>
      </c>
      <c r="I204" t="s">
        <v>3076</v>
      </c>
      <c r="J204" t="s">
        <v>3122</v>
      </c>
      <c r="K204" t="s">
        <v>3129</v>
      </c>
      <c r="L204" t="s">
        <v>3124</v>
      </c>
      <c r="M204" t="s">
        <v>220</v>
      </c>
      <c r="N204" t="s">
        <v>177</v>
      </c>
      <c r="O204" t="s">
        <v>222</v>
      </c>
      <c r="P204" t="s">
        <v>289</v>
      </c>
      <c r="Q204" t="s">
        <v>224</v>
      </c>
      <c r="R204" t="s">
        <v>220</v>
      </c>
      <c r="S204" t="s">
        <v>124</v>
      </c>
      <c r="T204" t="s">
        <v>215</v>
      </c>
      <c r="U204" t="s">
        <v>186</v>
      </c>
      <c r="V204" t="s">
        <v>2573</v>
      </c>
      <c r="W204" t="s">
        <v>2453</v>
      </c>
      <c r="X204" s="51" t="str">
        <f t="shared" si="6"/>
        <v>3</v>
      </c>
      <c r="Y204" s="51" t="str">
        <f>IF(T204="","",IF(AND(T204&lt;&gt;'Tabelas auxiliares'!$B$236,T204&lt;&gt;'Tabelas auxiliares'!$B$237),"FOLHA DE PESSOAL",IF(X204='Tabelas auxiliares'!$A$237,"CUSTEIO",IF(X204='Tabelas auxiliares'!$A$236,"INVESTIMENTO","ERRO - VERIFICAR"))))</f>
        <v>FOLHA DE PESSOAL</v>
      </c>
      <c r="Z204" s="64">
        <f t="shared" si="7"/>
        <v>386299.65</v>
      </c>
      <c r="AB204" s="44">
        <v>386299.65</v>
      </c>
    </row>
    <row r="205" spans="1:29" x14ac:dyDescent="0.25">
      <c r="A205" t="s">
        <v>2314</v>
      </c>
      <c r="B205" t="s">
        <v>2235</v>
      </c>
      <c r="C205" t="s">
        <v>2317</v>
      </c>
      <c r="D205" t="s">
        <v>90</v>
      </c>
      <c r="E205" t="s">
        <v>118</v>
      </c>
      <c r="F205" s="51" t="str">
        <f>IFERROR(VLOOKUP(D205,'Tabelas auxiliares'!$A$3:$B$61,2,FALSE),"")</f>
        <v>SUGEPE-FOLHA - PASEP + AUX. MORADIA</v>
      </c>
      <c r="G205" s="51" t="str">
        <f>IFERROR(VLOOKUP($B205,'Tabelas auxiliares'!$A$65:$C$102,2,FALSE),"")</f>
        <v>Folha de pagamento - Ativos, Previdência, PASEP</v>
      </c>
      <c r="H205" s="51" t="str">
        <f>IFERROR(VLOOKUP($B205,'Tabelas auxiliares'!$A$65:$C$102,3,FALSE),"")</f>
        <v>FOLHA DE PAGAMENTO / CONTRIBUICAO PARA O PSS / SUBSTITUICOES / INSS PATRONAL / PASEP</v>
      </c>
      <c r="I205" t="s">
        <v>3076</v>
      </c>
      <c r="J205" t="s">
        <v>3122</v>
      </c>
      <c r="K205" t="s">
        <v>3129</v>
      </c>
      <c r="L205" t="s">
        <v>3124</v>
      </c>
      <c r="M205" t="s">
        <v>220</v>
      </c>
      <c r="N205" t="s">
        <v>177</v>
      </c>
      <c r="O205" t="s">
        <v>222</v>
      </c>
      <c r="P205" t="s">
        <v>289</v>
      </c>
      <c r="Q205" t="s">
        <v>224</v>
      </c>
      <c r="R205" t="s">
        <v>220</v>
      </c>
      <c r="S205" t="s">
        <v>124</v>
      </c>
      <c r="T205" t="s">
        <v>215</v>
      </c>
      <c r="U205" t="s">
        <v>186</v>
      </c>
      <c r="V205" t="s">
        <v>2574</v>
      </c>
      <c r="W205" t="s">
        <v>2454</v>
      </c>
      <c r="X205" s="51" t="str">
        <f t="shared" si="6"/>
        <v>3</v>
      </c>
      <c r="Y205" s="51" t="str">
        <f>IF(T205="","",IF(AND(T205&lt;&gt;'Tabelas auxiliares'!$B$236,T205&lt;&gt;'Tabelas auxiliares'!$B$237),"FOLHA DE PESSOAL",IF(X205='Tabelas auxiliares'!$A$237,"CUSTEIO",IF(X205='Tabelas auxiliares'!$A$236,"INVESTIMENTO","ERRO - VERIFICAR"))))</f>
        <v>FOLHA DE PESSOAL</v>
      </c>
      <c r="Z205" s="64">
        <f t="shared" si="7"/>
        <v>1180168.2</v>
      </c>
      <c r="AA205" s="44">
        <v>9889.43</v>
      </c>
      <c r="AB205" s="44">
        <v>1170278.77</v>
      </c>
    </row>
    <row r="206" spans="1:29" x14ac:dyDescent="0.25">
      <c r="A206" t="s">
        <v>2314</v>
      </c>
      <c r="B206" t="s">
        <v>2235</v>
      </c>
      <c r="C206" t="s">
        <v>2317</v>
      </c>
      <c r="D206" t="s">
        <v>90</v>
      </c>
      <c r="E206" t="s">
        <v>118</v>
      </c>
      <c r="F206" s="51" t="str">
        <f>IFERROR(VLOOKUP(D206,'Tabelas auxiliares'!$A$3:$B$61,2,FALSE),"")</f>
        <v>SUGEPE-FOLHA - PASEP + AUX. MORADIA</v>
      </c>
      <c r="G206" s="51" t="str">
        <f>IFERROR(VLOOKUP($B206,'Tabelas auxiliares'!$A$65:$C$102,2,FALSE),"")</f>
        <v>Folha de pagamento - Ativos, Previdência, PASEP</v>
      </c>
      <c r="H206" s="51" t="str">
        <f>IFERROR(VLOOKUP($B206,'Tabelas auxiliares'!$A$65:$C$102,3,FALSE),"")</f>
        <v>FOLHA DE PAGAMENTO / CONTRIBUICAO PARA O PSS / SUBSTITUICOES / INSS PATRONAL / PASEP</v>
      </c>
      <c r="I206" t="s">
        <v>3076</v>
      </c>
      <c r="J206" t="s">
        <v>3122</v>
      </c>
      <c r="K206" t="s">
        <v>3129</v>
      </c>
      <c r="L206" t="s">
        <v>3124</v>
      </c>
      <c r="M206" t="s">
        <v>220</v>
      </c>
      <c r="N206" t="s">
        <v>177</v>
      </c>
      <c r="O206" t="s">
        <v>222</v>
      </c>
      <c r="P206" t="s">
        <v>289</v>
      </c>
      <c r="Q206" t="s">
        <v>224</v>
      </c>
      <c r="R206" t="s">
        <v>220</v>
      </c>
      <c r="S206" t="s">
        <v>124</v>
      </c>
      <c r="T206" t="s">
        <v>215</v>
      </c>
      <c r="U206" t="s">
        <v>186</v>
      </c>
      <c r="V206" t="s">
        <v>2575</v>
      </c>
      <c r="W206" t="s">
        <v>2455</v>
      </c>
      <c r="X206" s="51" t="str">
        <f t="shared" si="6"/>
        <v>3</v>
      </c>
      <c r="Y206" s="51" t="str">
        <f>IF(T206="","",IF(AND(T206&lt;&gt;'Tabelas auxiliares'!$B$236,T206&lt;&gt;'Tabelas auxiliares'!$B$237),"FOLHA DE PESSOAL",IF(X206='Tabelas auxiliares'!$A$237,"CUSTEIO",IF(X206='Tabelas auxiliares'!$A$236,"INVESTIMENTO","ERRO - VERIFICAR"))))</f>
        <v>FOLHA DE PESSOAL</v>
      </c>
      <c r="Z206" s="64">
        <f t="shared" si="7"/>
        <v>93320.7</v>
      </c>
      <c r="AA206" s="44">
        <v>27663.3</v>
      </c>
      <c r="AB206" s="44">
        <v>65657.399999999994</v>
      </c>
    </row>
    <row r="207" spans="1:29" x14ac:dyDescent="0.25">
      <c r="A207" t="s">
        <v>2314</v>
      </c>
      <c r="B207" t="s">
        <v>2235</v>
      </c>
      <c r="C207" t="s">
        <v>2317</v>
      </c>
      <c r="D207" t="s">
        <v>90</v>
      </c>
      <c r="E207" t="s">
        <v>118</v>
      </c>
      <c r="F207" s="51" t="str">
        <f>IFERROR(VLOOKUP(D207,'Tabelas auxiliares'!$A$3:$B$61,2,FALSE),"")</f>
        <v>SUGEPE-FOLHA - PASEP + AUX. MORADIA</v>
      </c>
      <c r="G207" s="51" t="str">
        <f>IFERROR(VLOOKUP($B207,'Tabelas auxiliares'!$A$65:$C$102,2,FALSE),"")</f>
        <v>Folha de pagamento - Ativos, Previdência, PASEP</v>
      </c>
      <c r="H207" s="51" t="str">
        <f>IFERROR(VLOOKUP($B207,'Tabelas auxiliares'!$A$65:$C$102,3,FALSE),"")</f>
        <v>FOLHA DE PAGAMENTO / CONTRIBUICAO PARA O PSS / SUBSTITUICOES / INSS PATRONAL / PASEP</v>
      </c>
      <c r="I207" t="s">
        <v>3076</v>
      </c>
      <c r="J207" t="s">
        <v>3122</v>
      </c>
      <c r="K207" t="s">
        <v>3130</v>
      </c>
      <c r="L207" t="s">
        <v>3124</v>
      </c>
      <c r="M207" t="s">
        <v>220</v>
      </c>
      <c r="N207" t="s">
        <v>177</v>
      </c>
      <c r="O207" t="s">
        <v>222</v>
      </c>
      <c r="P207" t="s">
        <v>289</v>
      </c>
      <c r="Q207" t="s">
        <v>224</v>
      </c>
      <c r="R207" t="s">
        <v>220</v>
      </c>
      <c r="S207" t="s">
        <v>124</v>
      </c>
      <c r="T207" t="s">
        <v>215</v>
      </c>
      <c r="U207" t="s">
        <v>186</v>
      </c>
      <c r="V207" t="s">
        <v>3004</v>
      </c>
      <c r="W207" t="s">
        <v>3005</v>
      </c>
      <c r="X207" s="51" t="str">
        <f t="shared" si="6"/>
        <v>3</v>
      </c>
      <c r="Y207" s="51" t="str">
        <f>IF(T207="","",IF(AND(T207&lt;&gt;'Tabelas auxiliares'!$B$236,T207&lt;&gt;'Tabelas auxiliares'!$B$237),"FOLHA DE PESSOAL",IF(X207='Tabelas auxiliares'!$A$237,"CUSTEIO",IF(X207='Tabelas auxiliares'!$A$236,"INVESTIMENTO","ERRO - VERIFICAR"))))</f>
        <v>FOLHA DE PESSOAL</v>
      </c>
      <c r="Z207" s="64">
        <f t="shared" si="7"/>
        <v>8788.32</v>
      </c>
      <c r="AB207" s="44">
        <v>8788.32</v>
      </c>
    </row>
    <row r="208" spans="1:29" x14ac:dyDescent="0.25">
      <c r="A208" t="s">
        <v>2314</v>
      </c>
      <c r="B208" t="s">
        <v>2235</v>
      </c>
      <c r="C208" t="s">
        <v>2317</v>
      </c>
      <c r="D208" t="s">
        <v>90</v>
      </c>
      <c r="E208" t="s">
        <v>118</v>
      </c>
      <c r="F208" s="51" t="str">
        <f>IFERROR(VLOOKUP(D208,'Tabelas auxiliares'!$A$3:$B$61,2,FALSE),"")</f>
        <v>SUGEPE-FOLHA - PASEP + AUX. MORADIA</v>
      </c>
      <c r="G208" s="51" t="str">
        <f>IFERROR(VLOOKUP($B208,'Tabelas auxiliares'!$A$65:$C$102,2,FALSE),"")</f>
        <v>Folha de pagamento - Ativos, Previdência, PASEP</v>
      </c>
      <c r="H208" s="51" t="str">
        <f>IFERROR(VLOOKUP($B208,'Tabelas auxiliares'!$A$65:$C$102,3,FALSE),"")</f>
        <v>FOLHA DE PAGAMENTO / CONTRIBUICAO PARA O PSS / SUBSTITUICOES / INSS PATRONAL / PASEP</v>
      </c>
      <c r="I208" t="s">
        <v>3076</v>
      </c>
      <c r="J208" t="s">
        <v>3122</v>
      </c>
      <c r="K208" t="s">
        <v>3131</v>
      </c>
      <c r="L208" t="s">
        <v>3124</v>
      </c>
      <c r="M208" t="s">
        <v>220</v>
      </c>
      <c r="N208" t="s">
        <v>177</v>
      </c>
      <c r="O208" t="s">
        <v>222</v>
      </c>
      <c r="P208" t="s">
        <v>289</v>
      </c>
      <c r="Q208" t="s">
        <v>224</v>
      </c>
      <c r="R208" t="s">
        <v>220</v>
      </c>
      <c r="S208" t="s">
        <v>124</v>
      </c>
      <c r="T208" t="s">
        <v>215</v>
      </c>
      <c r="U208" t="s">
        <v>186</v>
      </c>
      <c r="V208" t="s">
        <v>2576</v>
      </c>
      <c r="W208" t="s">
        <v>2456</v>
      </c>
      <c r="X208" s="51" t="str">
        <f t="shared" si="6"/>
        <v>3</v>
      </c>
      <c r="Y208" s="51" t="str">
        <f>IF(T208="","",IF(AND(T208&lt;&gt;'Tabelas auxiliares'!$B$236,T208&lt;&gt;'Tabelas auxiliares'!$B$237),"FOLHA DE PESSOAL",IF(X208='Tabelas auxiliares'!$A$237,"CUSTEIO",IF(X208='Tabelas auxiliares'!$A$236,"INVESTIMENTO","ERRO - VERIFICAR"))))</f>
        <v>FOLHA DE PESSOAL</v>
      </c>
      <c r="Z208" s="64">
        <f t="shared" si="7"/>
        <v>13833.119999999999</v>
      </c>
      <c r="AA208" s="44">
        <v>18.059999999999999</v>
      </c>
      <c r="AB208" s="44">
        <v>13815.06</v>
      </c>
    </row>
    <row r="209" spans="1:29" x14ac:dyDescent="0.25">
      <c r="A209" t="s">
        <v>2314</v>
      </c>
      <c r="B209" t="s">
        <v>2235</v>
      </c>
      <c r="C209" t="s">
        <v>2317</v>
      </c>
      <c r="D209" t="s">
        <v>90</v>
      </c>
      <c r="E209" t="s">
        <v>118</v>
      </c>
      <c r="F209" s="51" t="str">
        <f>IFERROR(VLOOKUP(D209,'Tabelas auxiliares'!$A$3:$B$61,2,FALSE),"")</f>
        <v>SUGEPE-FOLHA - PASEP + AUX. MORADIA</v>
      </c>
      <c r="G209" s="51" t="str">
        <f>IFERROR(VLOOKUP($B209,'Tabelas auxiliares'!$A$65:$C$102,2,FALSE),"")</f>
        <v>Folha de pagamento - Ativos, Previdência, PASEP</v>
      </c>
      <c r="H209" s="51" t="str">
        <f>IFERROR(VLOOKUP($B209,'Tabelas auxiliares'!$A$65:$C$102,3,FALSE),"")</f>
        <v>FOLHA DE PAGAMENTO / CONTRIBUICAO PARA O PSS / SUBSTITUICOES / INSS PATRONAL / PASEP</v>
      </c>
      <c r="I209" t="s">
        <v>3076</v>
      </c>
      <c r="J209" t="s">
        <v>3122</v>
      </c>
      <c r="K209" t="s">
        <v>3132</v>
      </c>
      <c r="L209" t="s">
        <v>3124</v>
      </c>
      <c r="M209" t="s">
        <v>220</v>
      </c>
      <c r="N209" t="s">
        <v>177</v>
      </c>
      <c r="O209" t="s">
        <v>222</v>
      </c>
      <c r="P209" t="s">
        <v>289</v>
      </c>
      <c r="Q209" t="s">
        <v>224</v>
      </c>
      <c r="R209" t="s">
        <v>220</v>
      </c>
      <c r="S209" t="s">
        <v>124</v>
      </c>
      <c r="T209" t="s">
        <v>215</v>
      </c>
      <c r="U209" t="s">
        <v>186</v>
      </c>
      <c r="V209" t="s">
        <v>3006</v>
      </c>
      <c r="W209" t="s">
        <v>3007</v>
      </c>
      <c r="X209" s="51" t="str">
        <f t="shared" si="6"/>
        <v>3</v>
      </c>
      <c r="Y209" s="51" t="str">
        <f>IF(T209="","",IF(AND(T209&lt;&gt;'Tabelas auxiliares'!$B$236,T209&lt;&gt;'Tabelas auxiliares'!$B$237),"FOLHA DE PESSOAL",IF(X209='Tabelas auxiliares'!$A$237,"CUSTEIO",IF(X209='Tabelas auxiliares'!$A$236,"INVESTIMENTO","ERRO - VERIFICAR"))))</f>
        <v>FOLHA DE PESSOAL</v>
      </c>
      <c r="Z209" s="64">
        <f t="shared" si="7"/>
        <v>7895.94</v>
      </c>
      <c r="AB209" s="44">
        <v>7895.94</v>
      </c>
    </row>
    <row r="210" spans="1:29" x14ac:dyDescent="0.25">
      <c r="A210" t="s">
        <v>2314</v>
      </c>
      <c r="B210" t="s">
        <v>2235</v>
      </c>
      <c r="C210" t="s">
        <v>2317</v>
      </c>
      <c r="D210" t="s">
        <v>90</v>
      </c>
      <c r="E210" t="s">
        <v>118</v>
      </c>
      <c r="F210" s="51" t="str">
        <f>IFERROR(VLOOKUP(D210,'Tabelas auxiliares'!$A$3:$B$61,2,FALSE),"")</f>
        <v>SUGEPE-FOLHA - PASEP + AUX. MORADIA</v>
      </c>
      <c r="G210" s="51" t="str">
        <f>IFERROR(VLOOKUP($B210,'Tabelas auxiliares'!$A$65:$C$102,2,FALSE),"")</f>
        <v>Folha de pagamento - Ativos, Previdência, PASEP</v>
      </c>
      <c r="H210" s="51" t="str">
        <f>IFERROR(VLOOKUP($B210,'Tabelas auxiliares'!$A$65:$C$102,3,FALSE),"")</f>
        <v>FOLHA DE PAGAMENTO / CONTRIBUICAO PARA O PSS / SUBSTITUICOES / INSS PATRONAL / PASEP</v>
      </c>
      <c r="I210" t="s">
        <v>3076</v>
      </c>
      <c r="J210" t="s">
        <v>3122</v>
      </c>
      <c r="K210" t="s">
        <v>3133</v>
      </c>
      <c r="L210" t="s">
        <v>3124</v>
      </c>
      <c r="M210" t="s">
        <v>311</v>
      </c>
      <c r="N210" t="s">
        <v>177</v>
      </c>
      <c r="O210" t="s">
        <v>222</v>
      </c>
      <c r="P210" t="s">
        <v>289</v>
      </c>
      <c r="Q210" t="s">
        <v>224</v>
      </c>
      <c r="R210" t="s">
        <v>220</v>
      </c>
      <c r="S210" t="s">
        <v>124</v>
      </c>
      <c r="T210" t="s">
        <v>215</v>
      </c>
      <c r="U210" t="s">
        <v>186</v>
      </c>
      <c r="V210" t="s">
        <v>3008</v>
      </c>
      <c r="W210" t="s">
        <v>3009</v>
      </c>
      <c r="X210" s="51" t="str">
        <f t="shared" si="6"/>
        <v>3</v>
      </c>
      <c r="Y210" s="51" t="str">
        <f>IF(T210="","",IF(AND(T210&lt;&gt;'Tabelas auxiliares'!$B$236,T210&lt;&gt;'Tabelas auxiliares'!$B$237),"FOLHA DE PESSOAL",IF(X210='Tabelas auxiliares'!$A$237,"CUSTEIO",IF(X210='Tabelas auxiliares'!$A$236,"INVESTIMENTO","ERRO - VERIFICAR"))))</f>
        <v>FOLHA DE PESSOAL</v>
      </c>
      <c r="Z210" s="64">
        <f t="shared" si="7"/>
        <v>108052.42</v>
      </c>
      <c r="AB210" s="44">
        <v>108052.42</v>
      </c>
    </row>
    <row r="211" spans="1:29" x14ac:dyDescent="0.25">
      <c r="A211" t="s">
        <v>2314</v>
      </c>
      <c r="B211" t="s">
        <v>2235</v>
      </c>
      <c r="C211" t="s">
        <v>2317</v>
      </c>
      <c r="D211" t="s">
        <v>90</v>
      </c>
      <c r="E211" t="s">
        <v>118</v>
      </c>
      <c r="F211" s="51" t="str">
        <f>IFERROR(VLOOKUP(D211,'Tabelas auxiliares'!$A$3:$B$61,2,FALSE),"")</f>
        <v>SUGEPE-FOLHA - PASEP + AUX. MORADIA</v>
      </c>
      <c r="G211" s="51" t="str">
        <f>IFERROR(VLOOKUP($B211,'Tabelas auxiliares'!$A$65:$C$102,2,FALSE),"")</f>
        <v>Folha de pagamento - Ativos, Previdência, PASEP</v>
      </c>
      <c r="H211" s="51" t="str">
        <f>IFERROR(VLOOKUP($B211,'Tabelas auxiliares'!$A$65:$C$102,3,FALSE),"")</f>
        <v>FOLHA DE PAGAMENTO / CONTRIBUICAO PARA O PSS / SUBSTITUICOES / INSS PATRONAL / PASEP</v>
      </c>
      <c r="I211" t="s">
        <v>3076</v>
      </c>
      <c r="J211" t="s">
        <v>3122</v>
      </c>
      <c r="K211" t="s">
        <v>3134</v>
      </c>
      <c r="L211" t="s">
        <v>3124</v>
      </c>
      <c r="M211" t="s">
        <v>2928</v>
      </c>
      <c r="N211" t="s">
        <v>176</v>
      </c>
      <c r="O211" t="s">
        <v>222</v>
      </c>
      <c r="P211" t="s">
        <v>297</v>
      </c>
      <c r="Q211" t="s">
        <v>224</v>
      </c>
      <c r="R211" t="s">
        <v>220</v>
      </c>
      <c r="S211" t="s">
        <v>124</v>
      </c>
      <c r="T211" t="s">
        <v>214</v>
      </c>
      <c r="U211" t="s">
        <v>142</v>
      </c>
      <c r="V211" t="s">
        <v>2563</v>
      </c>
      <c r="W211" t="s">
        <v>2443</v>
      </c>
      <c r="X211" s="51" t="str">
        <f t="shared" si="6"/>
        <v>3</v>
      </c>
      <c r="Y211" s="51" t="str">
        <f>IF(T211="","",IF(AND(T211&lt;&gt;'Tabelas auxiliares'!$B$236,T211&lt;&gt;'Tabelas auxiliares'!$B$237),"FOLHA DE PESSOAL",IF(X211='Tabelas auxiliares'!$A$237,"CUSTEIO",IF(X211='Tabelas auxiliares'!$A$236,"INVESTIMENTO","ERRO - VERIFICAR"))))</f>
        <v>FOLHA DE PESSOAL</v>
      </c>
      <c r="Z211" s="64">
        <f t="shared" si="7"/>
        <v>3542780.82</v>
      </c>
      <c r="AC211" s="44">
        <v>3542780.82</v>
      </c>
    </row>
    <row r="212" spans="1:29" x14ac:dyDescent="0.25">
      <c r="A212" t="s">
        <v>2314</v>
      </c>
      <c r="B212" t="s">
        <v>2235</v>
      </c>
      <c r="C212" t="s">
        <v>2317</v>
      </c>
      <c r="D212" t="s">
        <v>90</v>
      </c>
      <c r="E212" t="s">
        <v>118</v>
      </c>
      <c r="F212" s="51" t="str">
        <f>IFERROR(VLOOKUP(D212,'Tabelas auxiliares'!$A$3:$B$61,2,FALSE),"")</f>
        <v>SUGEPE-FOLHA - PASEP + AUX. MORADIA</v>
      </c>
      <c r="G212" s="51" t="str">
        <f>IFERROR(VLOOKUP($B212,'Tabelas auxiliares'!$A$65:$C$102,2,FALSE),"")</f>
        <v>Folha de pagamento - Ativos, Previdência, PASEP</v>
      </c>
      <c r="H212" s="51" t="str">
        <f>IFERROR(VLOOKUP($B212,'Tabelas auxiliares'!$A$65:$C$102,3,FALSE),"")</f>
        <v>FOLHA DE PAGAMENTO / CONTRIBUICAO PARA O PSS / SUBSTITUICOES / INSS PATRONAL / PASEP</v>
      </c>
      <c r="I212" t="s">
        <v>3076</v>
      </c>
      <c r="J212" t="s">
        <v>3122</v>
      </c>
      <c r="K212" t="s">
        <v>3135</v>
      </c>
      <c r="L212" t="s">
        <v>3124</v>
      </c>
      <c r="M212" t="s">
        <v>314</v>
      </c>
      <c r="N212" t="s">
        <v>221</v>
      </c>
      <c r="O212" t="s">
        <v>222</v>
      </c>
      <c r="P212" t="s">
        <v>223</v>
      </c>
      <c r="Q212" t="s">
        <v>224</v>
      </c>
      <c r="R212" t="s">
        <v>220</v>
      </c>
      <c r="S212" t="s">
        <v>124</v>
      </c>
      <c r="T212" t="s">
        <v>216</v>
      </c>
      <c r="U212" t="s">
        <v>123</v>
      </c>
      <c r="V212" t="s">
        <v>3010</v>
      </c>
      <c r="W212" t="s">
        <v>3011</v>
      </c>
      <c r="X212" s="51" t="str">
        <f t="shared" si="6"/>
        <v>3</v>
      </c>
      <c r="Y212" s="51" t="str">
        <f>IF(T212="","",IF(AND(T212&lt;&gt;'Tabelas auxiliares'!$B$236,T212&lt;&gt;'Tabelas auxiliares'!$B$237),"FOLHA DE PESSOAL",IF(X212='Tabelas auxiliares'!$A$237,"CUSTEIO",IF(X212='Tabelas auxiliares'!$A$236,"INVESTIMENTO","ERRO - VERIFICAR"))))</f>
        <v>CUSTEIO</v>
      </c>
      <c r="Z212" s="64">
        <f t="shared" si="7"/>
        <v>181161.57</v>
      </c>
      <c r="AC212" s="44">
        <v>181161.57</v>
      </c>
    </row>
    <row r="213" spans="1:29" x14ac:dyDescent="0.25">
      <c r="A213" t="s">
        <v>2314</v>
      </c>
      <c r="B213" t="s">
        <v>2237</v>
      </c>
      <c r="C213" t="s">
        <v>2317</v>
      </c>
      <c r="D213" t="s">
        <v>92</v>
      </c>
      <c r="E213" t="s">
        <v>118</v>
      </c>
      <c r="F213" s="51" t="str">
        <f>IFERROR(VLOOKUP(D213,'Tabelas auxiliares'!$A$3:$B$61,2,FALSE),"")</f>
        <v>SUGEPE - CONTRATAÇÃO DE ESTAGIÁRIOS * D.U.C</v>
      </c>
      <c r="G213" s="51" t="str">
        <f>IFERROR(VLOOKUP($B213,'Tabelas auxiliares'!$A$65:$C$102,2,FALSE),"")</f>
        <v>Folha de pagamento - Estagiários</v>
      </c>
      <c r="H213" s="51" t="str">
        <f>IFERROR(VLOOKUP($B213,'Tabelas auxiliares'!$A$65:$C$102,3,FALSE),"")</f>
        <v>FOLHA DE PAGAMENTO - ESTAGIÁRIOS</v>
      </c>
      <c r="I213" t="s">
        <v>298</v>
      </c>
      <c r="J213" t="s">
        <v>299</v>
      </c>
      <c r="K213" t="s">
        <v>342</v>
      </c>
      <c r="L213" t="s">
        <v>301</v>
      </c>
      <c r="M213" t="s">
        <v>220</v>
      </c>
      <c r="N213" t="s">
        <v>221</v>
      </c>
      <c r="O213" t="s">
        <v>222</v>
      </c>
      <c r="P213" t="s">
        <v>223</v>
      </c>
      <c r="Q213" t="s">
        <v>224</v>
      </c>
      <c r="R213" t="s">
        <v>220</v>
      </c>
      <c r="S213" t="s">
        <v>124</v>
      </c>
      <c r="T213" t="s">
        <v>216</v>
      </c>
      <c r="U213" t="s">
        <v>123</v>
      </c>
      <c r="V213" t="s">
        <v>2578</v>
      </c>
      <c r="W213" t="s">
        <v>2459</v>
      </c>
      <c r="X213" s="51" t="str">
        <f t="shared" si="6"/>
        <v>3</v>
      </c>
      <c r="Y213" s="51" t="str">
        <f>IF(T213="","",IF(AND(T213&lt;&gt;'Tabelas auxiliares'!$B$236,T213&lt;&gt;'Tabelas auxiliares'!$B$237),"FOLHA DE PESSOAL",IF(X213='Tabelas auxiliares'!$A$237,"CUSTEIO",IF(X213='Tabelas auxiliares'!$A$236,"INVESTIMENTO","ERRO - VERIFICAR"))))</f>
        <v>CUSTEIO</v>
      </c>
      <c r="Z213" s="64">
        <f t="shared" si="7"/>
        <v>34797.96</v>
      </c>
      <c r="AA213" s="44">
        <v>4593.1400000000003</v>
      </c>
      <c r="AC213" s="44">
        <v>30204.82</v>
      </c>
    </row>
    <row r="214" spans="1:29" x14ac:dyDescent="0.25">
      <c r="A214" t="s">
        <v>2314</v>
      </c>
      <c r="B214" t="s">
        <v>2237</v>
      </c>
      <c r="C214" t="s">
        <v>2317</v>
      </c>
      <c r="D214" t="s">
        <v>92</v>
      </c>
      <c r="E214" t="s">
        <v>118</v>
      </c>
      <c r="F214" s="51" t="str">
        <f>IFERROR(VLOOKUP(D214,'Tabelas auxiliares'!$A$3:$B$61,2,FALSE),"")</f>
        <v>SUGEPE - CONTRATAÇÃO DE ESTAGIÁRIOS * D.U.C</v>
      </c>
      <c r="G214" s="51" t="str">
        <f>IFERROR(VLOOKUP($B214,'Tabelas auxiliares'!$A$65:$C$102,2,FALSE),"")</f>
        <v>Folha de pagamento - Estagiários</v>
      </c>
      <c r="H214" s="51" t="str">
        <f>IFERROR(VLOOKUP($B214,'Tabelas auxiliares'!$A$65:$C$102,3,FALSE),"")</f>
        <v>FOLHA DE PAGAMENTO - ESTAGIÁRIOS</v>
      </c>
      <c r="I214" t="s">
        <v>145</v>
      </c>
      <c r="J214" t="s">
        <v>329</v>
      </c>
      <c r="K214" t="s">
        <v>343</v>
      </c>
      <c r="L214" t="s">
        <v>331</v>
      </c>
      <c r="M214" t="s">
        <v>220</v>
      </c>
      <c r="N214" t="s">
        <v>221</v>
      </c>
      <c r="O214" t="s">
        <v>222</v>
      </c>
      <c r="P214" t="s">
        <v>223</v>
      </c>
      <c r="Q214" t="s">
        <v>224</v>
      </c>
      <c r="R214" t="s">
        <v>220</v>
      </c>
      <c r="S214" t="s">
        <v>124</v>
      </c>
      <c r="T214" t="s">
        <v>216</v>
      </c>
      <c r="U214" t="s">
        <v>123</v>
      </c>
      <c r="V214" t="s">
        <v>2578</v>
      </c>
      <c r="W214" t="s">
        <v>2459</v>
      </c>
      <c r="X214" s="51" t="str">
        <f t="shared" si="6"/>
        <v>3</v>
      </c>
      <c r="Y214" s="51" t="str">
        <f>IF(T214="","",IF(AND(T214&lt;&gt;'Tabelas auxiliares'!$B$236,T214&lt;&gt;'Tabelas auxiliares'!$B$237),"FOLHA DE PESSOAL",IF(X214='Tabelas auxiliares'!$A$237,"CUSTEIO",IF(X214='Tabelas auxiliares'!$A$236,"INVESTIMENTO","ERRO - VERIFICAR"))))</f>
        <v>CUSTEIO</v>
      </c>
      <c r="Z214" s="64">
        <f t="shared" si="7"/>
        <v>33539.49</v>
      </c>
      <c r="AA214" s="44">
        <v>2016.67</v>
      </c>
      <c r="AC214" s="44">
        <v>31522.82</v>
      </c>
    </row>
    <row r="215" spans="1:29" x14ac:dyDescent="0.25">
      <c r="A215" t="s">
        <v>2314</v>
      </c>
      <c r="B215" t="s">
        <v>2237</v>
      </c>
      <c r="C215" t="s">
        <v>2317</v>
      </c>
      <c r="D215" t="s">
        <v>92</v>
      </c>
      <c r="E215" t="s">
        <v>118</v>
      </c>
      <c r="F215" s="51" t="str">
        <f>IFERROR(VLOOKUP(D215,'Tabelas auxiliares'!$A$3:$B$61,2,FALSE),"")</f>
        <v>SUGEPE - CONTRATAÇÃO DE ESTAGIÁRIOS * D.U.C</v>
      </c>
      <c r="G215" s="51" t="str">
        <f>IFERROR(VLOOKUP($B215,'Tabelas auxiliares'!$A$65:$C$102,2,FALSE),"")</f>
        <v>Folha de pagamento - Estagiários</v>
      </c>
      <c r="H215" s="51" t="str">
        <f>IFERROR(VLOOKUP($B215,'Tabelas auxiliares'!$A$65:$C$102,3,FALSE),"")</f>
        <v>FOLHA DE PAGAMENTO - ESTAGIÁRIOS</v>
      </c>
      <c r="I215" t="s">
        <v>2807</v>
      </c>
      <c r="J215" t="s">
        <v>2808</v>
      </c>
      <c r="K215" t="s">
        <v>2821</v>
      </c>
      <c r="L215" t="s">
        <v>2810</v>
      </c>
      <c r="M215" t="s">
        <v>220</v>
      </c>
      <c r="N215" t="s">
        <v>221</v>
      </c>
      <c r="O215" t="s">
        <v>222</v>
      </c>
      <c r="P215" t="s">
        <v>223</v>
      </c>
      <c r="Q215" t="s">
        <v>224</v>
      </c>
      <c r="R215" t="s">
        <v>220</v>
      </c>
      <c r="S215" t="s">
        <v>124</v>
      </c>
      <c r="T215" t="s">
        <v>216</v>
      </c>
      <c r="U215" t="s">
        <v>123</v>
      </c>
      <c r="V215" t="s">
        <v>2578</v>
      </c>
      <c r="W215" t="s">
        <v>2459</v>
      </c>
      <c r="X215" s="51" t="str">
        <f t="shared" si="6"/>
        <v>3</v>
      </c>
      <c r="Y215" s="51" t="str">
        <f>IF(T215="","",IF(AND(T215&lt;&gt;'Tabelas auxiliares'!$B$236,T215&lt;&gt;'Tabelas auxiliares'!$B$237),"FOLHA DE PESSOAL",IF(X215='Tabelas auxiliares'!$A$237,"CUSTEIO",IF(X215='Tabelas auxiliares'!$A$236,"INVESTIMENTO","ERRO - VERIFICAR"))))</f>
        <v>CUSTEIO</v>
      </c>
      <c r="Z215" s="64">
        <f t="shared" si="7"/>
        <v>36165.54</v>
      </c>
      <c r="AA215" s="44">
        <v>2220</v>
      </c>
      <c r="AC215" s="44">
        <v>33945.54</v>
      </c>
    </row>
    <row r="216" spans="1:29" x14ac:dyDescent="0.25">
      <c r="A216" t="s">
        <v>2314</v>
      </c>
      <c r="B216" t="s">
        <v>2237</v>
      </c>
      <c r="C216" t="s">
        <v>2317</v>
      </c>
      <c r="D216" t="s">
        <v>92</v>
      </c>
      <c r="E216" t="s">
        <v>118</v>
      </c>
      <c r="F216" s="51" t="str">
        <f>IFERROR(VLOOKUP(D216,'Tabelas auxiliares'!$A$3:$B$61,2,FALSE),"")</f>
        <v>SUGEPE - CONTRATAÇÃO DE ESTAGIÁRIOS * D.U.C</v>
      </c>
      <c r="G216" s="51" t="str">
        <f>IFERROR(VLOOKUP($B216,'Tabelas auxiliares'!$A$65:$C$102,2,FALSE),"")</f>
        <v>Folha de pagamento - Estagiários</v>
      </c>
      <c r="H216" s="51" t="str">
        <f>IFERROR(VLOOKUP($B216,'Tabelas auxiliares'!$A$65:$C$102,3,FALSE),"")</f>
        <v>FOLHA DE PAGAMENTO - ESTAGIÁRIOS</v>
      </c>
      <c r="I216" t="s">
        <v>3076</v>
      </c>
      <c r="J216" t="s">
        <v>3122</v>
      </c>
      <c r="K216" t="s">
        <v>3136</v>
      </c>
      <c r="L216" t="s">
        <v>3124</v>
      </c>
      <c r="M216" t="s">
        <v>220</v>
      </c>
      <c r="N216" t="s">
        <v>221</v>
      </c>
      <c r="O216" t="s">
        <v>222</v>
      </c>
      <c r="P216" t="s">
        <v>223</v>
      </c>
      <c r="Q216" t="s">
        <v>224</v>
      </c>
      <c r="R216" t="s">
        <v>220</v>
      </c>
      <c r="S216" t="s">
        <v>124</v>
      </c>
      <c r="T216" t="s">
        <v>216</v>
      </c>
      <c r="U216" t="s">
        <v>123</v>
      </c>
      <c r="V216" t="s">
        <v>2578</v>
      </c>
      <c r="W216" t="s">
        <v>2459</v>
      </c>
      <c r="X216" s="51" t="str">
        <f t="shared" si="6"/>
        <v>3</v>
      </c>
      <c r="Y216" s="51" t="str">
        <f>IF(T216="","",IF(AND(T216&lt;&gt;'Tabelas auxiliares'!$B$236,T216&lt;&gt;'Tabelas auxiliares'!$B$237),"FOLHA DE PESSOAL",IF(X216='Tabelas auxiliares'!$A$237,"CUSTEIO",IF(X216='Tabelas auxiliares'!$A$236,"INVESTIMENTO","ERRO - VERIFICAR"))))</f>
        <v>CUSTEIO</v>
      </c>
      <c r="Z216" s="64">
        <f t="shared" si="7"/>
        <v>42480.2</v>
      </c>
      <c r="AA216" s="44">
        <v>2247.52</v>
      </c>
      <c r="AB216" s="44">
        <v>40232.68</v>
      </c>
    </row>
    <row r="217" spans="1:29" x14ac:dyDescent="0.25">
      <c r="A217" t="s">
        <v>2314</v>
      </c>
      <c r="B217" t="s">
        <v>2291</v>
      </c>
      <c r="C217" t="s">
        <v>2317</v>
      </c>
      <c r="D217" t="s">
        <v>90</v>
      </c>
      <c r="E217" t="s">
        <v>118</v>
      </c>
      <c r="F217" s="51" t="str">
        <f>IFERROR(VLOOKUP(D217,'Tabelas auxiliares'!$A$3:$B$61,2,FALSE),"")</f>
        <v>SUGEPE-FOLHA - PASEP + AUX. MORADIA</v>
      </c>
      <c r="G217" s="51" t="str">
        <f>IFERROR(VLOOKUP($B217,'Tabelas auxiliares'!$A$65:$C$102,2,FALSE),"")</f>
        <v>Folha de Pagamento - Benefícios</v>
      </c>
      <c r="H217" s="51" t="str">
        <f>IFERROR(VLOOKUP($B217,'Tabelas auxiliares'!$A$65:$C$102,3,FALSE),"")</f>
        <v xml:space="preserve">AUXILIO FUNERAL / CONTRATACAO POR TEMPO DETERMINADO / BENEF.ASSIST. DO SERVIDOR E DO MILITAR / AUXILIO-ALIMENTACAO / AUXILIO-TRANSPORTE / INDENIZACOES E RESTITUICOES / DESPESAS DE EXERCICIOS ANTERIORES </v>
      </c>
      <c r="I217" t="s">
        <v>298</v>
      </c>
      <c r="J217" t="s">
        <v>299</v>
      </c>
      <c r="K217" t="s">
        <v>344</v>
      </c>
      <c r="L217" t="s">
        <v>301</v>
      </c>
      <c r="M217" t="s">
        <v>220</v>
      </c>
      <c r="N217" t="s">
        <v>178</v>
      </c>
      <c r="O217" t="s">
        <v>345</v>
      </c>
      <c r="P217" t="s">
        <v>346</v>
      </c>
      <c r="Q217" t="s">
        <v>224</v>
      </c>
      <c r="R217" t="s">
        <v>220</v>
      </c>
      <c r="S217" t="s">
        <v>124</v>
      </c>
      <c r="T217" t="s">
        <v>215</v>
      </c>
      <c r="U217" t="s">
        <v>188</v>
      </c>
      <c r="V217" t="s">
        <v>2579</v>
      </c>
      <c r="W217" t="s">
        <v>2460</v>
      </c>
      <c r="X217" s="51" t="str">
        <f t="shared" si="6"/>
        <v>3</v>
      </c>
      <c r="Y217" s="51" t="str">
        <f>IF(T217="","",IF(AND(T217&lt;&gt;'Tabelas auxiliares'!$B$236,T217&lt;&gt;'Tabelas auxiliares'!$B$237),"FOLHA DE PESSOAL",IF(X217='Tabelas auxiliares'!$A$237,"CUSTEIO",IF(X217='Tabelas auxiliares'!$A$236,"INVESTIMENTO","ERRO - VERIFICAR"))))</f>
        <v>FOLHA DE PESSOAL</v>
      </c>
      <c r="Z217" s="64">
        <f t="shared" si="7"/>
        <v>31768.530000000002</v>
      </c>
      <c r="AA217" s="44">
        <v>1841.7</v>
      </c>
      <c r="AC217" s="44">
        <v>29926.83</v>
      </c>
    </row>
    <row r="218" spans="1:29" x14ac:dyDescent="0.25">
      <c r="A218" t="s">
        <v>2314</v>
      </c>
      <c r="B218" t="s">
        <v>2291</v>
      </c>
      <c r="C218" t="s">
        <v>2317</v>
      </c>
      <c r="D218" t="s">
        <v>90</v>
      </c>
      <c r="E218" t="s">
        <v>118</v>
      </c>
      <c r="F218" s="51" t="str">
        <f>IFERROR(VLOOKUP(D218,'Tabelas auxiliares'!$A$3:$B$61,2,FALSE),"")</f>
        <v>SUGEPE-FOLHA - PASEP + AUX. MORADIA</v>
      </c>
      <c r="G218" s="51" t="str">
        <f>IFERROR(VLOOKUP($B218,'Tabelas auxiliares'!$A$65:$C$102,2,FALSE),"")</f>
        <v>Folha de Pagamento - Benefícios</v>
      </c>
      <c r="H218" s="51" t="str">
        <f>IFERROR(VLOOKUP($B218,'Tabelas auxiliares'!$A$65:$C$102,3,FALSE),"")</f>
        <v xml:space="preserve">AUXILIO FUNERAL / CONTRATACAO POR TEMPO DETERMINADO / BENEF.ASSIST. DO SERVIDOR E DO MILITAR / AUXILIO-ALIMENTACAO / AUXILIO-TRANSPORTE / INDENIZACOES E RESTITUICOES / DESPESAS DE EXERCICIOS ANTERIORES </v>
      </c>
      <c r="I218" t="s">
        <v>298</v>
      </c>
      <c r="J218" t="s">
        <v>299</v>
      </c>
      <c r="K218" t="s">
        <v>347</v>
      </c>
      <c r="L218" t="s">
        <v>301</v>
      </c>
      <c r="M218" t="s">
        <v>220</v>
      </c>
      <c r="N218" t="s">
        <v>178</v>
      </c>
      <c r="O218" t="s">
        <v>230</v>
      </c>
      <c r="P218" t="s">
        <v>348</v>
      </c>
      <c r="Q218" t="s">
        <v>224</v>
      </c>
      <c r="R218" t="s">
        <v>220</v>
      </c>
      <c r="S218" t="s">
        <v>124</v>
      </c>
      <c r="T218" t="s">
        <v>215</v>
      </c>
      <c r="U218" t="s">
        <v>190</v>
      </c>
      <c r="V218" t="s">
        <v>2580</v>
      </c>
      <c r="W218" t="s">
        <v>2461</v>
      </c>
      <c r="X218" s="51" t="str">
        <f t="shared" si="6"/>
        <v>3</v>
      </c>
      <c r="Y218" s="51" t="str">
        <f>IF(T218="","",IF(AND(T218&lt;&gt;'Tabelas auxiliares'!$B$236,T218&lt;&gt;'Tabelas auxiliares'!$B$237),"FOLHA DE PESSOAL",IF(X218='Tabelas auxiliares'!$A$237,"CUSTEIO",IF(X218='Tabelas auxiliares'!$A$236,"INVESTIMENTO","ERRO - VERIFICAR"))))</f>
        <v>FOLHA DE PESSOAL</v>
      </c>
      <c r="Z218" s="64">
        <f t="shared" si="7"/>
        <v>2568</v>
      </c>
      <c r="AA218" s="44">
        <v>256.8</v>
      </c>
      <c r="AC218" s="44">
        <v>2311.1999999999998</v>
      </c>
    </row>
    <row r="219" spans="1:29" x14ac:dyDescent="0.25">
      <c r="A219" t="s">
        <v>2314</v>
      </c>
      <c r="B219" t="s">
        <v>2291</v>
      </c>
      <c r="C219" t="s">
        <v>2317</v>
      </c>
      <c r="D219" t="s">
        <v>90</v>
      </c>
      <c r="E219" t="s">
        <v>118</v>
      </c>
      <c r="F219" s="51" t="str">
        <f>IFERROR(VLOOKUP(D219,'Tabelas auxiliares'!$A$3:$B$61,2,FALSE),"")</f>
        <v>SUGEPE-FOLHA - PASEP + AUX. MORADIA</v>
      </c>
      <c r="G219" s="51" t="str">
        <f>IFERROR(VLOOKUP($B219,'Tabelas auxiliares'!$A$65:$C$102,2,FALSE),"")</f>
        <v>Folha de Pagamento - Benefícios</v>
      </c>
      <c r="H219" s="51" t="str">
        <f>IFERROR(VLOOKUP($B219,'Tabelas auxiliares'!$A$65:$C$102,3,FALSE),"")</f>
        <v xml:space="preserve">AUXILIO FUNERAL / CONTRATACAO POR TEMPO DETERMINADO / BENEF.ASSIST. DO SERVIDOR E DO MILITAR / AUXILIO-ALIMENTACAO / AUXILIO-TRANSPORTE / INDENIZACOES E RESTITUICOES / DESPESAS DE EXERCICIOS ANTERIORES </v>
      </c>
      <c r="I219" t="s">
        <v>298</v>
      </c>
      <c r="J219" t="s">
        <v>299</v>
      </c>
      <c r="K219" t="s">
        <v>349</v>
      </c>
      <c r="L219" t="s">
        <v>301</v>
      </c>
      <c r="M219" t="s">
        <v>220</v>
      </c>
      <c r="N219" t="s">
        <v>178</v>
      </c>
      <c r="O219" t="s">
        <v>350</v>
      </c>
      <c r="P219" t="s">
        <v>351</v>
      </c>
      <c r="Q219" t="s">
        <v>224</v>
      </c>
      <c r="R219" t="s">
        <v>220</v>
      </c>
      <c r="S219" t="s">
        <v>124</v>
      </c>
      <c r="T219" t="s">
        <v>215</v>
      </c>
      <c r="U219" t="s">
        <v>187</v>
      </c>
      <c r="V219" t="s">
        <v>2581</v>
      </c>
      <c r="W219" t="s">
        <v>2462</v>
      </c>
      <c r="X219" s="51" t="str">
        <f t="shared" si="6"/>
        <v>3</v>
      </c>
      <c r="Y219" s="51" t="str">
        <f>IF(T219="","",IF(AND(T219&lt;&gt;'Tabelas auxiliares'!$B$236,T219&lt;&gt;'Tabelas auxiliares'!$B$237),"FOLHA DE PESSOAL",IF(X219='Tabelas auxiliares'!$A$237,"CUSTEIO",IF(X219='Tabelas auxiliares'!$A$236,"INVESTIMENTO","ERRO - VERIFICAR"))))</f>
        <v>FOLHA DE PESSOAL</v>
      </c>
      <c r="Z219" s="64">
        <f t="shared" si="7"/>
        <v>1050.42</v>
      </c>
      <c r="AA219" s="44">
        <v>65.87</v>
      </c>
      <c r="AC219" s="44">
        <v>984.55</v>
      </c>
    </row>
    <row r="220" spans="1:29" x14ac:dyDescent="0.25">
      <c r="A220" t="s">
        <v>2314</v>
      </c>
      <c r="B220" t="s">
        <v>2291</v>
      </c>
      <c r="C220" t="s">
        <v>2317</v>
      </c>
      <c r="D220" t="s">
        <v>90</v>
      </c>
      <c r="E220" t="s">
        <v>118</v>
      </c>
      <c r="F220" s="51" t="str">
        <f>IFERROR(VLOOKUP(D220,'Tabelas auxiliares'!$A$3:$B$61,2,FALSE),"")</f>
        <v>SUGEPE-FOLHA - PASEP + AUX. MORADIA</v>
      </c>
      <c r="G220" s="51" t="str">
        <f>IFERROR(VLOOKUP($B220,'Tabelas auxiliares'!$A$65:$C$102,2,FALSE),"")</f>
        <v>Folha de Pagamento - Benefícios</v>
      </c>
      <c r="H220" s="51" t="str">
        <f>IFERROR(VLOOKUP($B220,'Tabelas auxiliares'!$A$65:$C$102,3,FALSE),"")</f>
        <v xml:space="preserve">AUXILIO FUNERAL / CONTRATACAO POR TEMPO DETERMINADO / BENEF.ASSIST. DO SERVIDOR E DO MILITAR / AUXILIO-ALIMENTACAO / AUXILIO-TRANSPORTE / INDENIZACOES E RESTITUICOES / DESPESAS DE EXERCICIOS ANTERIORES </v>
      </c>
      <c r="I220" t="s">
        <v>298</v>
      </c>
      <c r="J220" t="s">
        <v>299</v>
      </c>
      <c r="K220" t="s">
        <v>352</v>
      </c>
      <c r="L220" t="s">
        <v>301</v>
      </c>
      <c r="M220" t="s">
        <v>220</v>
      </c>
      <c r="N220" t="s">
        <v>178</v>
      </c>
      <c r="O220" t="s">
        <v>353</v>
      </c>
      <c r="P220" t="s">
        <v>354</v>
      </c>
      <c r="Q220" t="s">
        <v>224</v>
      </c>
      <c r="R220" t="s">
        <v>220</v>
      </c>
      <c r="S220" t="s">
        <v>124</v>
      </c>
      <c r="T220" t="s">
        <v>215</v>
      </c>
      <c r="U220" t="s">
        <v>192</v>
      </c>
      <c r="V220" t="s">
        <v>3017</v>
      </c>
      <c r="W220" t="s">
        <v>3018</v>
      </c>
      <c r="X220" s="51" t="str">
        <f t="shared" si="6"/>
        <v>3</v>
      </c>
      <c r="Y220" s="51" t="str">
        <f>IF(T220="","",IF(AND(T220&lt;&gt;'Tabelas auxiliares'!$B$236,T220&lt;&gt;'Tabelas auxiliares'!$B$237),"FOLHA DE PESSOAL",IF(X220='Tabelas auxiliares'!$A$237,"CUSTEIO",IF(X220='Tabelas auxiliares'!$A$236,"INVESTIMENTO","ERRO - VERIFICAR"))))</f>
        <v>FOLHA DE PESSOAL</v>
      </c>
      <c r="Z220" s="64">
        <f t="shared" si="7"/>
        <v>1318.5</v>
      </c>
      <c r="AC220" s="44">
        <v>1318.5</v>
      </c>
    </row>
    <row r="221" spans="1:29" x14ac:dyDescent="0.25">
      <c r="A221" t="s">
        <v>2314</v>
      </c>
      <c r="B221" t="s">
        <v>2291</v>
      </c>
      <c r="C221" t="s">
        <v>2317</v>
      </c>
      <c r="D221" t="s">
        <v>90</v>
      </c>
      <c r="E221" t="s">
        <v>118</v>
      </c>
      <c r="F221" s="51" t="str">
        <f>IFERROR(VLOOKUP(D221,'Tabelas auxiliares'!$A$3:$B$61,2,FALSE),"")</f>
        <v>SUGEPE-FOLHA - PASEP + AUX. MORADIA</v>
      </c>
      <c r="G221" s="51" t="str">
        <f>IFERROR(VLOOKUP($B221,'Tabelas auxiliares'!$A$65:$C$102,2,FALSE),"")</f>
        <v>Folha de Pagamento - Benefícios</v>
      </c>
      <c r="H221" s="51" t="str">
        <f>IFERROR(VLOOKUP($B221,'Tabelas auxiliares'!$A$65:$C$102,3,FALSE),"")</f>
        <v xml:space="preserve">AUXILIO FUNERAL / CONTRATACAO POR TEMPO DETERMINADO / BENEF.ASSIST. DO SERVIDOR E DO MILITAR / AUXILIO-ALIMENTACAO / AUXILIO-TRANSPORTE / INDENIZACOES E RESTITUICOES / DESPESAS DE EXERCICIOS ANTERIORES </v>
      </c>
      <c r="I221" t="s">
        <v>298</v>
      </c>
      <c r="J221" t="s">
        <v>299</v>
      </c>
      <c r="K221" t="s">
        <v>355</v>
      </c>
      <c r="L221" t="s">
        <v>301</v>
      </c>
      <c r="M221" t="s">
        <v>220</v>
      </c>
      <c r="N221" t="s">
        <v>178</v>
      </c>
      <c r="O221" t="s">
        <v>230</v>
      </c>
      <c r="P221" t="s">
        <v>348</v>
      </c>
      <c r="Q221" t="s">
        <v>224</v>
      </c>
      <c r="R221" t="s">
        <v>220</v>
      </c>
      <c r="S221" t="s">
        <v>124</v>
      </c>
      <c r="T221" t="s">
        <v>215</v>
      </c>
      <c r="U221" t="s">
        <v>190</v>
      </c>
      <c r="V221" t="s">
        <v>2582</v>
      </c>
      <c r="W221" t="s">
        <v>2463</v>
      </c>
      <c r="X221" s="51" t="str">
        <f t="shared" si="6"/>
        <v>3</v>
      </c>
      <c r="Y221" s="51" t="str">
        <f>IF(T221="","",IF(AND(T221&lt;&gt;'Tabelas auxiliares'!$B$236,T221&lt;&gt;'Tabelas auxiliares'!$B$237),"FOLHA DE PESSOAL",IF(X221='Tabelas auxiliares'!$A$237,"CUSTEIO",IF(X221='Tabelas auxiliares'!$A$236,"INVESTIMENTO","ERRO - VERIFICAR"))))</f>
        <v>FOLHA DE PESSOAL</v>
      </c>
      <c r="Z221" s="64">
        <f t="shared" si="7"/>
        <v>69336</v>
      </c>
      <c r="AA221" s="44">
        <v>6339.75</v>
      </c>
      <c r="AC221" s="44">
        <v>62996.25</v>
      </c>
    </row>
    <row r="222" spans="1:29" x14ac:dyDescent="0.25">
      <c r="A222" t="s">
        <v>2314</v>
      </c>
      <c r="B222" t="s">
        <v>2291</v>
      </c>
      <c r="C222" t="s">
        <v>2317</v>
      </c>
      <c r="D222" t="s">
        <v>90</v>
      </c>
      <c r="E222" t="s">
        <v>118</v>
      </c>
      <c r="F222" s="51" t="str">
        <f>IFERROR(VLOOKUP(D222,'Tabelas auxiliares'!$A$3:$B$61,2,FALSE),"")</f>
        <v>SUGEPE-FOLHA - PASEP + AUX. MORADIA</v>
      </c>
      <c r="G222" s="51" t="str">
        <f>IFERROR(VLOOKUP($B222,'Tabelas auxiliares'!$A$65:$C$102,2,FALSE),"")</f>
        <v>Folha de Pagamento - Benefícios</v>
      </c>
      <c r="H222" s="51" t="str">
        <f>IFERROR(VLOOKUP($B222,'Tabelas auxiliares'!$A$65:$C$102,3,FALSE),"")</f>
        <v xml:space="preserve">AUXILIO FUNERAL / CONTRATACAO POR TEMPO DETERMINADO / BENEF.ASSIST. DO SERVIDOR E DO MILITAR / AUXILIO-ALIMENTACAO / AUXILIO-TRANSPORTE / INDENIZACOES E RESTITUICOES / DESPESAS DE EXERCICIOS ANTERIORES </v>
      </c>
      <c r="I222" t="s">
        <v>298</v>
      </c>
      <c r="J222" t="s">
        <v>299</v>
      </c>
      <c r="K222" t="s">
        <v>356</v>
      </c>
      <c r="L222" t="s">
        <v>301</v>
      </c>
      <c r="M222" t="s">
        <v>220</v>
      </c>
      <c r="N222" t="s">
        <v>178</v>
      </c>
      <c r="O222" t="s">
        <v>345</v>
      </c>
      <c r="P222" t="s">
        <v>346</v>
      </c>
      <c r="Q222" t="s">
        <v>224</v>
      </c>
      <c r="R222" t="s">
        <v>220</v>
      </c>
      <c r="S222" t="s">
        <v>124</v>
      </c>
      <c r="T222" t="s">
        <v>215</v>
      </c>
      <c r="U222" t="s">
        <v>188</v>
      </c>
      <c r="V222" t="s">
        <v>2583</v>
      </c>
      <c r="W222" t="s">
        <v>2464</v>
      </c>
      <c r="X222" s="51" t="str">
        <f t="shared" si="6"/>
        <v>3</v>
      </c>
      <c r="Y222" s="51" t="str">
        <f>IF(T222="","",IF(AND(T222&lt;&gt;'Tabelas auxiliares'!$B$236,T222&lt;&gt;'Tabelas auxiliares'!$B$237),"FOLHA DE PESSOAL",IF(X222='Tabelas auxiliares'!$A$237,"CUSTEIO",IF(X222='Tabelas auxiliares'!$A$236,"INVESTIMENTO","ERRO - VERIFICAR"))))</f>
        <v>FOLHA DE PESSOAL</v>
      </c>
      <c r="Z222" s="64">
        <f t="shared" si="7"/>
        <v>670969.97</v>
      </c>
      <c r="AA222" s="44">
        <v>2311.5100000000002</v>
      </c>
      <c r="AC222" s="44">
        <v>668658.46</v>
      </c>
    </row>
    <row r="223" spans="1:29" x14ac:dyDescent="0.25">
      <c r="A223" t="s">
        <v>2314</v>
      </c>
      <c r="B223" t="s">
        <v>2291</v>
      </c>
      <c r="C223" t="s">
        <v>2317</v>
      </c>
      <c r="D223" t="s">
        <v>90</v>
      </c>
      <c r="E223" t="s">
        <v>118</v>
      </c>
      <c r="F223" s="51" t="str">
        <f>IFERROR(VLOOKUP(D223,'Tabelas auxiliares'!$A$3:$B$61,2,FALSE),"")</f>
        <v>SUGEPE-FOLHA - PASEP + AUX. MORADIA</v>
      </c>
      <c r="G223" s="51" t="str">
        <f>IFERROR(VLOOKUP($B223,'Tabelas auxiliares'!$A$65:$C$102,2,FALSE),"")</f>
        <v>Folha de Pagamento - Benefícios</v>
      </c>
      <c r="H223" s="51" t="str">
        <f>IFERROR(VLOOKUP($B223,'Tabelas auxiliares'!$A$65:$C$102,3,FALSE),"")</f>
        <v xml:space="preserve">AUXILIO FUNERAL / CONTRATACAO POR TEMPO DETERMINADO / BENEF.ASSIST. DO SERVIDOR E DO MILITAR / AUXILIO-ALIMENTACAO / AUXILIO-TRANSPORTE / INDENIZACOES E RESTITUICOES / DESPESAS DE EXERCICIOS ANTERIORES </v>
      </c>
      <c r="I223" t="s">
        <v>298</v>
      </c>
      <c r="J223" t="s">
        <v>299</v>
      </c>
      <c r="K223" t="s">
        <v>357</v>
      </c>
      <c r="L223" t="s">
        <v>301</v>
      </c>
      <c r="M223" t="s">
        <v>220</v>
      </c>
      <c r="N223" t="s">
        <v>178</v>
      </c>
      <c r="O223" t="s">
        <v>350</v>
      </c>
      <c r="P223" t="s">
        <v>351</v>
      </c>
      <c r="Q223" t="s">
        <v>224</v>
      </c>
      <c r="R223" t="s">
        <v>220</v>
      </c>
      <c r="S223" t="s">
        <v>124</v>
      </c>
      <c r="T223" t="s">
        <v>215</v>
      </c>
      <c r="U223" t="s">
        <v>187</v>
      </c>
      <c r="V223" t="s">
        <v>2584</v>
      </c>
      <c r="W223" t="s">
        <v>2465</v>
      </c>
      <c r="X223" s="51" t="str">
        <f t="shared" si="6"/>
        <v>3</v>
      </c>
      <c r="Y223" s="51" t="str">
        <f>IF(T223="","",IF(AND(T223&lt;&gt;'Tabelas auxiliares'!$B$236,T223&lt;&gt;'Tabelas auxiliares'!$B$237),"FOLHA DE PESSOAL",IF(X223='Tabelas auxiliares'!$A$237,"CUSTEIO",IF(X223='Tabelas auxiliares'!$A$236,"INVESTIMENTO","ERRO - VERIFICAR"))))</f>
        <v>FOLHA DE PESSOAL</v>
      </c>
      <c r="Z223" s="64">
        <f t="shared" si="7"/>
        <v>141754.99</v>
      </c>
      <c r="AA223" s="44">
        <v>72019.55</v>
      </c>
      <c r="AC223" s="44">
        <v>69735.44</v>
      </c>
    </row>
    <row r="224" spans="1:29" x14ac:dyDescent="0.25">
      <c r="A224" t="s">
        <v>2314</v>
      </c>
      <c r="B224" t="s">
        <v>2291</v>
      </c>
      <c r="C224" t="s">
        <v>2317</v>
      </c>
      <c r="D224" t="s">
        <v>90</v>
      </c>
      <c r="E224" t="s">
        <v>118</v>
      </c>
      <c r="F224" s="51" t="str">
        <f>IFERROR(VLOOKUP(D224,'Tabelas auxiliares'!$A$3:$B$61,2,FALSE),"")</f>
        <v>SUGEPE-FOLHA - PASEP + AUX. MORADIA</v>
      </c>
      <c r="G224" s="51" t="str">
        <f>IFERROR(VLOOKUP($B224,'Tabelas auxiliares'!$A$65:$C$102,2,FALSE),"")</f>
        <v>Folha de Pagamento - Benefícios</v>
      </c>
      <c r="H224" s="51" t="str">
        <f>IFERROR(VLOOKUP($B224,'Tabelas auxiliares'!$A$65:$C$102,3,FALSE),"")</f>
        <v xml:space="preserve">AUXILIO FUNERAL / CONTRATACAO POR TEMPO DETERMINADO / BENEF.ASSIST. DO SERVIDOR E DO MILITAR / AUXILIO-ALIMENTACAO / AUXILIO-TRANSPORTE / INDENIZACOES E RESTITUICOES / DESPESAS DE EXERCICIOS ANTERIORES </v>
      </c>
      <c r="I224" t="s">
        <v>298</v>
      </c>
      <c r="J224" t="s">
        <v>299</v>
      </c>
      <c r="K224" t="s">
        <v>358</v>
      </c>
      <c r="L224" t="s">
        <v>301</v>
      </c>
      <c r="M224" t="s">
        <v>220</v>
      </c>
      <c r="N224" t="s">
        <v>180</v>
      </c>
      <c r="O224" t="s">
        <v>230</v>
      </c>
      <c r="P224" t="s">
        <v>294</v>
      </c>
      <c r="Q224" t="s">
        <v>224</v>
      </c>
      <c r="R224" t="s">
        <v>220</v>
      </c>
      <c r="S224" t="s">
        <v>124</v>
      </c>
      <c r="T224" t="s">
        <v>215</v>
      </c>
      <c r="U224" t="s">
        <v>191</v>
      </c>
      <c r="V224" t="s">
        <v>2562</v>
      </c>
      <c r="W224" t="s">
        <v>2442</v>
      </c>
      <c r="X224" s="51" t="str">
        <f t="shared" si="6"/>
        <v>3</v>
      </c>
      <c r="Y224" s="51" t="str">
        <f>IF(T224="","",IF(AND(T224&lt;&gt;'Tabelas auxiliares'!$B$236,T224&lt;&gt;'Tabelas auxiliares'!$B$237),"FOLHA DE PESSOAL",IF(X224='Tabelas auxiliares'!$A$237,"CUSTEIO",IF(X224='Tabelas auxiliares'!$A$236,"INVESTIMENTO","ERRO - VERIFICAR"))))</f>
        <v>FOLHA DE PESSOAL</v>
      </c>
      <c r="Z224" s="64">
        <f t="shared" si="7"/>
        <v>176814.91999999998</v>
      </c>
      <c r="AA224" s="44">
        <v>1187.08</v>
      </c>
      <c r="AC224" s="44">
        <v>175627.84</v>
      </c>
    </row>
    <row r="225" spans="1:29" x14ac:dyDescent="0.25">
      <c r="A225" t="s">
        <v>2314</v>
      </c>
      <c r="B225" t="s">
        <v>2291</v>
      </c>
      <c r="C225" t="s">
        <v>2317</v>
      </c>
      <c r="D225" t="s">
        <v>90</v>
      </c>
      <c r="E225" t="s">
        <v>118</v>
      </c>
      <c r="F225" s="51" t="str">
        <f>IFERROR(VLOOKUP(D225,'Tabelas auxiliares'!$A$3:$B$61,2,FALSE),"")</f>
        <v>SUGEPE-FOLHA - PASEP + AUX. MORADIA</v>
      </c>
      <c r="G225" s="51" t="str">
        <f>IFERROR(VLOOKUP($B225,'Tabelas auxiliares'!$A$65:$C$102,2,FALSE),"")</f>
        <v>Folha de Pagamento - Benefícios</v>
      </c>
      <c r="H225" s="51" t="str">
        <f>IFERROR(VLOOKUP($B225,'Tabelas auxiliares'!$A$65:$C$102,3,FALSE),"")</f>
        <v xml:space="preserve">AUXILIO FUNERAL / CONTRATACAO POR TEMPO DETERMINADO / BENEF.ASSIST. DO SERVIDOR E DO MILITAR / AUXILIO-ALIMENTACAO / AUXILIO-TRANSPORTE / INDENIZACOES E RESTITUICOES / DESPESAS DE EXERCICIOS ANTERIORES </v>
      </c>
      <c r="I225" t="s">
        <v>137</v>
      </c>
      <c r="J225" t="s">
        <v>359</v>
      </c>
      <c r="K225" t="s">
        <v>360</v>
      </c>
      <c r="L225" t="s">
        <v>361</v>
      </c>
      <c r="M225" t="s">
        <v>293</v>
      </c>
      <c r="N225" t="s">
        <v>180</v>
      </c>
      <c r="O225" t="s">
        <v>230</v>
      </c>
      <c r="P225" t="s">
        <v>294</v>
      </c>
      <c r="Q225" t="s">
        <v>224</v>
      </c>
      <c r="R225" t="s">
        <v>220</v>
      </c>
      <c r="S225" t="s">
        <v>124</v>
      </c>
      <c r="T225" t="s">
        <v>215</v>
      </c>
      <c r="U225" t="s">
        <v>191</v>
      </c>
      <c r="V225" t="s">
        <v>2562</v>
      </c>
      <c r="W225" t="s">
        <v>2442</v>
      </c>
      <c r="X225" s="51" t="str">
        <f t="shared" si="6"/>
        <v>3</v>
      </c>
      <c r="Y225" s="51" t="str">
        <f>IF(T225="","",IF(AND(T225&lt;&gt;'Tabelas auxiliares'!$B$236,T225&lt;&gt;'Tabelas auxiliares'!$B$237),"FOLHA DE PESSOAL",IF(X225='Tabelas auxiliares'!$A$237,"CUSTEIO",IF(X225='Tabelas auxiliares'!$A$236,"INVESTIMENTO","ERRO - VERIFICAR"))))</f>
        <v>FOLHA DE PESSOAL</v>
      </c>
      <c r="Z225" s="64">
        <f t="shared" si="7"/>
        <v>1537.1299999999999</v>
      </c>
      <c r="AA225" s="44">
        <v>23.27</v>
      </c>
      <c r="AC225" s="44">
        <v>1513.86</v>
      </c>
    </row>
    <row r="226" spans="1:29" x14ac:dyDescent="0.25">
      <c r="A226" t="s">
        <v>2314</v>
      </c>
      <c r="B226" t="s">
        <v>2291</v>
      </c>
      <c r="C226" t="s">
        <v>2317</v>
      </c>
      <c r="D226" t="s">
        <v>90</v>
      </c>
      <c r="E226" t="s">
        <v>118</v>
      </c>
      <c r="F226" s="51" t="str">
        <f>IFERROR(VLOOKUP(D226,'Tabelas auxiliares'!$A$3:$B$61,2,FALSE),"")</f>
        <v>SUGEPE-FOLHA - PASEP + AUX. MORADIA</v>
      </c>
      <c r="G226" s="51" t="str">
        <f>IFERROR(VLOOKUP($B226,'Tabelas auxiliares'!$A$65:$C$102,2,FALSE),"")</f>
        <v>Folha de Pagamento - Benefícios</v>
      </c>
      <c r="H226" s="51" t="str">
        <f>IFERROR(VLOOKUP($B226,'Tabelas auxiliares'!$A$65:$C$102,3,FALSE),"")</f>
        <v xml:space="preserve">AUXILIO FUNERAL / CONTRATACAO POR TEMPO DETERMINADO / BENEF.ASSIST. DO SERVIDOR E DO MILITAR / AUXILIO-ALIMENTACAO / AUXILIO-TRANSPORTE / INDENIZACOES E RESTITUICOES / DESPESAS DE EXERCICIOS ANTERIORES </v>
      </c>
      <c r="I226" t="s">
        <v>145</v>
      </c>
      <c r="J226" t="s">
        <v>329</v>
      </c>
      <c r="K226" t="s">
        <v>362</v>
      </c>
      <c r="L226" t="s">
        <v>331</v>
      </c>
      <c r="M226" t="s">
        <v>220</v>
      </c>
      <c r="N226" t="s">
        <v>178</v>
      </c>
      <c r="O226" t="s">
        <v>345</v>
      </c>
      <c r="P226" t="s">
        <v>346</v>
      </c>
      <c r="Q226" t="s">
        <v>224</v>
      </c>
      <c r="R226" t="s">
        <v>220</v>
      </c>
      <c r="S226" t="s">
        <v>124</v>
      </c>
      <c r="T226" t="s">
        <v>215</v>
      </c>
      <c r="U226" t="s">
        <v>188</v>
      </c>
      <c r="V226" t="s">
        <v>2579</v>
      </c>
      <c r="W226" t="s">
        <v>2460</v>
      </c>
      <c r="X226" s="51" t="str">
        <f t="shared" si="6"/>
        <v>3</v>
      </c>
      <c r="Y226" s="51" t="str">
        <f>IF(T226="","",IF(AND(T226&lt;&gt;'Tabelas auxiliares'!$B$236,T226&lt;&gt;'Tabelas auxiliares'!$B$237),"FOLHA DE PESSOAL",IF(X226='Tabelas auxiliares'!$A$237,"CUSTEIO",IF(X226='Tabelas auxiliares'!$A$236,"INVESTIMENTO","ERRO - VERIFICAR"))))</f>
        <v>FOLHA DE PESSOAL</v>
      </c>
      <c r="Z226" s="64">
        <f t="shared" si="7"/>
        <v>29645.08</v>
      </c>
      <c r="AA226" s="44">
        <v>2206.7199999999998</v>
      </c>
      <c r="AC226" s="44">
        <v>27438.36</v>
      </c>
    </row>
    <row r="227" spans="1:29" x14ac:dyDescent="0.25">
      <c r="A227" t="s">
        <v>2314</v>
      </c>
      <c r="B227" t="s">
        <v>2291</v>
      </c>
      <c r="C227" t="s">
        <v>2317</v>
      </c>
      <c r="D227" t="s">
        <v>90</v>
      </c>
      <c r="E227" t="s">
        <v>118</v>
      </c>
      <c r="F227" s="51" t="str">
        <f>IFERROR(VLOOKUP(D227,'Tabelas auxiliares'!$A$3:$B$61,2,FALSE),"")</f>
        <v>SUGEPE-FOLHA - PASEP + AUX. MORADIA</v>
      </c>
      <c r="G227" s="51" t="str">
        <f>IFERROR(VLOOKUP($B227,'Tabelas auxiliares'!$A$65:$C$102,2,FALSE),"")</f>
        <v>Folha de Pagamento - Benefícios</v>
      </c>
      <c r="H227" s="51" t="str">
        <f>IFERROR(VLOOKUP($B227,'Tabelas auxiliares'!$A$65:$C$102,3,FALSE),"")</f>
        <v xml:space="preserve">AUXILIO FUNERAL / CONTRATACAO POR TEMPO DETERMINADO / BENEF.ASSIST. DO SERVIDOR E DO MILITAR / AUXILIO-ALIMENTACAO / AUXILIO-TRANSPORTE / INDENIZACOES E RESTITUICOES / DESPESAS DE EXERCICIOS ANTERIORES </v>
      </c>
      <c r="I227" t="s">
        <v>145</v>
      </c>
      <c r="J227" t="s">
        <v>329</v>
      </c>
      <c r="K227" t="s">
        <v>363</v>
      </c>
      <c r="L227" t="s">
        <v>331</v>
      </c>
      <c r="M227" t="s">
        <v>220</v>
      </c>
      <c r="N227" t="s">
        <v>178</v>
      </c>
      <c r="O227" t="s">
        <v>230</v>
      </c>
      <c r="P227" t="s">
        <v>348</v>
      </c>
      <c r="Q227" t="s">
        <v>224</v>
      </c>
      <c r="R227" t="s">
        <v>220</v>
      </c>
      <c r="S227" t="s">
        <v>124</v>
      </c>
      <c r="T227" t="s">
        <v>215</v>
      </c>
      <c r="U227" t="s">
        <v>190</v>
      </c>
      <c r="V227" t="s">
        <v>2580</v>
      </c>
      <c r="W227" t="s">
        <v>2461</v>
      </c>
      <c r="X227" s="51" t="str">
        <f t="shared" si="6"/>
        <v>3</v>
      </c>
      <c r="Y227" s="51" t="str">
        <f>IF(T227="","",IF(AND(T227&lt;&gt;'Tabelas auxiliares'!$B$236,T227&lt;&gt;'Tabelas auxiliares'!$B$237),"FOLHA DE PESSOAL",IF(X227='Tabelas auxiliares'!$A$237,"CUSTEIO",IF(X227='Tabelas auxiliares'!$A$236,"INVESTIMENTO","ERRO - VERIFICAR"))))</f>
        <v>FOLHA DE PESSOAL</v>
      </c>
      <c r="Z227" s="64">
        <f t="shared" si="7"/>
        <v>2568</v>
      </c>
      <c r="AA227" s="44">
        <v>256.8</v>
      </c>
      <c r="AC227" s="44">
        <v>2311.1999999999998</v>
      </c>
    </row>
    <row r="228" spans="1:29" x14ac:dyDescent="0.25">
      <c r="A228" t="s">
        <v>2314</v>
      </c>
      <c r="B228" t="s">
        <v>2291</v>
      </c>
      <c r="C228" t="s">
        <v>2317</v>
      </c>
      <c r="D228" t="s">
        <v>90</v>
      </c>
      <c r="E228" t="s">
        <v>118</v>
      </c>
      <c r="F228" s="51" t="str">
        <f>IFERROR(VLOOKUP(D228,'Tabelas auxiliares'!$A$3:$B$61,2,FALSE),"")</f>
        <v>SUGEPE-FOLHA - PASEP + AUX. MORADIA</v>
      </c>
      <c r="G228" s="51" t="str">
        <f>IFERROR(VLOOKUP($B228,'Tabelas auxiliares'!$A$65:$C$102,2,FALSE),"")</f>
        <v>Folha de Pagamento - Benefícios</v>
      </c>
      <c r="H228" s="51" t="str">
        <f>IFERROR(VLOOKUP($B228,'Tabelas auxiliares'!$A$65:$C$102,3,FALSE),"")</f>
        <v xml:space="preserve">AUXILIO FUNERAL / CONTRATACAO POR TEMPO DETERMINADO / BENEF.ASSIST. DO SERVIDOR E DO MILITAR / AUXILIO-ALIMENTACAO / AUXILIO-TRANSPORTE / INDENIZACOES E RESTITUICOES / DESPESAS DE EXERCICIOS ANTERIORES </v>
      </c>
      <c r="I228" t="s">
        <v>145</v>
      </c>
      <c r="J228" t="s">
        <v>329</v>
      </c>
      <c r="K228" t="s">
        <v>364</v>
      </c>
      <c r="L228" t="s">
        <v>331</v>
      </c>
      <c r="M228" t="s">
        <v>220</v>
      </c>
      <c r="N228" t="s">
        <v>178</v>
      </c>
      <c r="O228" t="s">
        <v>350</v>
      </c>
      <c r="P228" t="s">
        <v>351</v>
      </c>
      <c r="Q228" t="s">
        <v>224</v>
      </c>
      <c r="R228" t="s">
        <v>220</v>
      </c>
      <c r="S228" t="s">
        <v>124</v>
      </c>
      <c r="T228" t="s">
        <v>215</v>
      </c>
      <c r="U228" t="s">
        <v>187</v>
      </c>
      <c r="V228" t="s">
        <v>2581</v>
      </c>
      <c r="W228" t="s">
        <v>2462</v>
      </c>
      <c r="X228" s="51" t="str">
        <f t="shared" si="6"/>
        <v>3</v>
      </c>
      <c r="Y228" s="51" t="str">
        <f>IF(T228="","",IF(AND(T228&lt;&gt;'Tabelas auxiliares'!$B$236,T228&lt;&gt;'Tabelas auxiliares'!$B$237),"FOLHA DE PESSOAL",IF(X228='Tabelas auxiliares'!$A$237,"CUSTEIO",IF(X228='Tabelas auxiliares'!$A$236,"INVESTIMENTO","ERRO - VERIFICAR"))))</f>
        <v>FOLHA DE PESSOAL</v>
      </c>
      <c r="Z228" s="64">
        <f t="shared" si="7"/>
        <v>1050.42</v>
      </c>
      <c r="AA228" s="44">
        <v>67.760000000000005</v>
      </c>
      <c r="AC228" s="44">
        <v>982.66</v>
      </c>
    </row>
    <row r="229" spans="1:29" x14ac:dyDescent="0.25">
      <c r="A229" t="s">
        <v>2314</v>
      </c>
      <c r="B229" t="s">
        <v>2291</v>
      </c>
      <c r="C229" t="s">
        <v>2317</v>
      </c>
      <c r="D229" t="s">
        <v>90</v>
      </c>
      <c r="E229" t="s">
        <v>118</v>
      </c>
      <c r="F229" s="51" t="str">
        <f>IFERROR(VLOOKUP(D229,'Tabelas auxiliares'!$A$3:$B$61,2,FALSE),"")</f>
        <v>SUGEPE-FOLHA - PASEP + AUX. MORADIA</v>
      </c>
      <c r="G229" s="51" t="str">
        <f>IFERROR(VLOOKUP($B229,'Tabelas auxiliares'!$A$65:$C$102,2,FALSE),"")</f>
        <v>Folha de Pagamento - Benefícios</v>
      </c>
      <c r="H229" s="51" t="str">
        <f>IFERROR(VLOOKUP($B229,'Tabelas auxiliares'!$A$65:$C$102,3,FALSE),"")</f>
        <v xml:space="preserve">AUXILIO FUNERAL / CONTRATACAO POR TEMPO DETERMINADO / BENEF.ASSIST. DO SERVIDOR E DO MILITAR / AUXILIO-ALIMENTACAO / AUXILIO-TRANSPORTE / INDENIZACOES E RESTITUICOES / DESPESAS DE EXERCICIOS ANTERIORES </v>
      </c>
      <c r="I229" t="s">
        <v>145</v>
      </c>
      <c r="J229" t="s">
        <v>329</v>
      </c>
      <c r="K229" t="s">
        <v>365</v>
      </c>
      <c r="L229" t="s">
        <v>331</v>
      </c>
      <c r="M229" t="s">
        <v>220</v>
      </c>
      <c r="N229" t="s">
        <v>178</v>
      </c>
      <c r="O229" t="s">
        <v>353</v>
      </c>
      <c r="P229" t="s">
        <v>354</v>
      </c>
      <c r="Q229" t="s">
        <v>224</v>
      </c>
      <c r="R229" t="s">
        <v>220</v>
      </c>
      <c r="S229" t="s">
        <v>124</v>
      </c>
      <c r="T229" t="s">
        <v>215</v>
      </c>
      <c r="U229" t="s">
        <v>192</v>
      </c>
      <c r="V229" t="s">
        <v>3017</v>
      </c>
      <c r="W229" t="s">
        <v>3018</v>
      </c>
      <c r="X229" s="51" t="str">
        <f t="shared" si="6"/>
        <v>3</v>
      </c>
      <c r="Y229" s="51" t="str">
        <f>IF(T229="","",IF(AND(T229&lt;&gt;'Tabelas auxiliares'!$B$236,T229&lt;&gt;'Tabelas auxiliares'!$B$237),"FOLHA DE PESSOAL",IF(X229='Tabelas auxiliares'!$A$237,"CUSTEIO",IF(X229='Tabelas auxiliares'!$A$236,"INVESTIMENTO","ERRO - VERIFICAR"))))</f>
        <v>FOLHA DE PESSOAL</v>
      </c>
      <c r="Z229" s="64">
        <f t="shared" si="7"/>
        <v>659.25</v>
      </c>
      <c r="AC229" s="44">
        <v>659.25</v>
      </c>
    </row>
    <row r="230" spans="1:29" x14ac:dyDescent="0.25">
      <c r="A230" t="s">
        <v>2314</v>
      </c>
      <c r="B230" t="s">
        <v>2291</v>
      </c>
      <c r="C230" t="s">
        <v>2317</v>
      </c>
      <c r="D230" t="s">
        <v>90</v>
      </c>
      <c r="E230" t="s">
        <v>118</v>
      </c>
      <c r="F230" s="51" t="str">
        <f>IFERROR(VLOOKUP(D230,'Tabelas auxiliares'!$A$3:$B$61,2,FALSE),"")</f>
        <v>SUGEPE-FOLHA - PASEP + AUX. MORADIA</v>
      </c>
      <c r="G230" s="51" t="str">
        <f>IFERROR(VLOOKUP($B230,'Tabelas auxiliares'!$A$65:$C$102,2,FALSE),"")</f>
        <v>Folha de Pagamento - Benefícios</v>
      </c>
      <c r="H230" s="51" t="str">
        <f>IFERROR(VLOOKUP($B230,'Tabelas auxiliares'!$A$65:$C$102,3,FALSE),"")</f>
        <v xml:space="preserve">AUXILIO FUNERAL / CONTRATACAO POR TEMPO DETERMINADO / BENEF.ASSIST. DO SERVIDOR E DO MILITAR / AUXILIO-ALIMENTACAO / AUXILIO-TRANSPORTE / INDENIZACOES E RESTITUICOES / DESPESAS DE EXERCICIOS ANTERIORES </v>
      </c>
      <c r="I230" t="s">
        <v>145</v>
      </c>
      <c r="J230" t="s">
        <v>329</v>
      </c>
      <c r="K230" t="s">
        <v>366</v>
      </c>
      <c r="L230" t="s">
        <v>331</v>
      </c>
      <c r="M230" t="s">
        <v>220</v>
      </c>
      <c r="N230" t="s">
        <v>178</v>
      </c>
      <c r="O230" t="s">
        <v>230</v>
      </c>
      <c r="P230" t="s">
        <v>348</v>
      </c>
      <c r="Q230" t="s">
        <v>224</v>
      </c>
      <c r="R230" t="s">
        <v>220</v>
      </c>
      <c r="S230" t="s">
        <v>124</v>
      </c>
      <c r="T230" t="s">
        <v>215</v>
      </c>
      <c r="U230" t="s">
        <v>190</v>
      </c>
      <c r="V230" t="s">
        <v>2582</v>
      </c>
      <c r="W230" t="s">
        <v>2463</v>
      </c>
      <c r="X230" s="51" t="str">
        <f t="shared" si="6"/>
        <v>3</v>
      </c>
      <c r="Y230" s="51" t="str">
        <f>IF(T230="","",IF(AND(T230&lt;&gt;'Tabelas auxiliares'!$B$236,T230&lt;&gt;'Tabelas auxiliares'!$B$237),"FOLHA DE PESSOAL",IF(X230='Tabelas auxiliares'!$A$237,"CUSTEIO",IF(X230='Tabelas auxiliares'!$A$236,"INVESTIMENTO","ERRO - VERIFICAR"))))</f>
        <v>FOLHA DE PESSOAL</v>
      </c>
      <c r="Z230" s="64">
        <f t="shared" si="7"/>
        <v>69978</v>
      </c>
      <c r="AA230" s="44">
        <v>6436.05</v>
      </c>
      <c r="AC230" s="44">
        <v>63541.95</v>
      </c>
    </row>
    <row r="231" spans="1:29" x14ac:dyDescent="0.25">
      <c r="A231" t="s">
        <v>2314</v>
      </c>
      <c r="B231" t="s">
        <v>2291</v>
      </c>
      <c r="C231" t="s">
        <v>2317</v>
      </c>
      <c r="D231" t="s">
        <v>90</v>
      </c>
      <c r="E231" t="s">
        <v>118</v>
      </c>
      <c r="F231" s="51" t="str">
        <f>IFERROR(VLOOKUP(D231,'Tabelas auxiliares'!$A$3:$B$61,2,FALSE),"")</f>
        <v>SUGEPE-FOLHA - PASEP + AUX. MORADIA</v>
      </c>
      <c r="G231" s="51" t="str">
        <f>IFERROR(VLOOKUP($B231,'Tabelas auxiliares'!$A$65:$C$102,2,FALSE),"")</f>
        <v>Folha de Pagamento - Benefícios</v>
      </c>
      <c r="H231" s="51" t="str">
        <f>IFERROR(VLOOKUP($B231,'Tabelas auxiliares'!$A$65:$C$102,3,FALSE),"")</f>
        <v xml:space="preserve">AUXILIO FUNERAL / CONTRATACAO POR TEMPO DETERMINADO / BENEF.ASSIST. DO SERVIDOR E DO MILITAR / AUXILIO-ALIMENTACAO / AUXILIO-TRANSPORTE / INDENIZACOES E RESTITUICOES / DESPESAS DE EXERCICIOS ANTERIORES </v>
      </c>
      <c r="I231" t="s">
        <v>145</v>
      </c>
      <c r="J231" t="s">
        <v>329</v>
      </c>
      <c r="K231" t="s">
        <v>367</v>
      </c>
      <c r="L231" t="s">
        <v>331</v>
      </c>
      <c r="M231" t="s">
        <v>220</v>
      </c>
      <c r="N231" t="s">
        <v>178</v>
      </c>
      <c r="O231" t="s">
        <v>345</v>
      </c>
      <c r="P231" t="s">
        <v>346</v>
      </c>
      <c r="Q231" t="s">
        <v>224</v>
      </c>
      <c r="R231" t="s">
        <v>220</v>
      </c>
      <c r="S231" t="s">
        <v>124</v>
      </c>
      <c r="T231" t="s">
        <v>215</v>
      </c>
      <c r="U231" t="s">
        <v>188</v>
      </c>
      <c r="V231" t="s">
        <v>2583</v>
      </c>
      <c r="W231" t="s">
        <v>2464</v>
      </c>
      <c r="X231" s="51" t="str">
        <f t="shared" si="6"/>
        <v>3</v>
      </c>
      <c r="Y231" s="51" t="str">
        <f>IF(T231="","",IF(AND(T231&lt;&gt;'Tabelas auxiliares'!$B$236,T231&lt;&gt;'Tabelas auxiliares'!$B$237),"FOLHA DE PESSOAL",IF(X231='Tabelas auxiliares'!$A$237,"CUSTEIO",IF(X231='Tabelas auxiliares'!$A$236,"INVESTIMENTO","ERRO - VERIFICAR"))))</f>
        <v>FOLHA DE PESSOAL</v>
      </c>
      <c r="Z231" s="64">
        <f t="shared" si="7"/>
        <v>671298.91</v>
      </c>
      <c r="AA231" s="44">
        <v>4734.7299999999996</v>
      </c>
      <c r="AC231" s="44">
        <v>666564.18000000005</v>
      </c>
    </row>
    <row r="232" spans="1:29" x14ac:dyDescent="0.25">
      <c r="A232" t="s">
        <v>2314</v>
      </c>
      <c r="B232" t="s">
        <v>2291</v>
      </c>
      <c r="C232" t="s">
        <v>2317</v>
      </c>
      <c r="D232" t="s">
        <v>90</v>
      </c>
      <c r="E232" t="s">
        <v>118</v>
      </c>
      <c r="F232" s="51" t="str">
        <f>IFERROR(VLOOKUP(D232,'Tabelas auxiliares'!$A$3:$B$61,2,FALSE),"")</f>
        <v>SUGEPE-FOLHA - PASEP + AUX. MORADIA</v>
      </c>
      <c r="G232" s="51" t="str">
        <f>IFERROR(VLOOKUP($B232,'Tabelas auxiliares'!$A$65:$C$102,2,FALSE),"")</f>
        <v>Folha de Pagamento - Benefícios</v>
      </c>
      <c r="H232" s="51" t="str">
        <f>IFERROR(VLOOKUP($B232,'Tabelas auxiliares'!$A$65:$C$102,3,FALSE),"")</f>
        <v xml:space="preserve">AUXILIO FUNERAL / CONTRATACAO POR TEMPO DETERMINADO / BENEF.ASSIST. DO SERVIDOR E DO MILITAR / AUXILIO-ALIMENTACAO / AUXILIO-TRANSPORTE / INDENIZACOES E RESTITUICOES / DESPESAS DE EXERCICIOS ANTERIORES </v>
      </c>
      <c r="I232" t="s">
        <v>145</v>
      </c>
      <c r="J232" t="s">
        <v>329</v>
      </c>
      <c r="K232" t="s">
        <v>368</v>
      </c>
      <c r="L232" t="s">
        <v>331</v>
      </c>
      <c r="M232" t="s">
        <v>220</v>
      </c>
      <c r="N232" t="s">
        <v>178</v>
      </c>
      <c r="O232" t="s">
        <v>350</v>
      </c>
      <c r="P232" t="s">
        <v>351</v>
      </c>
      <c r="Q232" t="s">
        <v>224</v>
      </c>
      <c r="R232" t="s">
        <v>220</v>
      </c>
      <c r="S232" t="s">
        <v>124</v>
      </c>
      <c r="T232" t="s">
        <v>215</v>
      </c>
      <c r="U232" t="s">
        <v>187</v>
      </c>
      <c r="V232" t="s">
        <v>2584</v>
      </c>
      <c r="W232" t="s">
        <v>2465</v>
      </c>
      <c r="X232" s="51" t="str">
        <f t="shared" si="6"/>
        <v>3</v>
      </c>
      <c r="Y232" s="51" t="str">
        <f>IF(T232="","",IF(AND(T232&lt;&gt;'Tabelas auxiliares'!$B$236,T232&lt;&gt;'Tabelas auxiliares'!$B$237),"FOLHA DE PESSOAL",IF(X232='Tabelas auxiliares'!$A$237,"CUSTEIO",IF(X232='Tabelas auxiliares'!$A$236,"INVESTIMENTO","ERRO - VERIFICAR"))))</f>
        <v>FOLHA DE PESSOAL</v>
      </c>
      <c r="Z232" s="64">
        <f t="shared" si="7"/>
        <v>142329.75</v>
      </c>
      <c r="AA232" s="44">
        <v>41939.25</v>
      </c>
      <c r="AC232" s="44">
        <v>100390.5</v>
      </c>
    </row>
    <row r="233" spans="1:29" x14ac:dyDescent="0.25">
      <c r="A233" t="s">
        <v>2314</v>
      </c>
      <c r="B233" t="s">
        <v>2291</v>
      </c>
      <c r="C233" t="s">
        <v>2317</v>
      </c>
      <c r="D233" t="s">
        <v>90</v>
      </c>
      <c r="E233" t="s">
        <v>118</v>
      </c>
      <c r="F233" s="51" t="str">
        <f>IFERROR(VLOOKUP(D233,'Tabelas auxiliares'!$A$3:$B$61,2,FALSE),"")</f>
        <v>SUGEPE-FOLHA - PASEP + AUX. MORADIA</v>
      </c>
      <c r="G233" s="51" t="str">
        <f>IFERROR(VLOOKUP($B233,'Tabelas auxiliares'!$A$65:$C$102,2,FALSE),"")</f>
        <v>Folha de Pagamento - Benefícios</v>
      </c>
      <c r="H233" s="51" t="str">
        <f>IFERROR(VLOOKUP($B233,'Tabelas auxiliares'!$A$65:$C$102,3,FALSE),"")</f>
        <v xml:space="preserve">AUXILIO FUNERAL / CONTRATACAO POR TEMPO DETERMINADO / BENEF.ASSIST. DO SERVIDOR E DO MILITAR / AUXILIO-ALIMENTACAO / AUXILIO-TRANSPORTE / INDENIZACOES E RESTITUICOES / DESPESAS DE EXERCICIOS ANTERIORES </v>
      </c>
      <c r="I233" t="s">
        <v>145</v>
      </c>
      <c r="J233" t="s">
        <v>329</v>
      </c>
      <c r="K233" t="s">
        <v>369</v>
      </c>
      <c r="L233" t="s">
        <v>331</v>
      </c>
      <c r="M233" t="s">
        <v>220</v>
      </c>
      <c r="N233" t="s">
        <v>180</v>
      </c>
      <c r="O233" t="s">
        <v>230</v>
      </c>
      <c r="P233" t="s">
        <v>294</v>
      </c>
      <c r="Q233" t="s">
        <v>224</v>
      </c>
      <c r="R233" t="s">
        <v>220</v>
      </c>
      <c r="S233" t="s">
        <v>124</v>
      </c>
      <c r="T233" t="s">
        <v>215</v>
      </c>
      <c r="U233" t="s">
        <v>191</v>
      </c>
      <c r="V233" t="s">
        <v>2562</v>
      </c>
      <c r="W233" t="s">
        <v>2442</v>
      </c>
      <c r="X233" s="51" t="str">
        <f t="shared" si="6"/>
        <v>3</v>
      </c>
      <c r="Y233" s="51" t="str">
        <f>IF(T233="","",IF(AND(T233&lt;&gt;'Tabelas auxiliares'!$B$236,T233&lt;&gt;'Tabelas auxiliares'!$B$237),"FOLHA DE PESSOAL",IF(X233='Tabelas auxiliares'!$A$237,"CUSTEIO",IF(X233='Tabelas auxiliares'!$A$236,"INVESTIMENTO","ERRO - VERIFICAR"))))</f>
        <v>FOLHA DE PESSOAL</v>
      </c>
      <c r="Z233" s="64">
        <f t="shared" si="7"/>
        <v>174968.69999999998</v>
      </c>
      <c r="AA233" s="44">
        <v>1725.21</v>
      </c>
      <c r="AC233" s="44">
        <v>173243.49</v>
      </c>
    </row>
    <row r="234" spans="1:29" x14ac:dyDescent="0.25">
      <c r="A234" t="s">
        <v>2314</v>
      </c>
      <c r="B234" t="s">
        <v>2291</v>
      </c>
      <c r="C234" t="s">
        <v>2317</v>
      </c>
      <c r="D234" t="s">
        <v>90</v>
      </c>
      <c r="E234" t="s">
        <v>118</v>
      </c>
      <c r="F234" s="51" t="str">
        <f>IFERROR(VLOOKUP(D234,'Tabelas auxiliares'!$A$3:$B$61,2,FALSE),"")</f>
        <v>SUGEPE-FOLHA - PASEP + AUX. MORADIA</v>
      </c>
      <c r="G234" s="51" t="str">
        <f>IFERROR(VLOOKUP($B234,'Tabelas auxiliares'!$A$65:$C$102,2,FALSE),"")</f>
        <v>Folha de Pagamento - Benefícios</v>
      </c>
      <c r="H234" s="51" t="str">
        <f>IFERROR(VLOOKUP($B234,'Tabelas auxiliares'!$A$65:$C$102,3,FALSE),"")</f>
        <v xml:space="preserve">AUXILIO FUNERAL / CONTRATACAO POR TEMPO DETERMINADO / BENEF.ASSIST. DO SERVIDOR E DO MILITAR / AUXILIO-ALIMENTACAO / AUXILIO-TRANSPORTE / INDENIZACOES E RESTITUICOES / DESPESAS DE EXERCICIOS ANTERIORES </v>
      </c>
      <c r="I234" t="s">
        <v>2109</v>
      </c>
      <c r="J234" t="s">
        <v>2132</v>
      </c>
      <c r="K234" t="s">
        <v>2133</v>
      </c>
      <c r="L234" t="s">
        <v>2134</v>
      </c>
      <c r="M234" t="s">
        <v>293</v>
      </c>
      <c r="N234" t="s">
        <v>180</v>
      </c>
      <c r="O234" t="s">
        <v>230</v>
      </c>
      <c r="P234" t="s">
        <v>294</v>
      </c>
      <c r="Q234" t="s">
        <v>224</v>
      </c>
      <c r="R234" t="s">
        <v>220</v>
      </c>
      <c r="S234" t="s">
        <v>124</v>
      </c>
      <c r="T234" t="s">
        <v>215</v>
      </c>
      <c r="U234" t="s">
        <v>191</v>
      </c>
      <c r="V234" t="s">
        <v>2562</v>
      </c>
      <c r="W234" t="s">
        <v>2442</v>
      </c>
      <c r="X234" s="51" t="str">
        <f t="shared" si="6"/>
        <v>3</v>
      </c>
      <c r="Y234" s="51" t="str">
        <f>IF(T234="","",IF(AND(T234&lt;&gt;'Tabelas auxiliares'!$B$236,T234&lt;&gt;'Tabelas auxiliares'!$B$237),"FOLHA DE PESSOAL",IF(X234='Tabelas auxiliares'!$A$237,"CUSTEIO",IF(X234='Tabelas auxiliares'!$A$236,"INVESTIMENTO","ERRO - VERIFICAR"))))</f>
        <v>FOLHA DE PESSOAL</v>
      </c>
      <c r="Z234" s="64">
        <f t="shared" si="7"/>
        <v>1616.58</v>
      </c>
      <c r="AC234" s="44">
        <v>1616.58</v>
      </c>
    </row>
    <row r="235" spans="1:29" x14ac:dyDescent="0.25">
      <c r="A235" t="s">
        <v>2314</v>
      </c>
      <c r="B235" t="s">
        <v>2291</v>
      </c>
      <c r="C235" t="s">
        <v>2317</v>
      </c>
      <c r="D235" t="s">
        <v>90</v>
      </c>
      <c r="E235" t="s">
        <v>118</v>
      </c>
      <c r="F235" s="51" t="str">
        <f>IFERROR(VLOOKUP(D235,'Tabelas auxiliares'!$A$3:$B$61,2,FALSE),"")</f>
        <v>SUGEPE-FOLHA - PASEP + AUX. MORADIA</v>
      </c>
      <c r="G235" s="51" t="str">
        <f>IFERROR(VLOOKUP($B235,'Tabelas auxiliares'!$A$65:$C$102,2,FALSE),"")</f>
        <v>Folha de Pagamento - Benefícios</v>
      </c>
      <c r="H235" s="51" t="str">
        <f>IFERROR(VLOOKUP($B235,'Tabelas auxiliares'!$A$65:$C$102,3,FALSE),"")</f>
        <v xml:space="preserve">AUXILIO FUNERAL / CONTRATACAO POR TEMPO DETERMINADO / BENEF.ASSIST. DO SERVIDOR E DO MILITAR / AUXILIO-ALIMENTACAO / AUXILIO-TRANSPORTE / INDENIZACOES E RESTITUICOES / DESPESAS DE EXERCICIOS ANTERIORES </v>
      </c>
      <c r="I235" t="s">
        <v>2807</v>
      </c>
      <c r="J235" t="s">
        <v>2808</v>
      </c>
      <c r="K235" t="s">
        <v>2822</v>
      </c>
      <c r="L235" t="s">
        <v>2810</v>
      </c>
      <c r="M235" t="s">
        <v>220</v>
      </c>
      <c r="N235" t="s">
        <v>178</v>
      </c>
      <c r="O235" t="s">
        <v>345</v>
      </c>
      <c r="P235" t="s">
        <v>346</v>
      </c>
      <c r="Q235" t="s">
        <v>224</v>
      </c>
      <c r="R235" t="s">
        <v>220</v>
      </c>
      <c r="S235" t="s">
        <v>124</v>
      </c>
      <c r="T235" t="s">
        <v>215</v>
      </c>
      <c r="U235" t="s">
        <v>188</v>
      </c>
      <c r="V235" t="s">
        <v>2579</v>
      </c>
      <c r="W235" t="s">
        <v>2460</v>
      </c>
      <c r="X235" s="51" t="str">
        <f t="shared" si="6"/>
        <v>3</v>
      </c>
      <c r="Y235" s="51" t="str">
        <f>IF(T235="","",IF(AND(T235&lt;&gt;'Tabelas auxiliares'!$B$236,T235&lt;&gt;'Tabelas auxiliares'!$B$237),"FOLHA DE PESSOAL",IF(X235='Tabelas auxiliares'!$A$237,"CUSTEIO",IF(X235='Tabelas auxiliares'!$A$236,"INVESTIMENTO","ERRO - VERIFICAR"))))</f>
        <v>FOLHA DE PESSOAL</v>
      </c>
      <c r="Z235" s="64">
        <f t="shared" si="7"/>
        <v>28604.17</v>
      </c>
      <c r="AA235" s="44">
        <v>1790.35</v>
      </c>
      <c r="AC235" s="44">
        <v>26813.82</v>
      </c>
    </row>
    <row r="236" spans="1:29" x14ac:dyDescent="0.25">
      <c r="A236" t="s">
        <v>2314</v>
      </c>
      <c r="B236" t="s">
        <v>2291</v>
      </c>
      <c r="C236" t="s">
        <v>2317</v>
      </c>
      <c r="D236" t="s">
        <v>90</v>
      </c>
      <c r="E236" t="s">
        <v>118</v>
      </c>
      <c r="F236" s="51" t="str">
        <f>IFERROR(VLOOKUP(D236,'Tabelas auxiliares'!$A$3:$B$61,2,FALSE),"")</f>
        <v>SUGEPE-FOLHA - PASEP + AUX. MORADIA</v>
      </c>
      <c r="G236" s="51" t="str">
        <f>IFERROR(VLOOKUP($B236,'Tabelas auxiliares'!$A$65:$C$102,2,FALSE),"")</f>
        <v>Folha de Pagamento - Benefícios</v>
      </c>
      <c r="H236" s="51" t="str">
        <f>IFERROR(VLOOKUP($B236,'Tabelas auxiliares'!$A$65:$C$102,3,FALSE),"")</f>
        <v xml:space="preserve">AUXILIO FUNERAL / CONTRATACAO POR TEMPO DETERMINADO / BENEF.ASSIST. DO SERVIDOR E DO MILITAR / AUXILIO-ALIMENTACAO / AUXILIO-TRANSPORTE / INDENIZACOES E RESTITUICOES / DESPESAS DE EXERCICIOS ANTERIORES </v>
      </c>
      <c r="I236" t="s">
        <v>2807</v>
      </c>
      <c r="J236" t="s">
        <v>2808</v>
      </c>
      <c r="K236" t="s">
        <v>2823</v>
      </c>
      <c r="L236" t="s">
        <v>2810</v>
      </c>
      <c r="M236" t="s">
        <v>220</v>
      </c>
      <c r="N236" t="s">
        <v>178</v>
      </c>
      <c r="O236" t="s">
        <v>230</v>
      </c>
      <c r="P236" t="s">
        <v>348</v>
      </c>
      <c r="Q236" t="s">
        <v>224</v>
      </c>
      <c r="R236" t="s">
        <v>220</v>
      </c>
      <c r="S236" t="s">
        <v>124</v>
      </c>
      <c r="T236" t="s">
        <v>215</v>
      </c>
      <c r="U236" t="s">
        <v>190</v>
      </c>
      <c r="V236" t="s">
        <v>2580</v>
      </c>
      <c r="W236" t="s">
        <v>2461</v>
      </c>
      <c r="X236" s="51" t="str">
        <f t="shared" si="6"/>
        <v>3</v>
      </c>
      <c r="Y236" s="51" t="str">
        <f>IF(T236="","",IF(AND(T236&lt;&gt;'Tabelas auxiliares'!$B$236,T236&lt;&gt;'Tabelas auxiliares'!$B$237),"FOLHA DE PESSOAL",IF(X236='Tabelas auxiliares'!$A$237,"CUSTEIO",IF(X236='Tabelas auxiliares'!$A$236,"INVESTIMENTO","ERRO - VERIFICAR"))))</f>
        <v>FOLHA DE PESSOAL</v>
      </c>
      <c r="Z236" s="64">
        <f t="shared" si="7"/>
        <v>2568</v>
      </c>
      <c r="AA236" s="44">
        <v>256.8</v>
      </c>
      <c r="AC236" s="44">
        <v>2311.1999999999998</v>
      </c>
    </row>
    <row r="237" spans="1:29" x14ac:dyDescent="0.25">
      <c r="A237" t="s">
        <v>2314</v>
      </c>
      <c r="B237" t="s">
        <v>2291</v>
      </c>
      <c r="C237" t="s">
        <v>2317</v>
      </c>
      <c r="D237" t="s">
        <v>90</v>
      </c>
      <c r="E237" t="s">
        <v>118</v>
      </c>
      <c r="F237" s="51" t="str">
        <f>IFERROR(VLOOKUP(D237,'Tabelas auxiliares'!$A$3:$B$61,2,FALSE),"")</f>
        <v>SUGEPE-FOLHA - PASEP + AUX. MORADIA</v>
      </c>
      <c r="G237" s="51" t="str">
        <f>IFERROR(VLOOKUP($B237,'Tabelas auxiliares'!$A$65:$C$102,2,FALSE),"")</f>
        <v>Folha de Pagamento - Benefícios</v>
      </c>
      <c r="H237" s="51" t="str">
        <f>IFERROR(VLOOKUP($B237,'Tabelas auxiliares'!$A$65:$C$102,3,FALSE),"")</f>
        <v xml:space="preserve">AUXILIO FUNERAL / CONTRATACAO POR TEMPO DETERMINADO / BENEF.ASSIST. DO SERVIDOR E DO MILITAR / AUXILIO-ALIMENTACAO / AUXILIO-TRANSPORTE / INDENIZACOES E RESTITUICOES / DESPESAS DE EXERCICIOS ANTERIORES </v>
      </c>
      <c r="I237" t="s">
        <v>2807</v>
      </c>
      <c r="J237" t="s">
        <v>2808</v>
      </c>
      <c r="K237" t="s">
        <v>2824</v>
      </c>
      <c r="L237" t="s">
        <v>2810</v>
      </c>
      <c r="M237" t="s">
        <v>220</v>
      </c>
      <c r="N237" t="s">
        <v>178</v>
      </c>
      <c r="O237" t="s">
        <v>350</v>
      </c>
      <c r="P237" t="s">
        <v>351</v>
      </c>
      <c r="Q237" t="s">
        <v>224</v>
      </c>
      <c r="R237" t="s">
        <v>220</v>
      </c>
      <c r="S237" t="s">
        <v>124</v>
      </c>
      <c r="T237" t="s">
        <v>215</v>
      </c>
      <c r="U237" t="s">
        <v>187</v>
      </c>
      <c r="V237" t="s">
        <v>2581</v>
      </c>
      <c r="W237" t="s">
        <v>2462</v>
      </c>
      <c r="X237" s="51" t="str">
        <f t="shared" si="6"/>
        <v>3</v>
      </c>
      <c r="Y237" s="51" t="str">
        <f>IF(T237="","",IF(AND(T237&lt;&gt;'Tabelas auxiliares'!$B$236,T237&lt;&gt;'Tabelas auxiliares'!$B$237),"FOLHA DE PESSOAL",IF(X237='Tabelas auxiliares'!$A$237,"CUSTEIO",IF(X237='Tabelas auxiliares'!$A$236,"INVESTIMENTO","ERRO - VERIFICAR"))))</f>
        <v>FOLHA DE PESSOAL</v>
      </c>
      <c r="Z237" s="64">
        <f t="shared" si="7"/>
        <v>899.97</v>
      </c>
      <c r="AA237" s="44">
        <v>287.22000000000003</v>
      </c>
      <c r="AC237" s="44">
        <v>612.75</v>
      </c>
    </row>
    <row r="238" spans="1:29" x14ac:dyDescent="0.25">
      <c r="A238" t="s">
        <v>2314</v>
      </c>
      <c r="B238" t="s">
        <v>2291</v>
      </c>
      <c r="C238" t="s">
        <v>2317</v>
      </c>
      <c r="D238" t="s">
        <v>90</v>
      </c>
      <c r="E238" t="s">
        <v>118</v>
      </c>
      <c r="F238" s="51" t="str">
        <f>IFERROR(VLOOKUP(D238,'Tabelas auxiliares'!$A$3:$B$61,2,FALSE),"")</f>
        <v>SUGEPE-FOLHA - PASEP + AUX. MORADIA</v>
      </c>
      <c r="G238" s="51" t="str">
        <f>IFERROR(VLOOKUP($B238,'Tabelas auxiliares'!$A$65:$C$102,2,FALSE),"")</f>
        <v>Folha de Pagamento - Benefícios</v>
      </c>
      <c r="H238" s="51" t="str">
        <f>IFERROR(VLOOKUP($B238,'Tabelas auxiliares'!$A$65:$C$102,3,FALSE),"")</f>
        <v xml:space="preserve">AUXILIO FUNERAL / CONTRATACAO POR TEMPO DETERMINADO / BENEF.ASSIST. DO SERVIDOR E DO MILITAR / AUXILIO-ALIMENTACAO / AUXILIO-TRANSPORTE / INDENIZACOES E RESTITUICOES / DESPESAS DE EXERCICIOS ANTERIORES </v>
      </c>
      <c r="I238" t="s">
        <v>2807</v>
      </c>
      <c r="J238" t="s">
        <v>2808</v>
      </c>
      <c r="K238" t="s">
        <v>2825</v>
      </c>
      <c r="L238" t="s">
        <v>2810</v>
      </c>
      <c r="M238" t="s">
        <v>220</v>
      </c>
      <c r="N238" t="s">
        <v>178</v>
      </c>
      <c r="O238" t="s">
        <v>353</v>
      </c>
      <c r="P238" t="s">
        <v>354</v>
      </c>
      <c r="Q238" t="s">
        <v>224</v>
      </c>
      <c r="R238" t="s">
        <v>220</v>
      </c>
      <c r="S238" t="s">
        <v>124</v>
      </c>
      <c r="T238" t="s">
        <v>215</v>
      </c>
      <c r="U238" t="s">
        <v>192</v>
      </c>
      <c r="V238" t="s">
        <v>3017</v>
      </c>
      <c r="W238" t="s">
        <v>3018</v>
      </c>
      <c r="X238" s="51" t="str">
        <f t="shared" si="6"/>
        <v>3</v>
      </c>
      <c r="Y238" s="51" t="str">
        <f>IF(T238="","",IF(AND(T238&lt;&gt;'Tabelas auxiliares'!$B$236,T238&lt;&gt;'Tabelas auxiliares'!$B$237),"FOLHA DE PESSOAL",IF(X238='Tabelas auxiliares'!$A$237,"CUSTEIO",IF(X238='Tabelas auxiliares'!$A$236,"INVESTIMENTO","ERRO - VERIFICAR"))))</f>
        <v>FOLHA DE PESSOAL</v>
      </c>
      <c r="Z238" s="64">
        <f t="shared" si="7"/>
        <v>659.25</v>
      </c>
      <c r="AC238" s="44">
        <v>659.25</v>
      </c>
    </row>
    <row r="239" spans="1:29" x14ac:dyDescent="0.25">
      <c r="A239" t="s">
        <v>2314</v>
      </c>
      <c r="B239" t="s">
        <v>2291</v>
      </c>
      <c r="C239" t="s">
        <v>2317</v>
      </c>
      <c r="D239" t="s">
        <v>90</v>
      </c>
      <c r="E239" t="s">
        <v>118</v>
      </c>
      <c r="F239" s="51" t="str">
        <f>IFERROR(VLOOKUP(D239,'Tabelas auxiliares'!$A$3:$B$61,2,FALSE),"")</f>
        <v>SUGEPE-FOLHA - PASEP + AUX. MORADIA</v>
      </c>
      <c r="G239" s="51" t="str">
        <f>IFERROR(VLOOKUP($B239,'Tabelas auxiliares'!$A$65:$C$102,2,FALSE),"")</f>
        <v>Folha de Pagamento - Benefícios</v>
      </c>
      <c r="H239" s="51" t="str">
        <f>IFERROR(VLOOKUP($B239,'Tabelas auxiliares'!$A$65:$C$102,3,FALSE),"")</f>
        <v xml:space="preserve">AUXILIO FUNERAL / CONTRATACAO POR TEMPO DETERMINADO / BENEF.ASSIST. DO SERVIDOR E DO MILITAR / AUXILIO-ALIMENTACAO / AUXILIO-TRANSPORTE / INDENIZACOES E RESTITUICOES / DESPESAS DE EXERCICIOS ANTERIORES </v>
      </c>
      <c r="I239" t="s">
        <v>2807</v>
      </c>
      <c r="J239" t="s">
        <v>2808</v>
      </c>
      <c r="K239" t="s">
        <v>2826</v>
      </c>
      <c r="L239" t="s">
        <v>2810</v>
      </c>
      <c r="M239" t="s">
        <v>220</v>
      </c>
      <c r="N239" t="s">
        <v>178</v>
      </c>
      <c r="O239" t="s">
        <v>230</v>
      </c>
      <c r="P239" t="s">
        <v>348</v>
      </c>
      <c r="Q239" t="s">
        <v>224</v>
      </c>
      <c r="R239" t="s">
        <v>220</v>
      </c>
      <c r="S239" t="s">
        <v>124</v>
      </c>
      <c r="T239" t="s">
        <v>215</v>
      </c>
      <c r="U239" t="s">
        <v>190</v>
      </c>
      <c r="V239" t="s">
        <v>2582</v>
      </c>
      <c r="W239" t="s">
        <v>2463</v>
      </c>
      <c r="X239" s="51" t="str">
        <f t="shared" si="6"/>
        <v>3</v>
      </c>
      <c r="Y239" s="51" t="str">
        <f>IF(T239="","",IF(AND(T239&lt;&gt;'Tabelas auxiliares'!$B$236,T239&lt;&gt;'Tabelas auxiliares'!$B$237),"FOLHA DE PESSOAL",IF(X239='Tabelas auxiliares'!$A$237,"CUSTEIO",IF(X239='Tabelas auxiliares'!$A$236,"INVESTIMENTO","ERRO - VERIFICAR"))))</f>
        <v>FOLHA DE PESSOAL</v>
      </c>
      <c r="Z239" s="64">
        <f t="shared" si="7"/>
        <v>68052</v>
      </c>
      <c r="AA239" s="44">
        <v>6195.3</v>
      </c>
      <c r="AC239" s="44">
        <v>61856.7</v>
      </c>
    </row>
    <row r="240" spans="1:29" x14ac:dyDescent="0.25">
      <c r="A240" t="s">
        <v>2314</v>
      </c>
      <c r="B240" t="s">
        <v>2291</v>
      </c>
      <c r="C240" t="s">
        <v>2317</v>
      </c>
      <c r="D240" t="s">
        <v>90</v>
      </c>
      <c r="E240" t="s">
        <v>118</v>
      </c>
      <c r="F240" s="51" t="str">
        <f>IFERROR(VLOOKUP(D240,'Tabelas auxiliares'!$A$3:$B$61,2,FALSE),"")</f>
        <v>SUGEPE-FOLHA - PASEP + AUX. MORADIA</v>
      </c>
      <c r="G240" s="51" t="str">
        <f>IFERROR(VLOOKUP($B240,'Tabelas auxiliares'!$A$65:$C$102,2,FALSE),"")</f>
        <v>Folha de Pagamento - Benefícios</v>
      </c>
      <c r="H240" s="51" t="str">
        <f>IFERROR(VLOOKUP($B240,'Tabelas auxiliares'!$A$65:$C$102,3,FALSE),"")</f>
        <v xml:space="preserve">AUXILIO FUNERAL / CONTRATACAO POR TEMPO DETERMINADO / BENEF.ASSIST. DO SERVIDOR E DO MILITAR / AUXILIO-ALIMENTACAO / AUXILIO-TRANSPORTE / INDENIZACOES E RESTITUICOES / DESPESAS DE EXERCICIOS ANTERIORES </v>
      </c>
      <c r="I240" t="s">
        <v>2807</v>
      </c>
      <c r="J240" t="s">
        <v>2808</v>
      </c>
      <c r="K240" t="s">
        <v>2827</v>
      </c>
      <c r="L240" t="s">
        <v>2810</v>
      </c>
      <c r="M240" t="s">
        <v>220</v>
      </c>
      <c r="N240" t="s">
        <v>178</v>
      </c>
      <c r="O240" t="s">
        <v>345</v>
      </c>
      <c r="P240" t="s">
        <v>346</v>
      </c>
      <c r="Q240" t="s">
        <v>224</v>
      </c>
      <c r="R240" t="s">
        <v>220</v>
      </c>
      <c r="S240" t="s">
        <v>124</v>
      </c>
      <c r="T240" t="s">
        <v>215</v>
      </c>
      <c r="U240" t="s">
        <v>188</v>
      </c>
      <c r="V240" t="s">
        <v>2583</v>
      </c>
      <c r="W240" t="s">
        <v>2464</v>
      </c>
      <c r="X240" s="51" t="str">
        <f t="shared" si="6"/>
        <v>3</v>
      </c>
      <c r="Y240" s="51" t="str">
        <f>IF(T240="","",IF(AND(T240&lt;&gt;'Tabelas auxiliares'!$B$236,T240&lt;&gt;'Tabelas auxiliares'!$B$237),"FOLHA DE PESSOAL",IF(X240='Tabelas auxiliares'!$A$237,"CUSTEIO",IF(X240='Tabelas auxiliares'!$A$236,"INVESTIMENTO","ERRO - VERIFICAR"))))</f>
        <v>FOLHA DE PESSOAL</v>
      </c>
      <c r="Z240" s="64">
        <f t="shared" si="7"/>
        <v>666743.9</v>
      </c>
      <c r="AA240" s="44">
        <v>2241.42</v>
      </c>
      <c r="AC240" s="44">
        <v>664502.48</v>
      </c>
    </row>
    <row r="241" spans="1:29" x14ac:dyDescent="0.25">
      <c r="A241" t="s">
        <v>2314</v>
      </c>
      <c r="B241" t="s">
        <v>2291</v>
      </c>
      <c r="C241" t="s">
        <v>2317</v>
      </c>
      <c r="D241" t="s">
        <v>90</v>
      </c>
      <c r="E241" t="s">
        <v>118</v>
      </c>
      <c r="F241" s="51" t="str">
        <f>IFERROR(VLOOKUP(D241,'Tabelas auxiliares'!$A$3:$B$61,2,FALSE),"")</f>
        <v>SUGEPE-FOLHA - PASEP + AUX. MORADIA</v>
      </c>
      <c r="G241" s="51" t="str">
        <f>IFERROR(VLOOKUP($B241,'Tabelas auxiliares'!$A$65:$C$102,2,FALSE),"")</f>
        <v>Folha de Pagamento - Benefícios</v>
      </c>
      <c r="H241" s="51" t="str">
        <f>IFERROR(VLOOKUP($B241,'Tabelas auxiliares'!$A$65:$C$102,3,FALSE),"")</f>
        <v xml:space="preserve">AUXILIO FUNERAL / CONTRATACAO POR TEMPO DETERMINADO / BENEF.ASSIST. DO SERVIDOR E DO MILITAR / AUXILIO-ALIMENTACAO / AUXILIO-TRANSPORTE / INDENIZACOES E RESTITUICOES / DESPESAS DE EXERCICIOS ANTERIORES </v>
      </c>
      <c r="I241" t="s">
        <v>2807</v>
      </c>
      <c r="J241" t="s">
        <v>2808</v>
      </c>
      <c r="K241" t="s">
        <v>2828</v>
      </c>
      <c r="L241" t="s">
        <v>2810</v>
      </c>
      <c r="M241" t="s">
        <v>220</v>
      </c>
      <c r="N241" t="s">
        <v>178</v>
      </c>
      <c r="O241" t="s">
        <v>350</v>
      </c>
      <c r="P241" t="s">
        <v>351</v>
      </c>
      <c r="Q241" t="s">
        <v>224</v>
      </c>
      <c r="R241" t="s">
        <v>220</v>
      </c>
      <c r="S241" t="s">
        <v>124</v>
      </c>
      <c r="T241" t="s">
        <v>215</v>
      </c>
      <c r="U241" t="s">
        <v>187</v>
      </c>
      <c r="V241" t="s">
        <v>2584</v>
      </c>
      <c r="W241" t="s">
        <v>2465</v>
      </c>
      <c r="X241" s="51" t="str">
        <f t="shared" si="6"/>
        <v>3</v>
      </c>
      <c r="Y241" s="51" t="str">
        <f>IF(T241="","",IF(AND(T241&lt;&gt;'Tabelas auxiliares'!$B$236,T241&lt;&gt;'Tabelas auxiliares'!$B$237),"FOLHA DE PESSOAL",IF(X241='Tabelas auxiliares'!$A$237,"CUSTEIO",IF(X241='Tabelas auxiliares'!$A$236,"INVESTIMENTO","ERRO - VERIFICAR"))))</f>
        <v>FOLHA DE PESSOAL</v>
      </c>
      <c r="Z241" s="64">
        <f t="shared" si="7"/>
        <v>142051.23000000001</v>
      </c>
      <c r="AA241" s="44">
        <v>43298.48</v>
      </c>
      <c r="AC241" s="44">
        <v>98752.75</v>
      </c>
    </row>
    <row r="242" spans="1:29" x14ac:dyDescent="0.25">
      <c r="A242" t="s">
        <v>2314</v>
      </c>
      <c r="B242" t="s">
        <v>2291</v>
      </c>
      <c r="C242" t="s">
        <v>2317</v>
      </c>
      <c r="D242" t="s">
        <v>90</v>
      </c>
      <c r="E242" t="s">
        <v>118</v>
      </c>
      <c r="F242" s="51" t="str">
        <f>IFERROR(VLOOKUP(D242,'Tabelas auxiliares'!$A$3:$B$61,2,FALSE),"")</f>
        <v>SUGEPE-FOLHA - PASEP + AUX. MORADIA</v>
      </c>
      <c r="G242" s="51" t="str">
        <f>IFERROR(VLOOKUP($B242,'Tabelas auxiliares'!$A$65:$C$102,2,FALSE),"")</f>
        <v>Folha de Pagamento - Benefícios</v>
      </c>
      <c r="H242" s="51" t="str">
        <f>IFERROR(VLOOKUP($B242,'Tabelas auxiliares'!$A$65:$C$102,3,FALSE),"")</f>
        <v xml:space="preserve">AUXILIO FUNERAL / CONTRATACAO POR TEMPO DETERMINADO / BENEF.ASSIST. DO SERVIDOR E DO MILITAR / AUXILIO-ALIMENTACAO / AUXILIO-TRANSPORTE / INDENIZACOES E RESTITUICOES / DESPESAS DE EXERCICIOS ANTERIORES </v>
      </c>
      <c r="I242" t="s">
        <v>2807</v>
      </c>
      <c r="J242" t="s">
        <v>2808</v>
      </c>
      <c r="K242" t="s">
        <v>2829</v>
      </c>
      <c r="L242" t="s">
        <v>2810</v>
      </c>
      <c r="M242" t="s">
        <v>220</v>
      </c>
      <c r="N242" t="s">
        <v>178</v>
      </c>
      <c r="O242" t="s">
        <v>230</v>
      </c>
      <c r="P242" t="s">
        <v>348</v>
      </c>
      <c r="Q242" t="s">
        <v>224</v>
      </c>
      <c r="R242" t="s">
        <v>220</v>
      </c>
      <c r="S242" t="s">
        <v>124</v>
      </c>
      <c r="T242" t="s">
        <v>215</v>
      </c>
      <c r="U242" t="s">
        <v>190</v>
      </c>
      <c r="V242" t="s">
        <v>3019</v>
      </c>
      <c r="W242" t="s">
        <v>3020</v>
      </c>
      <c r="X242" s="51" t="str">
        <f t="shared" si="6"/>
        <v>3</v>
      </c>
      <c r="Y242" s="51" t="str">
        <f>IF(T242="","",IF(AND(T242&lt;&gt;'Tabelas auxiliares'!$B$236,T242&lt;&gt;'Tabelas auxiliares'!$B$237),"FOLHA DE PESSOAL",IF(X242='Tabelas auxiliares'!$A$237,"CUSTEIO",IF(X242='Tabelas auxiliares'!$A$236,"INVESTIMENTO","ERRO - VERIFICAR"))))</f>
        <v>FOLHA DE PESSOAL</v>
      </c>
      <c r="Z242" s="64">
        <f t="shared" si="7"/>
        <v>6933.6</v>
      </c>
      <c r="AC242" s="44">
        <v>6933.6</v>
      </c>
    </row>
    <row r="243" spans="1:29" x14ac:dyDescent="0.25">
      <c r="A243" t="s">
        <v>2314</v>
      </c>
      <c r="B243" t="s">
        <v>2291</v>
      </c>
      <c r="C243" t="s">
        <v>2317</v>
      </c>
      <c r="D243" t="s">
        <v>90</v>
      </c>
      <c r="E243" t="s">
        <v>118</v>
      </c>
      <c r="F243" s="51" t="str">
        <f>IFERROR(VLOOKUP(D243,'Tabelas auxiliares'!$A$3:$B$61,2,FALSE),"")</f>
        <v>SUGEPE-FOLHA - PASEP + AUX. MORADIA</v>
      </c>
      <c r="G243" s="51" t="str">
        <f>IFERROR(VLOOKUP($B243,'Tabelas auxiliares'!$A$65:$C$102,2,FALSE),"")</f>
        <v>Folha de Pagamento - Benefícios</v>
      </c>
      <c r="H243" s="51" t="str">
        <f>IFERROR(VLOOKUP($B243,'Tabelas auxiliares'!$A$65:$C$102,3,FALSE),"")</f>
        <v xml:space="preserve">AUXILIO FUNERAL / CONTRATACAO POR TEMPO DETERMINADO / BENEF.ASSIST. DO SERVIDOR E DO MILITAR / AUXILIO-ALIMENTACAO / AUXILIO-TRANSPORTE / INDENIZACOES E RESTITUICOES / DESPESAS DE EXERCICIOS ANTERIORES </v>
      </c>
      <c r="I243" t="s">
        <v>2807</v>
      </c>
      <c r="J243" t="s">
        <v>2808</v>
      </c>
      <c r="K243" t="s">
        <v>2830</v>
      </c>
      <c r="L243" t="s">
        <v>2810</v>
      </c>
      <c r="M243" t="s">
        <v>220</v>
      </c>
      <c r="N243" t="s">
        <v>178</v>
      </c>
      <c r="O243" t="s">
        <v>345</v>
      </c>
      <c r="P243" t="s">
        <v>346</v>
      </c>
      <c r="Q243" t="s">
        <v>224</v>
      </c>
      <c r="R243" t="s">
        <v>220</v>
      </c>
      <c r="S243" t="s">
        <v>124</v>
      </c>
      <c r="T243" t="s">
        <v>215</v>
      </c>
      <c r="U243" t="s">
        <v>188</v>
      </c>
      <c r="V243" t="s">
        <v>2643</v>
      </c>
      <c r="W243" t="s">
        <v>2460</v>
      </c>
      <c r="X243" s="51" t="str">
        <f t="shared" si="6"/>
        <v>3</v>
      </c>
      <c r="Y243" s="51" t="str">
        <f>IF(T243="","",IF(AND(T243&lt;&gt;'Tabelas auxiliares'!$B$236,T243&lt;&gt;'Tabelas auxiliares'!$B$237),"FOLHA DE PESSOAL",IF(X243='Tabelas auxiliares'!$A$237,"CUSTEIO",IF(X243='Tabelas auxiliares'!$A$236,"INVESTIMENTO","ERRO - VERIFICAR"))))</f>
        <v>FOLHA DE PESSOAL</v>
      </c>
      <c r="Z243" s="64">
        <f t="shared" si="7"/>
        <v>45.8</v>
      </c>
      <c r="AC243" s="44">
        <v>45.8</v>
      </c>
    </row>
    <row r="244" spans="1:29" x14ac:dyDescent="0.25">
      <c r="A244" t="s">
        <v>2314</v>
      </c>
      <c r="B244" t="s">
        <v>2291</v>
      </c>
      <c r="C244" t="s">
        <v>2317</v>
      </c>
      <c r="D244" t="s">
        <v>90</v>
      </c>
      <c r="E244" t="s">
        <v>118</v>
      </c>
      <c r="F244" s="51" t="str">
        <f>IFERROR(VLOOKUP(D244,'Tabelas auxiliares'!$A$3:$B$61,2,FALSE),"")</f>
        <v>SUGEPE-FOLHA - PASEP + AUX. MORADIA</v>
      </c>
      <c r="G244" s="51" t="str">
        <f>IFERROR(VLOOKUP($B244,'Tabelas auxiliares'!$A$65:$C$102,2,FALSE),"")</f>
        <v>Folha de Pagamento - Benefícios</v>
      </c>
      <c r="H244" s="51" t="str">
        <f>IFERROR(VLOOKUP($B244,'Tabelas auxiliares'!$A$65:$C$102,3,FALSE),"")</f>
        <v xml:space="preserve">AUXILIO FUNERAL / CONTRATACAO POR TEMPO DETERMINADO / BENEF.ASSIST. DO SERVIDOR E DO MILITAR / AUXILIO-ALIMENTACAO / AUXILIO-TRANSPORTE / INDENIZACOES E RESTITUICOES / DESPESAS DE EXERCICIOS ANTERIORES </v>
      </c>
      <c r="I244" t="s">
        <v>2807</v>
      </c>
      <c r="J244" t="s">
        <v>2808</v>
      </c>
      <c r="K244" t="s">
        <v>2831</v>
      </c>
      <c r="L244" t="s">
        <v>2810</v>
      </c>
      <c r="M244" t="s">
        <v>220</v>
      </c>
      <c r="N244" t="s">
        <v>180</v>
      </c>
      <c r="O244" t="s">
        <v>230</v>
      </c>
      <c r="P244" t="s">
        <v>294</v>
      </c>
      <c r="Q244" t="s">
        <v>224</v>
      </c>
      <c r="R244" t="s">
        <v>220</v>
      </c>
      <c r="S244" t="s">
        <v>124</v>
      </c>
      <c r="T244" t="s">
        <v>215</v>
      </c>
      <c r="U244" t="s">
        <v>191</v>
      </c>
      <c r="V244" t="s">
        <v>2562</v>
      </c>
      <c r="W244" t="s">
        <v>2442</v>
      </c>
      <c r="X244" s="51" t="str">
        <f t="shared" si="6"/>
        <v>3</v>
      </c>
      <c r="Y244" s="51" t="str">
        <f>IF(T244="","",IF(AND(T244&lt;&gt;'Tabelas auxiliares'!$B$236,T244&lt;&gt;'Tabelas auxiliares'!$B$237),"FOLHA DE PESSOAL",IF(X244='Tabelas auxiliares'!$A$237,"CUSTEIO",IF(X244='Tabelas auxiliares'!$A$236,"INVESTIMENTO","ERRO - VERIFICAR"))))</f>
        <v>FOLHA DE PESSOAL</v>
      </c>
      <c r="Z244" s="64">
        <f t="shared" si="7"/>
        <v>174252.69999999998</v>
      </c>
      <c r="AA244" s="44">
        <v>1341.15</v>
      </c>
      <c r="AC244" s="44">
        <v>172911.55</v>
      </c>
    </row>
    <row r="245" spans="1:29" x14ac:dyDescent="0.25">
      <c r="A245" t="s">
        <v>2314</v>
      </c>
      <c r="B245" t="s">
        <v>2291</v>
      </c>
      <c r="C245" t="s">
        <v>2317</v>
      </c>
      <c r="D245" t="s">
        <v>90</v>
      </c>
      <c r="E245" t="s">
        <v>118</v>
      </c>
      <c r="F245" s="51" t="str">
        <f>IFERROR(VLOOKUP(D245,'Tabelas auxiliares'!$A$3:$B$61,2,FALSE),"")</f>
        <v>SUGEPE-FOLHA - PASEP + AUX. MORADIA</v>
      </c>
      <c r="G245" s="51" t="str">
        <f>IFERROR(VLOOKUP($B245,'Tabelas auxiliares'!$A$65:$C$102,2,FALSE),"")</f>
        <v>Folha de Pagamento - Benefícios</v>
      </c>
      <c r="H245" s="51" t="str">
        <f>IFERROR(VLOOKUP($B245,'Tabelas auxiliares'!$A$65:$C$102,3,FALSE),"")</f>
        <v xml:space="preserve">AUXILIO FUNERAL / CONTRATACAO POR TEMPO DETERMINADO / BENEF.ASSIST. DO SERVIDOR E DO MILITAR / AUXILIO-ALIMENTACAO / AUXILIO-TRANSPORTE / INDENIZACOES E RESTITUICOES / DESPESAS DE EXERCICIOS ANTERIORES </v>
      </c>
      <c r="I245" t="s">
        <v>2858</v>
      </c>
      <c r="J245" t="s">
        <v>2780</v>
      </c>
      <c r="K245" t="s">
        <v>2872</v>
      </c>
      <c r="L245" t="s">
        <v>2781</v>
      </c>
      <c r="M245" t="s">
        <v>293</v>
      </c>
      <c r="N245" t="s">
        <v>180</v>
      </c>
      <c r="O245" t="s">
        <v>230</v>
      </c>
      <c r="P245" t="s">
        <v>294</v>
      </c>
      <c r="Q245" t="s">
        <v>224</v>
      </c>
      <c r="R245" t="s">
        <v>220</v>
      </c>
      <c r="S245" t="s">
        <v>124</v>
      </c>
      <c r="T245" t="s">
        <v>215</v>
      </c>
      <c r="U245" t="s">
        <v>191</v>
      </c>
      <c r="V245" t="s">
        <v>2562</v>
      </c>
      <c r="W245" t="s">
        <v>2442</v>
      </c>
      <c r="X245" s="51" t="str">
        <f t="shared" si="6"/>
        <v>3</v>
      </c>
      <c r="Y245" s="51" t="str">
        <f>IF(T245="","",IF(AND(T245&lt;&gt;'Tabelas auxiliares'!$B$236,T245&lt;&gt;'Tabelas auxiliares'!$B$237),"FOLHA DE PESSOAL",IF(X245='Tabelas auxiliares'!$A$237,"CUSTEIO",IF(X245='Tabelas auxiliares'!$A$236,"INVESTIMENTO","ERRO - VERIFICAR"))))</f>
        <v>FOLHA DE PESSOAL</v>
      </c>
      <c r="Z245" s="64">
        <f t="shared" si="7"/>
        <v>1645.05</v>
      </c>
      <c r="AC245" s="44">
        <v>1645.05</v>
      </c>
    </row>
    <row r="246" spans="1:29" x14ac:dyDescent="0.25">
      <c r="A246" t="s">
        <v>2314</v>
      </c>
      <c r="B246" t="s">
        <v>2291</v>
      </c>
      <c r="C246" t="s">
        <v>2317</v>
      </c>
      <c r="D246" t="s">
        <v>90</v>
      </c>
      <c r="E246" t="s">
        <v>118</v>
      </c>
      <c r="F246" s="51" t="str">
        <f>IFERROR(VLOOKUP(D246,'Tabelas auxiliares'!$A$3:$B$61,2,FALSE),"")</f>
        <v>SUGEPE-FOLHA - PASEP + AUX. MORADIA</v>
      </c>
      <c r="G246" s="51" t="str">
        <f>IFERROR(VLOOKUP($B246,'Tabelas auxiliares'!$A$65:$C$102,2,FALSE),"")</f>
        <v>Folha de Pagamento - Benefícios</v>
      </c>
      <c r="H246" s="51" t="str">
        <f>IFERROR(VLOOKUP($B246,'Tabelas auxiliares'!$A$65:$C$102,3,FALSE),"")</f>
        <v xml:space="preserve">AUXILIO FUNERAL / CONTRATACAO POR TEMPO DETERMINADO / BENEF.ASSIST. DO SERVIDOR E DO MILITAR / AUXILIO-ALIMENTACAO / AUXILIO-TRANSPORTE / INDENIZACOES E RESTITUICOES / DESPESAS DE EXERCICIOS ANTERIORES </v>
      </c>
      <c r="I246" t="s">
        <v>3076</v>
      </c>
      <c r="J246" t="s">
        <v>3122</v>
      </c>
      <c r="K246" t="s">
        <v>3137</v>
      </c>
      <c r="L246" t="s">
        <v>3124</v>
      </c>
      <c r="M246" t="s">
        <v>220</v>
      </c>
      <c r="N246" t="s">
        <v>178</v>
      </c>
      <c r="O246" t="s">
        <v>345</v>
      </c>
      <c r="P246" t="s">
        <v>346</v>
      </c>
      <c r="Q246" t="s">
        <v>224</v>
      </c>
      <c r="R246" t="s">
        <v>220</v>
      </c>
      <c r="S246" t="s">
        <v>124</v>
      </c>
      <c r="T246" t="s">
        <v>215</v>
      </c>
      <c r="U246" t="s">
        <v>188</v>
      </c>
      <c r="V246" t="s">
        <v>2579</v>
      </c>
      <c r="W246" t="s">
        <v>2460</v>
      </c>
      <c r="X246" s="51" t="str">
        <f t="shared" si="6"/>
        <v>3</v>
      </c>
      <c r="Y246" s="51" t="str">
        <f>IF(T246="","",IF(AND(T246&lt;&gt;'Tabelas auxiliares'!$B$236,T246&lt;&gt;'Tabelas auxiliares'!$B$237),"FOLHA DE PESSOAL",IF(X246='Tabelas auxiliares'!$A$237,"CUSTEIO",IF(X246='Tabelas auxiliares'!$A$236,"INVESTIMENTO","ERRO - VERIFICAR"))))</f>
        <v>FOLHA DE PESSOAL</v>
      </c>
      <c r="Z246" s="64">
        <f t="shared" si="7"/>
        <v>42201.72</v>
      </c>
      <c r="AA246" s="44">
        <v>947.73</v>
      </c>
      <c r="AB246" s="44">
        <v>41253.99</v>
      </c>
    </row>
    <row r="247" spans="1:29" x14ac:dyDescent="0.25">
      <c r="A247" t="s">
        <v>2314</v>
      </c>
      <c r="B247" t="s">
        <v>2291</v>
      </c>
      <c r="C247" t="s">
        <v>2317</v>
      </c>
      <c r="D247" t="s">
        <v>90</v>
      </c>
      <c r="E247" t="s">
        <v>118</v>
      </c>
      <c r="F247" s="51" t="str">
        <f>IFERROR(VLOOKUP(D247,'Tabelas auxiliares'!$A$3:$B$61,2,FALSE),"")</f>
        <v>SUGEPE-FOLHA - PASEP + AUX. MORADIA</v>
      </c>
      <c r="G247" s="51" t="str">
        <f>IFERROR(VLOOKUP($B247,'Tabelas auxiliares'!$A$65:$C$102,2,FALSE),"")</f>
        <v>Folha de Pagamento - Benefícios</v>
      </c>
      <c r="H247" s="51" t="str">
        <f>IFERROR(VLOOKUP($B247,'Tabelas auxiliares'!$A$65:$C$102,3,FALSE),"")</f>
        <v xml:space="preserve">AUXILIO FUNERAL / CONTRATACAO POR TEMPO DETERMINADO / BENEF.ASSIST. DO SERVIDOR E DO MILITAR / AUXILIO-ALIMENTACAO / AUXILIO-TRANSPORTE / INDENIZACOES E RESTITUICOES / DESPESAS DE EXERCICIOS ANTERIORES </v>
      </c>
      <c r="I247" t="s">
        <v>3076</v>
      </c>
      <c r="J247" t="s">
        <v>3122</v>
      </c>
      <c r="K247" t="s">
        <v>3138</v>
      </c>
      <c r="L247" t="s">
        <v>3124</v>
      </c>
      <c r="M247" t="s">
        <v>220</v>
      </c>
      <c r="N247" t="s">
        <v>178</v>
      </c>
      <c r="O247" t="s">
        <v>230</v>
      </c>
      <c r="P247" t="s">
        <v>348</v>
      </c>
      <c r="Q247" t="s">
        <v>224</v>
      </c>
      <c r="R247" t="s">
        <v>220</v>
      </c>
      <c r="S247" t="s">
        <v>124</v>
      </c>
      <c r="T247" t="s">
        <v>215</v>
      </c>
      <c r="U247" t="s">
        <v>190</v>
      </c>
      <c r="V247" t="s">
        <v>2580</v>
      </c>
      <c r="W247" t="s">
        <v>2461</v>
      </c>
      <c r="X247" s="51" t="str">
        <f t="shared" si="6"/>
        <v>3</v>
      </c>
      <c r="Y247" s="51" t="str">
        <f>IF(T247="","",IF(AND(T247&lt;&gt;'Tabelas auxiliares'!$B$236,T247&lt;&gt;'Tabelas auxiliares'!$B$237),"FOLHA DE PESSOAL",IF(X247='Tabelas auxiliares'!$A$237,"CUSTEIO",IF(X247='Tabelas auxiliares'!$A$236,"INVESTIMENTO","ERRO - VERIFICAR"))))</f>
        <v>FOLHA DE PESSOAL</v>
      </c>
      <c r="Z247" s="64">
        <f t="shared" si="7"/>
        <v>2568</v>
      </c>
      <c r="AA247" s="44">
        <v>240.75</v>
      </c>
      <c r="AB247" s="44">
        <v>2327.25</v>
      </c>
    </row>
    <row r="248" spans="1:29" x14ac:dyDescent="0.25">
      <c r="A248" t="s">
        <v>2314</v>
      </c>
      <c r="B248" t="s">
        <v>2291</v>
      </c>
      <c r="C248" t="s">
        <v>2317</v>
      </c>
      <c r="D248" t="s">
        <v>90</v>
      </c>
      <c r="E248" t="s">
        <v>118</v>
      </c>
      <c r="F248" s="51" t="str">
        <f>IFERROR(VLOOKUP(D248,'Tabelas auxiliares'!$A$3:$B$61,2,FALSE),"")</f>
        <v>SUGEPE-FOLHA - PASEP + AUX. MORADIA</v>
      </c>
      <c r="G248" s="51" t="str">
        <f>IFERROR(VLOOKUP($B248,'Tabelas auxiliares'!$A$65:$C$102,2,FALSE),"")</f>
        <v>Folha de Pagamento - Benefícios</v>
      </c>
      <c r="H248" s="51" t="str">
        <f>IFERROR(VLOOKUP($B248,'Tabelas auxiliares'!$A$65:$C$102,3,FALSE),"")</f>
        <v xml:space="preserve">AUXILIO FUNERAL / CONTRATACAO POR TEMPO DETERMINADO / BENEF.ASSIST. DO SERVIDOR E DO MILITAR / AUXILIO-ALIMENTACAO / AUXILIO-TRANSPORTE / INDENIZACOES E RESTITUICOES / DESPESAS DE EXERCICIOS ANTERIORES </v>
      </c>
      <c r="I248" t="s">
        <v>3076</v>
      </c>
      <c r="J248" t="s">
        <v>3122</v>
      </c>
      <c r="K248" t="s">
        <v>3139</v>
      </c>
      <c r="L248" t="s">
        <v>3124</v>
      </c>
      <c r="M248" t="s">
        <v>220</v>
      </c>
      <c r="N248" t="s">
        <v>178</v>
      </c>
      <c r="O248" t="s">
        <v>350</v>
      </c>
      <c r="P248" t="s">
        <v>351</v>
      </c>
      <c r="Q248" t="s">
        <v>224</v>
      </c>
      <c r="R248" t="s">
        <v>220</v>
      </c>
      <c r="S248" t="s">
        <v>124</v>
      </c>
      <c r="T248" t="s">
        <v>215</v>
      </c>
      <c r="U248" t="s">
        <v>187</v>
      </c>
      <c r="V248" t="s">
        <v>2581</v>
      </c>
      <c r="W248" t="s">
        <v>2462</v>
      </c>
      <c r="X248" s="51" t="str">
        <f t="shared" si="6"/>
        <v>3</v>
      </c>
      <c r="Y248" s="51" t="str">
        <f>IF(T248="","",IF(AND(T248&lt;&gt;'Tabelas auxiliares'!$B$236,T248&lt;&gt;'Tabelas auxiliares'!$B$237),"FOLHA DE PESSOAL",IF(X248='Tabelas auxiliares'!$A$237,"CUSTEIO",IF(X248='Tabelas auxiliares'!$A$236,"INVESTIMENTO","ERRO - VERIFICAR"))))</f>
        <v>FOLHA DE PESSOAL</v>
      </c>
      <c r="Z248" s="64">
        <f t="shared" si="7"/>
        <v>899.97</v>
      </c>
      <c r="AA248" s="44">
        <v>0.37</v>
      </c>
      <c r="AB248" s="44">
        <v>899.6</v>
      </c>
    </row>
    <row r="249" spans="1:29" x14ac:dyDescent="0.25">
      <c r="A249" t="s">
        <v>2314</v>
      </c>
      <c r="B249" t="s">
        <v>2291</v>
      </c>
      <c r="C249" t="s">
        <v>2317</v>
      </c>
      <c r="D249" t="s">
        <v>90</v>
      </c>
      <c r="E249" t="s">
        <v>118</v>
      </c>
      <c r="F249" s="51" t="str">
        <f>IFERROR(VLOOKUP(D249,'Tabelas auxiliares'!$A$3:$B$61,2,FALSE),"")</f>
        <v>SUGEPE-FOLHA - PASEP + AUX. MORADIA</v>
      </c>
      <c r="G249" s="51" t="str">
        <f>IFERROR(VLOOKUP($B249,'Tabelas auxiliares'!$A$65:$C$102,2,FALSE),"")</f>
        <v>Folha de Pagamento - Benefícios</v>
      </c>
      <c r="H249" s="51" t="str">
        <f>IFERROR(VLOOKUP($B249,'Tabelas auxiliares'!$A$65:$C$102,3,FALSE),"")</f>
        <v xml:space="preserve">AUXILIO FUNERAL / CONTRATACAO POR TEMPO DETERMINADO / BENEF.ASSIST. DO SERVIDOR E DO MILITAR / AUXILIO-ALIMENTACAO / AUXILIO-TRANSPORTE / INDENIZACOES E RESTITUICOES / DESPESAS DE EXERCICIOS ANTERIORES </v>
      </c>
      <c r="I249" t="s">
        <v>3076</v>
      </c>
      <c r="J249" t="s">
        <v>3122</v>
      </c>
      <c r="K249" t="s">
        <v>3140</v>
      </c>
      <c r="L249" t="s">
        <v>3124</v>
      </c>
      <c r="M249" t="s">
        <v>220</v>
      </c>
      <c r="N249" t="s">
        <v>178</v>
      </c>
      <c r="O249" t="s">
        <v>353</v>
      </c>
      <c r="P249" t="s">
        <v>354</v>
      </c>
      <c r="Q249" t="s">
        <v>224</v>
      </c>
      <c r="R249" t="s">
        <v>220</v>
      </c>
      <c r="S249" t="s">
        <v>124</v>
      </c>
      <c r="T249" t="s">
        <v>215</v>
      </c>
      <c r="U249" t="s">
        <v>192</v>
      </c>
      <c r="V249" t="s">
        <v>3017</v>
      </c>
      <c r="W249" t="s">
        <v>3018</v>
      </c>
      <c r="X249" s="51" t="str">
        <f t="shared" si="6"/>
        <v>3</v>
      </c>
      <c r="Y249" s="51" t="str">
        <f>IF(T249="","",IF(AND(T249&lt;&gt;'Tabelas auxiliares'!$B$236,T249&lt;&gt;'Tabelas auxiliares'!$B$237),"FOLHA DE PESSOAL",IF(X249='Tabelas auxiliares'!$A$237,"CUSTEIO",IF(X249='Tabelas auxiliares'!$A$236,"INVESTIMENTO","ERRO - VERIFICAR"))))</f>
        <v>FOLHA DE PESSOAL</v>
      </c>
      <c r="Z249" s="64">
        <f t="shared" si="7"/>
        <v>659.25</v>
      </c>
      <c r="AB249" s="44">
        <v>659.25</v>
      </c>
    </row>
    <row r="250" spans="1:29" x14ac:dyDescent="0.25">
      <c r="A250" t="s">
        <v>2314</v>
      </c>
      <c r="B250" t="s">
        <v>2291</v>
      </c>
      <c r="C250" t="s">
        <v>2317</v>
      </c>
      <c r="D250" t="s">
        <v>90</v>
      </c>
      <c r="E250" t="s">
        <v>118</v>
      </c>
      <c r="F250" s="51" t="str">
        <f>IFERROR(VLOOKUP(D250,'Tabelas auxiliares'!$A$3:$B$61,2,FALSE),"")</f>
        <v>SUGEPE-FOLHA - PASEP + AUX. MORADIA</v>
      </c>
      <c r="G250" s="51" t="str">
        <f>IFERROR(VLOOKUP($B250,'Tabelas auxiliares'!$A$65:$C$102,2,FALSE),"")</f>
        <v>Folha de Pagamento - Benefícios</v>
      </c>
      <c r="H250" s="51" t="str">
        <f>IFERROR(VLOOKUP($B250,'Tabelas auxiliares'!$A$65:$C$102,3,FALSE),"")</f>
        <v xml:space="preserve">AUXILIO FUNERAL / CONTRATACAO POR TEMPO DETERMINADO / BENEF.ASSIST. DO SERVIDOR E DO MILITAR / AUXILIO-ALIMENTACAO / AUXILIO-TRANSPORTE / INDENIZACOES E RESTITUICOES / DESPESAS DE EXERCICIOS ANTERIORES </v>
      </c>
      <c r="I250" t="s">
        <v>3076</v>
      </c>
      <c r="J250" t="s">
        <v>3122</v>
      </c>
      <c r="K250" t="s">
        <v>3141</v>
      </c>
      <c r="L250" t="s">
        <v>3124</v>
      </c>
      <c r="M250" t="s">
        <v>220</v>
      </c>
      <c r="N250" t="s">
        <v>178</v>
      </c>
      <c r="O250" t="s">
        <v>230</v>
      </c>
      <c r="P250" t="s">
        <v>348</v>
      </c>
      <c r="Q250" t="s">
        <v>224</v>
      </c>
      <c r="R250" t="s">
        <v>220</v>
      </c>
      <c r="S250" t="s">
        <v>124</v>
      </c>
      <c r="T250" t="s">
        <v>215</v>
      </c>
      <c r="U250" t="s">
        <v>190</v>
      </c>
      <c r="V250" t="s">
        <v>2582</v>
      </c>
      <c r="W250" t="s">
        <v>2463</v>
      </c>
      <c r="X250" s="51" t="str">
        <f t="shared" si="6"/>
        <v>3</v>
      </c>
      <c r="Y250" s="51" t="str">
        <f>IF(T250="","",IF(AND(T250&lt;&gt;'Tabelas auxiliares'!$B$236,T250&lt;&gt;'Tabelas auxiliares'!$B$237),"FOLHA DE PESSOAL",IF(X250='Tabelas auxiliares'!$A$237,"CUSTEIO",IF(X250='Tabelas auxiliares'!$A$236,"INVESTIMENTO","ERRO - VERIFICAR"))))</f>
        <v>FOLHA DE PESSOAL</v>
      </c>
      <c r="Z250" s="64">
        <f t="shared" si="7"/>
        <v>66126</v>
      </c>
      <c r="AA250" s="44">
        <v>5938.5</v>
      </c>
      <c r="AB250" s="44">
        <v>60187.5</v>
      </c>
    </row>
    <row r="251" spans="1:29" x14ac:dyDescent="0.25">
      <c r="A251" t="s">
        <v>2314</v>
      </c>
      <c r="B251" t="s">
        <v>2291</v>
      </c>
      <c r="C251" t="s">
        <v>2317</v>
      </c>
      <c r="D251" t="s">
        <v>90</v>
      </c>
      <c r="E251" t="s">
        <v>118</v>
      </c>
      <c r="F251" s="51" t="str">
        <f>IFERROR(VLOOKUP(D251,'Tabelas auxiliares'!$A$3:$B$61,2,FALSE),"")</f>
        <v>SUGEPE-FOLHA - PASEP + AUX. MORADIA</v>
      </c>
      <c r="G251" s="51" t="str">
        <f>IFERROR(VLOOKUP($B251,'Tabelas auxiliares'!$A$65:$C$102,2,FALSE),"")</f>
        <v>Folha de Pagamento - Benefícios</v>
      </c>
      <c r="H251" s="51" t="str">
        <f>IFERROR(VLOOKUP($B251,'Tabelas auxiliares'!$A$65:$C$102,3,FALSE),"")</f>
        <v xml:space="preserve">AUXILIO FUNERAL / CONTRATACAO POR TEMPO DETERMINADO / BENEF.ASSIST. DO SERVIDOR E DO MILITAR / AUXILIO-ALIMENTACAO / AUXILIO-TRANSPORTE / INDENIZACOES E RESTITUICOES / DESPESAS DE EXERCICIOS ANTERIORES </v>
      </c>
      <c r="I251" t="s">
        <v>3076</v>
      </c>
      <c r="J251" t="s">
        <v>3122</v>
      </c>
      <c r="K251" t="s">
        <v>3142</v>
      </c>
      <c r="L251" t="s">
        <v>3124</v>
      </c>
      <c r="M251" t="s">
        <v>220</v>
      </c>
      <c r="N251" t="s">
        <v>178</v>
      </c>
      <c r="O251" t="s">
        <v>345</v>
      </c>
      <c r="P251" t="s">
        <v>346</v>
      </c>
      <c r="Q251" t="s">
        <v>224</v>
      </c>
      <c r="R251" t="s">
        <v>220</v>
      </c>
      <c r="S251" t="s">
        <v>124</v>
      </c>
      <c r="T251" t="s">
        <v>215</v>
      </c>
      <c r="U251" t="s">
        <v>188</v>
      </c>
      <c r="V251" t="s">
        <v>2583</v>
      </c>
      <c r="W251" t="s">
        <v>2464</v>
      </c>
      <c r="X251" s="51" t="str">
        <f t="shared" si="6"/>
        <v>3</v>
      </c>
      <c r="Y251" s="51" t="str">
        <f>IF(T251="","",IF(AND(T251&lt;&gt;'Tabelas auxiliares'!$B$236,T251&lt;&gt;'Tabelas auxiliares'!$B$237),"FOLHA DE PESSOAL",IF(X251='Tabelas auxiliares'!$A$237,"CUSTEIO",IF(X251='Tabelas auxiliares'!$A$236,"INVESTIMENTO","ERRO - VERIFICAR"))))</f>
        <v>FOLHA DE PESSOAL</v>
      </c>
      <c r="Z251" s="64">
        <f t="shared" si="7"/>
        <v>956632</v>
      </c>
      <c r="AA251" s="44">
        <v>2974.23</v>
      </c>
      <c r="AB251" s="44">
        <v>953657.77</v>
      </c>
    </row>
    <row r="252" spans="1:29" x14ac:dyDescent="0.25">
      <c r="A252" t="s">
        <v>2314</v>
      </c>
      <c r="B252" t="s">
        <v>2291</v>
      </c>
      <c r="C252" t="s">
        <v>2317</v>
      </c>
      <c r="D252" t="s">
        <v>90</v>
      </c>
      <c r="E252" t="s">
        <v>118</v>
      </c>
      <c r="F252" s="51" t="str">
        <f>IFERROR(VLOOKUP(D252,'Tabelas auxiliares'!$A$3:$B$61,2,FALSE),"")</f>
        <v>SUGEPE-FOLHA - PASEP + AUX. MORADIA</v>
      </c>
      <c r="G252" s="51" t="str">
        <f>IFERROR(VLOOKUP($B252,'Tabelas auxiliares'!$A$65:$C$102,2,FALSE),"")</f>
        <v>Folha de Pagamento - Benefícios</v>
      </c>
      <c r="H252" s="51" t="str">
        <f>IFERROR(VLOOKUP($B252,'Tabelas auxiliares'!$A$65:$C$102,3,FALSE),"")</f>
        <v xml:space="preserve">AUXILIO FUNERAL / CONTRATACAO POR TEMPO DETERMINADO / BENEF.ASSIST. DO SERVIDOR E DO MILITAR / AUXILIO-ALIMENTACAO / AUXILIO-TRANSPORTE / INDENIZACOES E RESTITUICOES / DESPESAS DE EXERCICIOS ANTERIORES </v>
      </c>
      <c r="I252" t="s">
        <v>3076</v>
      </c>
      <c r="J252" t="s">
        <v>3122</v>
      </c>
      <c r="K252" t="s">
        <v>3143</v>
      </c>
      <c r="L252" t="s">
        <v>3124</v>
      </c>
      <c r="M252" t="s">
        <v>220</v>
      </c>
      <c r="N252" t="s">
        <v>178</v>
      </c>
      <c r="O252" t="s">
        <v>350</v>
      </c>
      <c r="P252" t="s">
        <v>351</v>
      </c>
      <c r="Q252" t="s">
        <v>224</v>
      </c>
      <c r="R252" t="s">
        <v>220</v>
      </c>
      <c r="S252" t="s">
        <v>124</v>
      </c>
      <c r="T252" t="s">
        <v>215</v>
      </c>
      <c r="U252" t="s">
        <v>187</v>
      </c>
      <c r="V252" t="s">
        <v>2584</v>
      </c>
      <c r="W252" t="s">
        <v>2465</v>
      </c>
      <c r="X252" s="51" t="str">
        <f t="shared" si="6"/>
        <v>3</v>
      </c>
      <c r="Y252" s="51" t="str">
        <f>IF(T252="","",IF(AND(T252&lt;&gt;'Tabelas auxiliares'!$B$236,T252&lt;&gt;'Tabelas auxiliares'!$B$237),"FOLHA DE PESSOAL",IF(X252='Tabelas auxiliares'!$A$237,"CUSTEIO",IF(X252='Tabelas auxiliares'!$A$236,"INVESTIMENTO","ERRO - VERIFICAR"))))</f>
        <v>FOLHA DE PESSOAL</v>
      </c>
      <c r="Z252" s="64">
        <f t="shared" si="7"/>
        <v>144068.65</v>
      </c>
      <c r="AA252" s="44">
        <v>38735.74</v>
      </c>
      <c r="AB252" s="44">
        <v>105332.91</v>
      </c>
    </row>
    <row r="253" spans="1:29" x14ac:dyDescent="0.25">
      <c r="A253" t="s">
        <v>2314</v>
      </c>
      <c r="B253" t="s">
        <v>2291</v>
      </c>
      <c r="C253" t="s">
        <v>2317</v>
      </c>
      <c r="D253" t="s">
        <v>90</v>
      </c>
      <c r="E253" t="s">
        <v>118</v>
      </c>
      <c r="F253" s="51" t="str">
        <f>IFERROR(VLOOKUP(D253,'Tabelas auxiliares'!$A$3:$B$61,2,FALSE),"")</f>
        <v>SUGEPE-FOLHA - PASEP + AUX. MORADIA</v>
      </c>
      <c r="G253" s="51" t="str">
        <f>IFERROR(VLOOKUP($B253,'Tabelas auxiliares'!$A$65:$C$102,2,FALSE),"")</f>
        <v>Folha de Pagamento - Benefícios</v>
      </c>
      <c r="H253" s="51" t="str">
        <f>IFERROR(VLOOKUP($B253,'Tabelas auxiliares'!$A$65:$C$102,3,FALSE),"")</f>
        <v xml:space="preserve">AUXILIO FUNERAL / CONTRATACAO POR TEMPO DETERMINADO / BENEF.ASSIST. DO SERVIDOR E DO MILITAR / AUXILIO-ALIMENTACAO / AUXILIO-TRANSPORTE / INDENIZACOES E RESTITUICOES / DESPESAS DE EXERCICIOS ANTERIORES </v>
      </c>
      <c r="I253" t="s">
        <v>3076</v>
      </c>
      <c r="J253" t="s">
        <v>3122</v>
      </c>
      <c r="K253" t="s">
        <v>3144</v>
      </c>
      <c r="L253" t="s">
        <v>3124</v>
      </c>
      <c r="M253" t="s">
        <v>220</v>
      </c>
      <c r="N253" t="s">
        <v>180</v>
      </c>
      <c r="O253" t="s">
        <v>230</v>
      </c>
      <c r="P253" t="s">
        <v>294</v>
      </c>
      <c r="Q253" t="s">
        <v>224</v>
      </c>
      <c r="R253" t="s">
        <v>220</v>
      </c>
      <c r="S253" t="s">
        <v>124</v>
      </c>
      <c r="T253" t="s">
        <v>215</v>
      </c>
      <c r="U253" t="s">
        <v>191</v>
      </c>
      <c r="V253" t="s">
        <v>2562</v>
      </c>
      <c r="W253" t="s">
        <v>2442</v>
      </c>
      <c r="X253" s="51" t="str">
        <f t="shared" si="6"/>
        <v>3</v>
      </c>
      <c r="Y253" s="51" t="str">
        <f>IF(T253="","",IF(AND(T253&lt;&gt;'Tabelas auxiliares'!$B$236,T253&lt;&gt;'Tabelas auxiliares'!$B$237),"FOLHA DE PESSOAL",IF(X253='Tabelas auxiliares'!$A$237,"CUSTEIO",IF(X253='Tabelas auxiliares'!$A$236,"INVESTIMENTO","ERRO - VERIFICAR"))))</f>
        <v>FOLHA DE PESSOAL</v>
      </c>
      <c r="Z253" s="64">
        <f t="shared" si="7"/>
        <v>172341.09</v>
      </c>
      <c r="AA253" s="44">
        <v>3166.07</v>
      </c>
      <c r="AB253" s="44">
        <v>169175.02</v>
      </c>
    </row>
    <row r="254" spans="1:29" x14ac:dyDescent="0.25">
      <c r="A254" t="s">
        <v>2314</v>
      </c>
      <c r="B254" t="s">
        <v>2240</v>
      </c>
      <c r="C254" t="s">
        <v>2317</v>
      </c>
      <c r="D254" t="s">
        <v>45</v>
      </c>
      <c r="E254" t="s">
        <v>118</v>
      </c>
      <c r="F254" s="51" t="str">
        <f>IFERROR(VLOOKUP(D254,'Tabelas auxiliares'!$A$3:$B$61,2,FALSE),"")</f>
        <v>CMCC - CENTRO DE MATEMÁTICA, COMPUTAÇÃO E COGNIÇÃO</v>
      </c>
      <c r="G254" s="51" t="str">
        <f>IFERROR(VLOOKUP($B254,'Tabelas auxiliares'!$A$65:$C$102,2,FALSE),"")</f>
        <v>Internacionalização</v>
      </c>
      <c r="H254" s="51" t="str">
        <f>IFERROR(VLOOKUP($B254,'Tabelas auxiliares'!$A$65:$C$102,3,FALSE),"")</f>
        <v>DIÁRIAS INTERNACIONAIS / PASSAGENS AÉREAS INTERNACIONAIS / AUXÍLIO PARA EVENTOS INTERNACIONAIS / INSCRIÇÃO PARA  EVENTOS INTERNACIONAIS / ANUIDADES ARI / ENCARGO DE CURSOS E CONCURSOS ARI</v>
      </c>
      <c r="I254" t="s">
        <v>140</v>
      </c>
      <c r="J254" t="s">
        <v>370</v>
      </c>
      <c r="K254" t="s">
        <v>371</v>
      </c>
      <c r="L254" t="s">
        <v>372</v>
      </c>
      <c r="M254" t="s">
        <v>220</v>
      </c>
      <c r="N254" t="s">
        <v>221</v>
      </c>
      <c r="O254" t="s">
        <v>222</v>
      </c>
      <c r="P254" t="s">
        <v>223</v>
      </c>
      <c r="Q254" t="s">
        <v>224</v>
      </c>
      <c r="R254" t="s">
        <v>220</v>
      </c>
      <c r="S254" t="s">
        <v>124</v>
      </c>
      <c r="T254" t="s">
        <v>216</v>
      </c>
      <c r="U254" t="s">
        <v>123</v>
      </c>
      <c r="V254" t="s">
        <v>3021</v>
      </c>
      <c r="W254" t="s">
        <v>3022</v>
      </c>
      <c r="X254" s="51" t="str">
        <f t="shared" si="6"/>
        <v>3</v>
      </c>
      <c r="Y254" s="51" t="str">
        <f>IF(T254="","",IF(AND(T254&lt;&gt;'Tabelas auxiliares'!$B$236,T254&lt;&gt;'Tabelas auxiliares'!$B$237),"FOLHA DE PESSOAL",IF(X254='Tabelas auxiliares'!$A$237,"CUSTEIO",IF(X254='Tabelas auxiliares'!$A$236,"INVESTIMENTO","ERRO - VERIFICAR"))))</f>
        <v>CUSTEIO</v>
      </c>
      <c r="Z254" s="64">
        <f t="shared" si="7"/>
        <v>10000</v>
      </c>
      <c r="AA254" s="44">
        <v>10000</v>
      </c>
    </row>
    <row r="255" spans="1:29" x14ac:dyDescent="0.25">
      <c r="A255" t="s">
        <v>2314</v>
      </c>
      <c r="B255" t="s">
        <v>2240</v>
      </c>
      <c r="C255" t="s">
        <v>2317</v>
      </c>
      <c r="D255" t="s">
        <v>49</v>
      </c>
      <c r="E255" t="s">
        <v>118</v>
      </c>
      <c r="F255" s="51" t="str">
        <f>IFERROR(VLOOKUP(D255,'Tabelas auxiliares'!$A$3:$B$61,2,FALSE),"")</f>
        <v>CCNH - CENTRO DE CIÊNCIAS NATURAIS E HUMANAS</v>
      </c>
      <c r="G255" s="51" t="str">
        <f>IFERROR(VLOOKUP($B255,'Tabelas auxiliares'!$A$65:$C$102,2,FALSE),"")</f>
        <v>Internacionalização</v>
      </c>
      <c r="H255" s="51" t="str">
        <f>IFERROR(VLOOKUP($B255,'Tabelas auxiliares'!$A$65:$C$102,3,FALSE),"")</f>
        <v>DIÁRIAS INTERNACIONAIS / PASSAGENS AÉREAS INTERNACIONAIS / AUXÍLIO PARA EVENTOS INTERNACIONAIS / INSCRIÇÃO PARA  EVENTOS INTERNACIONAIS / ANUIDADES ARI / ENCARGO DE CURSOS E CONCURSOS ARI</v>
      </c>
      <c r="I255" t="s">
        <v>119</v>
      </c>
      <c r="J255" t="s">
        <v>373</v>
      </c>
      <c r="K255" t="s">
        <v>374</v>
      </c>
      <c r="L255" t="s">
        <v>375</v>
      </c>
      <c r="M255" t="s">
        <v>220</v>
      </c>
      <c r="N255" t="s">
        <v>221</v>
      </c>
      <c r="O255" t="s">
        <v>222</v>
      </c>
      <c r="P255" t="s">
        <v>223</v>
      </c>
      <c r="Q255" t="s">
        <v>224</v>
      </c>
      <c r="R255" t="s">
        <v>220</v>
      </c>
      <c r="S255" t="s">
        <v>124</v>
      </c>
      <c r="T255" t="s">
        <v>216</v>
      </c>
      <c r="U255" t="s">
        <v>123</v>
      </c>
      <c r="V255" t="s">
        <v>3021</v>
      </c>
      <c r="W255" t="s">
        <v>3022</v>
      </c>
      <c r="X255" s="51" t="str">
        <f t="shared" si="6"/>
        <v>3</v>
      </c>
      <c r="Y255" s="51" t="str">
        <f>IF(T255="","",IF(AND(T255&lt;&gt;'Tabelas auxiliares'!$B$236,T255&lt;&gt;'Tabelas auxiliares'!$B$237),"FOLHA DE PESSOAL",IF(X255='Tabelas auxiliares'!$A$237,"CUSTEIO",IF(X255='Tabelas auxiliares'!$A$236,"INVESTIMENTO","ERRO - VERIFICAR"))))</f>
        <v>CUSTEIO</v>
      </c>
      <c r="Z255" s="64">
        <f t="shared" si="7"/>
        <v>1000</v>
      </c>
      <c r="AA255" s="44">
        <v>1000</v>
      </c>
    </row>
    <row r="256" spans="1:29" x14ac:dyDescent="0.25">
      <c r="A256" t="s">
        <v>2314</v>
      </c>
      <c r="B256" t="s">
        <v>2240</v>
      </c>
      <c r="C256" t="s">
        <v>2317</v>
      </c>
      <c r="D256" t="s">
        <v>71</v>
      </c>
      <c r="E256" t="s">
        <v>118</v>
      </c>
      <c r="F256" s="51" t="str">
        <f>IFERROR(VLOOKUP(D256,'Tabelas auxiliares'!$A$3:$B$61,2,FALSE),"")</f>
        <v>ARI - ASSESSORIA DE RELAÇÕES INTERNACIONAIS</v>
      </c>
      <c r="G256" s="51" t="str">
        <f>IFERROR(VLOOKUP($B256,'Tabelas auxiliares'!$A$65:$C$102,2,FALSE),"")</f>
        <v>Internacionalização</v>
      </c>
      <c r="H256" s="51" t="str">
        <f>IFERROR(VLOOKUP($B256,'Tabelas auxiliares'!$A$65:$C$102,3,FALSE),"")</f>
        <v>DIÁRIAS INTERNACIONAIS / PASSAGENS AÉREAS INTERNACIONAIS / AUXÍLIO PARA EVENTOS INTERNACIONAIS / INSCRIÇÃO PARA  EVENTOS INTERNACIONAIS / ANUIDADES ARI / ENCARGO DE CURSOS E CONCURSOS ARI</v>
      </c>
      <c r="I256" t="s">
        <v>376</v>
      </c>
      <c r="J256" t="s">
        <v>377</v>
      </c>
      <c r="K256" t="s">
        <v>378</v>
      </c>
      <c r="L256" t="s">
        <v>379</v>
      </c>
      <c r="M256" t="s">
        <v>380</v>
      </c>
      <c r="N256" t="s">
        <v>221</v>
      </c>
      <c r="O256" t="s">
        <v>222</v>
      </c>
      <c r="P256" t="s">
        <v>223</v>
      </c>
      <c r="Q256" t="s">
        <v>224</v>
      </c>
      <c r="R256" t="s">
        <v>220</v>
      </c>
      <c r="S256" t="s">
        <v>124</v>
      </c>
      <c r="T256" t="s">
        <v>216</v>
      </c>
      <c r="U256" t="s">
        <v>123</v>
      </c>
      <c r="V256" t="s">
        <v>2554</v>
      </c>
      <c r="W256" t="s">
        <v>2428</v>
      </c>
      <c r="X256" s="51" t="str">
        <f t="shared" si="6"/>
        <v>3</v>
      </c>
      <c r="Y256" s="51" t="str">
        <f>IF(T256="","",IF(AND(T256&lt;&gt;'Tabelas auxiliares'!$B$236,T256&lt;&gt;'Tabelas auxiliares'!$B$237),"FOLHA DE PESSOAL",IF(X256='Tabelas auxiliares'!$A$237,"CUSTEIO",IF(X256='Tabelas auxiliares'!$A$236,"INVESTIMENTO","ERRO - VERIFICAR"))))</f>
        <v>CUSTEIO</v>
      </c>
      <c r="Z256" s="64">
        <f t="shared" si="7"/>
        <v>6138.84</v>
      </c>
      <c r="AC256" s="44">
        <v>6138.84</v>
      </c>
    </row>
    <row r="257" spans="1:29" x14ac:dyDescent="0.25">
      <c r="A257" t="s">
        <v>2314</v>
      </c>
      <c r="B257" t="s">
        <v>2240</v>
      </c>
      <c r="C257" t="s">
        <v>2317</v>
      </c>
      <c r="D257" t="s">
        <v>71</v>
      </c>
      <c r="E257" t="s">
        <v>118</v>
      </c>
      <c r="F257" s="51" t="str">
        <f>IFERROR(VLOOKUP(D257,'Tabelas auxiliares'!$A$3:$B$61,2,FALSE),"")</f>
        <v>ARI - ASSESSORIA DE RELAÇÕES INTERNACIONAIS</v>
      </c>
      <c r="G257" s="51" t="str">
        <f>IFERROR(VLOOKUP($B257,'Tabelas auxiliares'!$A$65:$C$102,2,FALSE),"")</f>
        <v>Internacionalização</v>
      </c>
      <c r="H257" s="51" t="str">
        <f>IFERROR(VLOOKUP($B257,'Tabelas auxiliares'!$A$65:$C$102,3,FALSE),"")</f>
        <v>DIÁRIAS INTERNACIONAIS / PASSAGENS AÉREAS INTERNACIONAIS / AUXÍLIO PARA EVENTOS INTERNACIONAIS / INSCRIÇÃO PARA  EVENTOS INTERNACIONAIS / ANUIDADES ARI / ENCARGO DE CURSOS E CONCURSOS ARI</v>
      </c>
      <c r="I257" t="s">
        <v>2111</v>
      </c>
      <c r="J257" t="s">
        <v>147</v>
      </c>
      <c r="K257" t="s">
        <v>2135</v>
      </c>
      <c r="L257" t="s">
        <v>2136</v>
      </c>
      <c r="M257" t="s">
        <v>2137</v>
      </c>
      <c r="N257" t="s">
        <v>221</v>
      </c>
      <c r="O257" t="s">
        <v>222</v>
      </c>
      <c r="P257" t="s">
        <v>223</v>
      </c>
      <c r="Q257" t="s">
        <v>224</v>
      </c>
      <c r="R257" t="s">
        <v>220</v>
      </c>
      <c r="S257" t="s">
        <v>124</v>
      </c>
      <c r="T257" t="s">
        <v>216</v>
      </c>
      <c r="U257" t="s">
        <v>123</v>
      </c>
      <c r="V257" t="s">
        <v>2585</v>
      </c>
      <c r="W257" t="s">
        <v>2466</v>
      </c>
      <c r="X257" s="51" t="str">
        <f t="shared" si="6"/>
        <v>3</v>
      </c>
      <c r="Y257" s="51" t="str">
        <f>IF(T257="","",IF(AND(T257&lt;&gt;'Tabelas auxiliares'!$B$236,T257&lt;&gt;'Tabelas auxiliares'!$B$237),"FOLHA DE PESSOAL",IF(X257='Tabelas auxiliares'!$A$237,"CUSTEIO",IF(X257='Tabelas auxiliares'!$A$236,"INVESTIMENTO","ERRO - VERIFICAR"))))</f>
        <v>CUSTEIO</v>
      </c>
      <c r="Z257" s="64">
        <f t="shared" si="7"/>
        <v>15621.12</v>
      </c>
      <c r="AA257" s="44">
        <v>4079.36</v>
      </c>
      <c r="AC257" s="44">
        <v>11541.76</v>
      </c>
    </row>
    <row r="258" spans="1:29" x14ac:dyDescent="0.25">
      <c r="A258" t="s">
        <v>2314</v>
      </c>
      <c r="B258" t="s">
        <v>2240</v>
      </c>
      <c r="C258" t="s">
        <v>2317</v>
      </c>
      <c r="D258" t="s">
        <v>71</v>
      </c>
      <c r="E258" t="s">
        <v>118</v>
      </c>
      <c r="F258" s="51" t="str">
        <f>IFERROR(VLOOKUP(D258,'Tabelas auxiliares'!$A$3:$B$61,2,FALSE),"")</f>
        <v>ARI - ASSESSORIA DE RELAÇÕES INTERNACIONAIS</v>
      </c>
      <c r="G258" s="51" t="str">
        <f>IFERROR(VLOOKUP($B258,'Tabelas auxiliares'!$A$65:$C$102,2,FALSE),"")</f>
        <v>Internacionalização</v>
      </c>
      <c r="H258" s="51" t="str">
        <f>IFERROR(VLOOKUP($B258,'Tabelas auxiliares'!$A$65:$C$102,3,FALSE),"")</f>
        <v>DIÁRIAS INTERNACIONAIS / PASSAGENS AÉREAS INTERNACIONAIS / AUXÍLIO PARA EVENTOS INTERNACIONAIS / INSCRIÇÃO PARA  EVENTOS INTERNACIONAIS / ANUIDADES ARI / ENCARGO DE CURSOS E CONCURSOS ARI</v>
      </c>
      <c r="I258" t="s">
        <v>2873</v>
      </c>
      <c r="J258" t="s">
        <v>2757</v>
      </c>
      <c r="K258" t="s">
        <v>2874</v>
      </c>
      <c r="L258" t="s">
        <v>2875</v>
      </c>
      <c r="M258" t="s">
        <v>2876</v>
      </c>
      <c r="N258" t="s">
        <v>221</v>
      </c>
      <c r="O258" t="s">
        <v>222</v>
      </c>
      <c r="P258" t="s">
        <v>223</v>
      </c>
      <c r="Q258" t="s">
        <v>224</v>
      </c>
      <c r="R258" t="s">
        <v>220</v>
      </c>
      <c r="S258" t="s">
        <v>124</v>
      </c>
      <c r="T258" t="s">
        <v>216</v>
      </c>
      <c r="U258" t="s">
        <v>123</v>
      </c>
      <c r="V258" t="s">
        <v>2585</v>
      </c>
      <c r="W258" t="s">
        <v>2466</v>
      </c>
      <c r="X258" s="51" t="str">
        <f t="shared" si="6"/>
        <v>3</v>
      </c>
      <c r="Y258" s="51" t="str">
        <f>IF(T258="","",IF(AND(T258&lt;&gt;'Tabelas auxiliares'!$B$236,T258&lt;&gt;'Tabelas auxiliares'!$B$237),"FOLHA DE PESSOAL",IF(X258='Tabelas auxiliares'!$A$237,"CUSTEIO",IF(X258='Tabelas auxiliares'!$A$236,"INVESTIMENTO","ERRO - VERIFICAR"))))</f>
        <v>CUSTEIO</v>
      </c>
      <c r="Z258" s="64">
        <f t="shared" si="7"/>
        <v>9000</v>
      </c>
      <c r="AA258" s="44">
        <v>9000</v>
      </c>
    </row>
    <row r="259" spans="1:29" x14ac:dyDescent="0.25">
      <c r="A259" t="s">
        <v>2314</v>
      </c>
      <c r="B259" t="s">
        <v>2240</v>
      </c>
      <c r="C259" t="s">
        <v>2317</v>
      </c>
      <c r="D259" t="s">
        <v>71</v>
      </c>
      <c r="E259" t="s">
        <v>118</v>
      </c>
      <c r="F259" s="51" t="str">
        <f>IFERROR(VLOOKUP(D259,'Tabelas auxiliares'!$A$3:$B$61,2,FALSE),"")</f>
        <v>ARI - ASSESSORIA DE RELAÇÕES INTERNACIONAIS</v>
      </c>
      <c r="G259" s="51" t="str">
        <f>IFERROR(VLOOKUP($B259,'Tabelas auxiliares'!$A$65:$C$102,2,FALSE),"")</f>
        <v>Internacionalização</v>
      </c>
      <c r="H259" s="51" t="str">
        <f>IFERROR(VLOOKUP($B259,'Tabelas auxiliares'!$A$65:$C$102,3,FALSE),"")</f>
        <v>DIÁRIAS INTERNACIONAIS / PASSAGENS AÉREAS INTERNACIONAIS / AUXÍLIO PARA EVENTOS INTERNACIONAIS / INSCRIÇÃO PARA  EVENTOS INTERNACIONAIS / ANUIDADES ARI / ENCARGO DE CURSOS E CONCURSOS ARI</v>
      </c>
      <c r="I259" t="s">
        <v>2873</v>
      </c>
      <c r="J259" t="s">
        <v>2757</v>
      </c>
      <c r="K259" t="s">
        <v>2877</v>
      </c>
      <c r="L259" t="s">
        <v>2875</v>
      </c>
      <c r="M259" t="s">
        <v>2876</v>
      </c>
      <c r="N259" t="s">
        <v>221</v>
      </c>
      <c r="O259" t="s">
        <v>222</v>
      </c>
      <c r="P259" t="s">
        <v>223</v>
      </c>
      <c r="Q259" t="s">
        <v>224</v>
      </c>
      <c r="R259" t="s">
        <v>220</v>
      </c>
      <c r="S259" t="s">
        <v>124</v>
      </c>
      <c r="T259" t="s">
        <v>216</v>
      </c>
      <c r="U259" t="s">
        <v>123</v>
      </c>
      <c r="V259" t="s">
        <v>2585</v>
      </c>
      <c r="W259" t="s">
        <v>2466</v>
      </c>
      <c r="X259" s="51" t="str">
        <f t="shared" si="6"/>
        <v>3</v>
      </c>
      <c r="Y259" s="51" t="str">
        <f>IF(T259="","",IF(AND(T259&lt;&gt;'Tabelas auxiliares'!$B$236,T259&lt;&gt;'Tabelas auxiliares'!$B$237),"FOLHA DE PESSOAL",IF(X259='Tabelas auxiliares'!$A$237,"CUSTEIO",IF(X259='Tabelas auxiliares'!$A$236,"INVESTIMENTO","ERRO - VERIFICAR"))))</f>
        <v>CUSTEIO</v>
      </c>
      <c r="Z259" s="64">
        <f t="shared" si="7"/>
        <v>81000</v>
      </c>
      <c r="AC259" s="44">
        <v>81000</v>
      </c>
    </row>
    <row r="260" spans="1:29" x14ac:dyDescent="0.25">
      <c r="A260" t="s">
        <v>2314</v>
      </c>
      <c r="B260" t="s">
        <v>2242</v>
      </c>
      <c r="C260" t="s">
        <v>2317</v>
      </c>
      <c r="D260" t="s">
        <v>35</v>
      </c>
      <c r="E260" t="s">
        <v>118</v>
      </c>
      <c r="F260" s="51" t="str">
        <f>IFERROR(VLOOKUP(D260,'Tabelas auxiliares'!$A$3:$B$61,2,FALSE),"")</f>
        <v>PU - PREFEITURA UNIVERSITÁRIA</v>
      </c>
      <c r="G260" s="51" t="str">
        <f>IFERROR(VLOOKUP($B260,'Tabelas auxiliares'!$A$65:$C$102,2,FALSE),"")</f>
        <v>Limpeza e copeiragem</v>
      </c>
      <c r="H260" s="51" t="str">
        <f>IFERROR(VLOOKUP($B260,'Tabelas auxiliares'!$A$65:$C$102,3,FALSE),"")</f>
        <v>LIMPEZA / COPEIRAGEM / COLETA DE LIXO INFECTANTE /MATERIAIS DE LIMPEZA E COPA (PAPEL TOALHA, HIGIÊNICO) / BOMBONAS RESÍDUOS QUÍMICOS</v>
      </c>
      <c r="I260" t="s">
        <v>381</v>
      </c>
      <c r="J260" t="s">
        <v>149</v>
      </c>
      <c r="K260" t="s">
        <v>382</v>
      </c>
      <c r="L260" t="s">
        <v>150</v>
      </c>
      <c r="M260" t="s">
        <v>383</v>
      </c>
      <c r="N260" t="s">
        <v>221</v>
      </c>
      <c r="O260" t="s">
        <v>222</v>
      </c>
      <c r="P260" t="s">
        <v>223</v>
      </c>
      <c r="Q260" t="s">
        <v>224</v>
      </c>
      <c r="R260" t="s">
        <v>220</v>
      </c>
      <c r="S260" t="s">
        <v>124</v>
      </c>
      <c r="T260" t="s">
        <v>216</v>
      </c>
      <c r="U260" t="s">
        <v>123</v>
      </c>
      <c r="V260" t="s">
        <v>2586</v>
      </c>
      <c r="W260" t="s">
        <v>2467</v>
      </c>
      <c r="X260" s="51" t="str">
        <f t="shared" ref="X260:X323" si="8">LEFT(V260,1)</f>
        <v>3</v>
      </c>
      <c r="Y260" s="51" t="str">
        <f>IF(T260="","",IF(AND(T260&lt;&gt;'Tabelas auxiliares'!$B$236,T260&lt;&gt;'Tabelas auxiliares'!$B$237),"FOLHA DE PESSOAL",IF(X260='Tabelas auxiliares'!$A$237,"CUSTEIO",IF(X260='Tabelas auxiliares'!$A$236,"INVESTIMENTO","ERRO - VERIFICAR"))))</f>
        <v>CUSTEIO</v>
      </c>
      <c r="Z260" s="64">
        <f t="shared" si="7"/>
        <v>3158439.3600000003</v>
      </c>
      <c r="AA260" s="44">
        <v>1869570.59</v>
      </c>
      <c r="AB260" s="44">
        <v>53123.71</v>
      </c>
      <c r="AC260" s="44">
        <v>1235745.06</v>
      </c>
    </row>
    <row r="261" spans="1:29" x14ac:dyDescent="0.25">
      <c r="A261" t="s">
        <v>2314</v>
      </c>
      <c r="B261" t="s">
        <v>2242</v>
      </c>
      <c r="C261" t="s">
        <v>2317</v>
      </c>
      <c r="D261" t="s">
        <v>35</v>
      </c>
      <c r="E261" t="s">
        <v>118</v>
      </c>
      <c r="F261" s="51" t="str">
        <f>IFERROR(VLOOKUP(D261,'Tabelas auxiliares'!$A$3:$B$61,2,FALSE),"")</f>
        <v>PU - PREFEITURA UNIVERSITÁRIA</v>
      </c>
      <c r="G261" s="51" t="str">
        <f>IFERROR(VLOOKUP($B261,'Tabelas auxiliares'!$A$65:$C$102,2,FALSE),"")</f>
        <v>Limpeza e copeiragem</v>
      </c>
      <c r="H261" s="51" t="str">
        <f>IFERROR(VLOOKUP($B261,'Tabelas auxiliares'!$A$65:$C$102,3,FALSE),"")</f>
        <v>LIMPEZA / COPEIRAGEM / COLETA DE LIXO INFECTANTE /MATERIAIS DE LIMPEZA E COPA (PAPEL TOALHA, HIGIÊNICO) / BOMBONAS RESÍDUOS QUÍMICOS</v>
      </c>
      <c r="I261" t="s">
        <v>384</v>
      </c>
      <c r="J261" t="s">
        <v>385</v>
      </c>
      <c r="K261" t="s">
        <v>386</v>
      </c>
      <c r="L261" t="s">
        <v>387</v>
      </c>
      <c r="M261" t="s">
        <v>388</v>
      </c>
      <c r="N261" t="s">
        <v>221</v>
      </c>
      <c r="O261" t="s">
        <v>222</v>
      </c>
      <c r="P261" t="s">
        <v>223</v>
      </c>
      <c r="Q261" t="s">
        <v>224</v>
      </c>
      <c r="R261" t="s">
        <v>220</v>
      </c>
      <c r="S261" t="s">
        <v>124</v>
      </c>
      <c r="T261" t="s">
        <v>216</v>
      </c>
      <c r="U261" t="s">
        <v>123</v>
      </c>
      <c r="V261" t="s">
        <v>2587</v>
      </c>
      <c r="W261" t="s">
        <v>2468</v>
      </c>
      <c r="X261" s="51" t="str">
        <f t="shared" si="8"/>
        <v>3</v>
      </c>
      <c r="Y261" s="51" t="str">
        <f>IF(T261="","",IF(AND(T261&lt;&gt;'Tabelas auxiliares'!$B$236,T261&lt;&gt;'Tabelas auxiliares'!$B$237),"FOLHA DE PESSOAL",IF(X261='Tabelas auxiliares'!$A$237,"CUSTEIO",IF(X261='Tabelas auxiliares'!$A$236,"INVESTIMENTO","ERRO - VERIFICAR"))))</f>
        <v>CUSTEIO</v>
      </c>
      <c r="Z261" s="64">
        <f t="shared" ref="Z261:Z324" si="9">IF(AA261+AB261+AC261&lt;&gt;0,AA261+AB261+AC261,"")</f>
        <v>59600</v>
      </c>
      <c r="AC261" s="44">
        <v>59600</v>
      </c>
    </row>
    <row r="262" spans="1:29" x14ac:dyDescent="0.25">
      <c r="A262" t="s">
        <v>2314</v>
      </c>
      <c r="B262" t="s">
        <v>2242</v>
      </c>
      <c r="C262" t="s">
        <v>2317</v>
      </c>
      <c r="D262" t="s">
        <v>35</v>
      </c>
      <c r="E262" t="s">
        <v>118</v>
      </c>
      <c r="F262" s="51" t="str">
        <f>IFERROR(VLOOKUP(D262,'Tabelas auxiliares'!$A$3:$B$61,2,FALSE),"")</f>
        <v>PU - PREFEITURA UNIVERSITÁRIA</v>
      </c>
      <c r="G262" s="51" t="str">
        <f>IFERROR(VLOOKUP($B262,'Tabelas auxiliares'!$A$65:$C$102,2,FALSE),"")</f>
        <v>Limpeza e copeiragem</v>
      </c>
      <c r="H262" s="51" t="str">
        <f>IFERROR(VLOOKUP($B262,'Tabelas auxiliares'!$A$65:$C$102,3,FALSE),"")</f>
        <v>LIMPEZA / COPEIRAGEM / COLETA DE LIXO INFECTANTE /MATERIAIS DE LIMPEZA E COPA (PAPEL TOALHA, HIGIÊNICO) / BOMBONAS RESÍDUOS QUÍMICOS</v>
      </c>
      <c r="I262" t="s">
        <v>280</v>
      </c>
      <c r="J262" t="s">
        <v>389</v>
      </c>
      <c r="K262" t="s">
        <v>390</v>
      </c>
      <c r="L262" t="s">
        <v>391</v>
      </c>
      <c r="M262" t="s">
        <v>392</v>
      </c>
      <c r="N262" t="s">
        <v>221</v>
      </c>
      <c r="O262" t="s">
        <v>222</v>
      </c>
      <c r="P262" t="s">
        <v>223</v>
      </c>
      <c r="Q262" t="s">
        <v>224</v>
      </c>
      <c r="R262" t="s">
        <v>220</v>
      </c>
      <c r="S262" t="s">
        <v>124</v>
      </c>
      <c r="T262" t="s">
        <v>216</v>
      </c>
      <c r="U262" t="s">
        <v>123</v>
      </c>
      <c r="V262" t="s">
        <v>3023</v>
      </c>
      <c r="W262" t="s">
        <v>3024</v>
      </c>
      <c r="X262" s="51" t="str">
        <f t="shared" si="8"/>
        <v>3</v>
      </c>
      <c r="Y262" s="51" t="str">
        <f>IF(T262="","",IF(AND(T262&lt;&gt;'Tabelas auxiliares'!$B$236,T262&lt;&gt;'Tabelas auxiliares'!$B$237),"FOLHA DE PESSOAL",IF(X262='Tabelas auxiliares'!$A$237,"CUSTEIO",IF(X262='Tabelas auxiliares'!$A$236,"INVESTIMENTO","ERRO - VERIFICAR"))))</f>
        <v>CUSTEIO</v>
      </c>
      <c r="Z262" s="64">
        <f t="shared" si="9"/>
        <v>1486.4</v>
      </c>
      <c r="AC262" s="44">
        <v>1486.4</v>
      </c>
    </row>
    <row r="263" spans="1:29" x14ac:dyDescent="0.25">
      <c r="A263" t="s">
        <v>2314</v>
      </c>
      <c r="B263" t="s">
        <v>2242</v>
      </c>
      <c r="C263" t="s">
        <v>2317</v>
      </c>
      <c r="D263" t="s">
        <v>35</v>
      </c>
      <c r="E263" t="s">
        <v>118</v>
      </c>
      <c r="F263" s="51" t="str">
        <f>IFERROR(VLOOKUP(D263,'Tabelas auxiliares'!$A$3:$B$61,2,FALSE),"")</f>
        <v>PU - PREFEITURA UNIVERSITÁRIA</v>
      </c>
      <c r="G263" s="51" t="str">
        <f>IFERROR(VLOOKUP($B263,'Tabelas auxiliares'!$A$65:$C$102,2,FALSE),"")</f>
        <v>Limpeza e copeiragem</v>
      </c>
      <c r="H263" s="51" t="str">
        <f>IFERROR(VLOOKUP($B263,'Tabelas auxiliares'!$A$65:$C$102,3,FALSE),"")</f>
        <v>LIMPEZA / COPEIRAGEM / COLETA DE LIXO INFECTANTE /MATERIAIS DE LIMPEZA E COPA (PAPEL TOALHA, HIGIÊNICO) / BOMBONAS RESÍDUOS QUÍMICOS</v>
      </c>
      <c r="I263" t="s">
        <v>280</v>
      </c>
      <c r="J263" t="s">
        <v>389</v>
      </c>
      <c r="K263" t="s">
        <v>393</v>
      </c>
      <c r="L263" t="s">
        <v>391</v>
      </c>
      <c r="M263" t="s">
        <v>394</v>
      </c>
      <c r="N263" t="s">
        <v>221</v>
      </c>
      <c r="O263" t="s">
        <v>222</v>
      </c>
      <c r="P263" t="s">
        <v>223</v>
      </c>
      <c r="Q263" t="s">
        <v>224</v>
      </c>
      <c r="R263" t="s">
        <v>220</v>
      </c>
      <c r="S263" t="s">
        <v>124</v>
      </c>
      <c r="T263" t="s">
        <v>216</v>
      </c>
      <c r="U263" t="s">
        <v>123</v>
      </c>
      <c r="V263" t="s">
        <v>2588</v>
      </c>
      <c r="W263" t="s">
        <v>2469</v>
      </c>
      <c r="X263" s="51" t="str">
        <f t="shared" si="8"/>
        <v>3</v>
      </c>
      <c r="Y263" s="51" t="str">
        <f>IF(T263="","",IF(AND(T263&lt;&gt;'Tabelas auxiliares'!$B$236,T263&lt;&gt;'Tabelas auxiliares'!$B$237),"FOLHA DE PESSOAL",IF(X263='Tabelas auxiliares'!$A$237,"CUSTEIO",IF(X263='Tabelas auxiliares'!$A$236,"INVESTIMENTO","ERRO - VERIFICAR"))))</f>
        <v>CUSTEIO</v>
      </c>
      <c r="Z263" s="64">
        <f t="shared" si="9"/>
        <v>400</v>
      </c>
      <c r="AC263" s="44">
        <v>400</v>
      </c>
    </row>
    <row r="264" spans="1:29" x14ac:dyDescent="0.25">
      <c r="A264" t="s">
        <v>2314</v>
      </c>
      <c r="B264" t="s">
        <v>2242</v>
      </c>
      <c r="C264" t="s">
        <v>2317</v>
      </c>
      <c r="D264" t="s">
        <v>35</v>
      </c>
      <c r="E264" t="s">
        <v>118</v>
      </c>
      <c r="F264" s="51" t="str">
        <f>IFERROR(VLOOKUP(D264,'Tabelas auxiliares'!$A$3:$B$61,2,FALSE),"")</f>
        <v>PU - PREFEITURA UNIVERSITÁRIA</v>
      </c>
      <c r="G264" s="51" t="str">
        <f>IFERROR(VLOOKUP($B264,'Tabelas auxiliares'!$A$65:$C$102,2,FALSE),"")</f>
        <v>Limpeza e copeiragem</v>
      </c>
      <c r="H264" s="51" t="str">
        <f>IFERROR(VLOOKUP($B264,'Tabelas auxiliares'!$A$65:$C$102,3,FALSE),"")</f>
        <v>LIMPEZA / COPEIRAGEM / COLETA DE LIXO INFECTANTE /MATERIAIS DE LIMPEZA E COPA (PAPEL TOALHA, HIGIÊNICO) / BOMBONAS RESÍDUOS QUÍMICOS</v>
      </c>
      <c r="I264" t="s">
        <v>280</v>
      </c>
      <c r="J264" t="s">
        <v>389</v>
      </c>
      <c r="K264" t="s">
        <v>393</v>
      </c>
      <c r="L264" t="s">
        <v>391</v>
      </c>
      <c r="M264" t="s">
        <v>394</v>
      </c>
      <c r="N264" t="s">
        <v>221</v>
      </c>
      <c r="O264" t="s">
        <v>222</v>
      </c>
      <c r="P264" t="s">
        <v>223</v>
      </c>
      <c r="Q264" t="s">
        <v>224</v>
      </c>
      <c r="R264" t="s">
        <v>220</v>
      </c>
      <c r="S264" t="s">
        <v>124</v>
      </c>
      <c r="T264" t="s">
        <v>216</v>
      </c>
      <c r="U264" t="s">
        <v>123</v>
      </c>
      <c r="V264" t="s">
        <v>3023</v>
      </c>
      <c r="W264" t="s">
        <v>3024</v>
      </c>
      <c r="X264" s="51" t="str">
        <f t="shared" si="8"/>
        <v>3</v>
      </c>
      <c r="Y264" s="51" t="str">
        <f>IF(T264="","",IF(AND(T264&lt;&gt;'Tabelas auxiliares'!$B$236,T264&lt;&gt;'Tabelas auxiliares'!$B$237),"FOLHA DE PESSOAL",IF(X264='Tabelas auxiliares'!$A$237,"CUSTEIO",IF(X264='Tabelas auxiliares'!$A$236,"INVESTIMENTO","ERRO - VERIFICAR"))))</f>
        <v>CUSTEIO</v>
      </c>
      <c r="Z264" s="64">
        <f t="shared" si="9"/>
        <v>102</v>
      </c>
      <c r="AC264" s="44">
        <v>102</v>
      </c>
    </row>
    <row r="265" spans="1:29" x14ac:dyDescent="0.25">
      <c r="A265" t="s">
        <v>2314</v>
      </c>
      <c r="B265" t="s">
        <v>2242</v>
      </c>
      <c r="C265" t="s">
        <v>2317</v>
      </c>
      <c r="D265" t="s">
        <v>35</v>
      </c>
      <c r="E265" t="s">
        <v>118</v>
      </c>
      <c r="F265" s="51" t="str">
        <f>IFERROR(VLOOKUP(D265,'Tabelas auxiliares'!$A$3:$B$61,2,FALSE),"")</f>
        <v>PU - PREFEITURA UNIVERSITÁRIA</v>
      </c>
      <c r="G265" s="51" t="str">
        <f>IFERROR(VLOOKUP($B265,'Tabelas auxiliares'!$A$65:$C$102,2,FALSE),"")</f>
        <v>Limpeza e copeiragem</v>
      </c>
      <c r="H265" s="51" t="str">
        <f>IFERROR(VLOOKUP($B265,'Tabelas auxiliares'!$A$65:$C$102,3,FALSE),"")</f>
        <v>LIMPEZA / COPEIRAGEM / COLETA DE LIXO INFECTANTE /MATERIAIS DE LIMPEZA E COPA (PAPEL TOALHA, HIGIÊNICO) / BOMBONAS RESÍDUOS QUÍMICOS</v>
      </c>
      <c r="I265" t="s">
        <v>280</v>
      </c>
      <c r="J265" t="s">
        <v>389</v>
      </c>
      <c r="K265" t="s">
        <v>393</v>
      </c>
      <c r="L265" t="s">
        <v>391</v>
      </c>
      <c r="M265" t="s">
        <v>394</v>
      </c>
      <c r="N265" t="s">
        <v>221</v>
      </c>
      <c r="O265" t="s">
        <v>222</v>
      </c>
      <c r="P265" t="s">
        <v>223</v>
      </c>
      <c r="Q265" t="s">
        <v>224</v>
      </c>
      <c r="R265" t="s">
        <v>220</v>
      </c>
      <c r="S265" t="s">
        <v>124</v>
      </c>
      <c r="T265" t="s">
        <v>216</v>
      </c>
      <c r="U265" t="s">
        <v>123</v>
      </c>
      <c r="V265" t="s">
        <v>2587</v>
      </c>
      <c r="W265" t="s">
        <v>2468</v>
      </c>
      <c r="X265" s="51" t="str">
        <f t="shared" si="8"/>
        <v>3</v>
      </c>
      <c r="Y265" s="51" t="str">
        <f>IF(T265="","",IF(AND(T265&lt;&gt;'Tabelas auxiliares'!$B$236,T265&lt;&gt;'Tabelas auxiliares'!$B$237),"FOLHA DE PESSOAL",IF(X265='Tabelas auxiliares'!$A$237,"CUSTEIO",IF(X265='Tabelas auxiliares'!$A$236,"INVESTIMENTO","ERRO - VERIFICAR"))))</f>
        <v>CUSTEIO</v>
      </c>
      <c r="Z265" s="64">
        <f t="shared" si="9"/>
        <v>302</v>
      </c>
      <c r="AC265" s="44">
        <v>302</v>
      </c>
    </row>
    <row r="266" spans="1:29" x14ac:dyDescent="0.25">
      <c r="A266" t="s">
        <v>2314</v>
      </c>
      <c r="B266" t="s">
        <v>2242</v>
      </c>
      <c r="C266" t="s">
        <v>2317</v>
      </c>
      <c r="D266" t="s">
        <v>35</v>
      </c>
      <c r="E266" t="s">
        <v>118</v>
      </c>
      <c r="F266" s="51" t="str">
        <f>IFERROR(VLOOKUP(D266,'Tabelas auxiliares'!$A$3:$B$61,2,FALSE),"")</f>
        <v>PU - PREFEITURA UNIVERSITÁRIA</v>
      </c>
      <c r="G266" s="51" t="str">
        <f>IFERROR(VLOOKUP($B266,'Tabelas auxiliares'!$A$65:$C$102,2,FALSE),"")</f>
        <v>Limpeza e copeiragem</v>
      </c>
      <c r="H266" s="51" t="str">
        <f>IFERROR(VLOOKUP($B266,'Tabelas auxiliares'!$A$65:$C$102,3,FALSE),"")</f>
        <v>LIMPEZA / COPEIRAGEM / COLETA DE LIXO INFECTANTE /MATERIAIS DE LIMPEZA E COPA (PAPEL TOALHA, HIGIÊNICO) / BOMBONAS RESÍDUOS QUÍMICOS</v>
      </c>
      <c r="I266" t="s">
        <v>280</v>
      </c>
      <c r="J266" t="s">
        <v>389</v>
      </c>
      <c r="K266" t="s">
        <v>395</v>
      </c>
      <c r="L266" t="s">
        <v>391</v>
      </c>
      <c r="M266" t="s">
        <v>396</v>
      </c>
      <c r="N266" t="s">
        <v>221</v>
      </c>
      <c r="O266" t="s">
        <v>222</v>
      </c>
      <c r="P266" t="s">
        <v>223</v>
      </c>
      <c r="Q266" t="s">
        <v>224</v>
      </c>
      <c r="R266" t="s">
        <v>220</v>
      </c>
      <c r="S266" t="s">
        <v>124</v>
      </c>
      <c r="T266" t="s">
        <v>216</v>
      </c>
      <c r="U266" t="s">
        <v>123</v>
      </c>
      <c r="V266" t="s">
        <v>2587</v>
      </c>
      <c r="W266" t="s">
        <v>2468</v>
      </c>
      <c r="X266" s="51" t="str">
        <f t="shared" si="8"/>
        <v>3</v>
      </c>
      <c r="Y266" s="51" t="str">
        <f>IF(T266="","",IF(AND(T266&lt;&gt;'Tabelas auxiliares'!$B$236,T266&lt;&gt;'Tabelas auxiliares'!$B$237),"FOLHA DE PESSOAL",IF(X266='Tabelas auxiliares'!$A$237,"CUSTEIO",IF(X266='Tabelas auxiliares'!$A$236,"INVESTIMENTO","ERRO - VERIFICAR"))))</f>
        <v>CUSTEIO</v>
      </c>
      <c r="Z266" s="64">
        <f t="shared" si="9"/>
        <v>1787.7</v>
      </c>
      <c r="AC266" s="44">
        <v>1787.7</v>
      </c>
    </row>
    <row r="267" spans="1:29" x14ac:dyDescent="0.25">
      <c r="A267" t="s">
        <v>2314</v>
      </c>
      <c r="B267" t="s">
        <v>2242</v>
      </c>
      <c r="C267" t="s">
        <v>2317</v>
      </c>
      <c r="D267" t="s">
        <v>35</v>
      </c>
      <c r="E267" t="s">
        <v>118</v>
      </c>
      <c r="F267" s="51" t="str">
        <f>IFERROR(VLOOKUP(D267,'Tabelas auxiliares'!$A$3:$B$61,2,FALSE),"")</f>
        <v>PU - PREFEITURA UNIVERSITÁRIA</v>
      </c>
      <c r="G267" s="51" t="str">
        <f>IFERROR(VLOOKUP($B267,'Tabelas auxiliares'!$A$65:$C$102,2,FALSE),"")</f>
        <v>Limpeza e copeiragem</v>
      </c>
      <c r="H267" s="51" t="str">
        <f>IFERROR(VLOOKUP($B267,'Tabelas auxiliares'!$A$65:$C$102,3,FALSE),"")</f>
        <v>LIMPEZA / COPEIRAGEM / COLETA DE LIXO INFECTANTE /MATERIAIS DE LIMPEZA E COPA (PAPEL TOALHA, HIGIÊNICO) / BOMBONAS RESÍDUOS QUÍMICOS</v>
      </c>
      <c r="I267" t="s">
        <v>235</v>
      </c>
      <c r="J267" t="s">
        <v>274</v>
      </c>
      <c r="K267" t="s">
        <v>397</v>
      </c>
      <c r="L267" t="s">
        <v>276</v>
      </c>
      <c r="M267" t="s">
        <v>398</v>
      </c>
      <c r="N267" t="s">
        <v>221</v>
      </c>
      <c r="O267" t="s">
        <v>222</v>
      </c>
      <c r="P267" t="s">
        <v>223</v>
      </c>
      <c r="Q267" t="s">
        <v>224</v>
      </c>
      <c r="R267" t="s">
        <v>220</v>
      </c>
      <c r="S267" t="s">
        <v>124</v>
      </c>
      <c r="T267" t="s">
        <v>216</v>
      </c>
      <c r="U267" t="s">
        <v>123</v>
      </c>
      <c r="V267" t="s">
        <v>3025</v>
      </c>
      <c r="W267" t="s">
        <v>3026</v>
      </c>
      <c r="X267" s="51" t="str">
        <f t="shared" si="8"/>
        <v>3</v>
      </c>
      <c r="Y267" s="51" t="str">
        <f>IF(T267="","",IF(AND(T267&lt;&gt;'Tabelas auxiliares'!$B$236,T267&lt;&gt;'Tabelas auxiliares'!$B$237),"FOLHA DE PESSOAL",IF(X267='Tabelas auxiliares'!$A$237,"CUSTEIO",IF(X267='Tabelas auxiliares'!$A$236,"INVESTIMENTO","ERRO - VERIFICAR"))))</f>
        <v>CUSTEIO</v>
      </c>
      <c r="Z267" s="64">
        <f t="shared" si="9"/>
        <v>1139.5999999999999</v>
      </c>
      <c r="AC267" s="44">
        <v>1139.5999999999999</v>
      </c>
    </row>
    <row r="268" spans="1:29" x14ac:dyDescent="0.25">
      <c r="A268" t="s">
        <v>2314</v>
      </c>
      <c r="B268" t="s">
        <v>2242</v>
      </c>
      <c r="C268" t="s">
        <v>2317</v>
      </c>
      <c r="D268" t="s">
        <v>35</v>
      </c>
      <c r="E268" t="s">
        <v>118</v>
      </c>
      <c r="F268" s="51" t="str">
        <f>IFERROR(VLOOKUP(D268,'Tabelas auxiliares'!$A$3:$B$61,2,FALSE),"")</f>
        <v>PU - PREFEITURA UNIVERSITÁRIA</v>
      </c>
      <c r="G268" s="51" t="str">
        <f>IFERROR(VLOOKUP($B268,'Tabelas auxiliares'!$A$65:$C$102,2,FALSE),"")</f>
        <v>Limpeza e copeiragem</v>
      </c>
      <c r="H268" s="51" t="str">
        <f>IFERROR(VLOOKUP($B268,'Tabelas auxiliares'!$A$65:$C$102,3,FALSE),"")</f>
        <v>LIMPEZA / COPEIRAGEM / COLETA DE LIXO INFECTANTE /MATERIAIS DE LIMPEZA E COPA (PAPEL TOALHA, HIGIÊNICO) / BOMBONAS RESÍDUOS QUÍMICOS</v>
      </c>
      <c r="I268" t="s">
        <v>235</v>
      </c>
      <c r="J268" t="s">
        <v>274</v>
      </c>
      <c r="K268" t="s">
        <v>399</v>
      </c>
      <c r="L268" t="s">
        <v>276</v>
      </c>
      <c r="M268" t="s">
        <v>396</v>
      </c>
      <c r="N268" t="s">
        <v>221</v>
      </c>
      <c r="O268" t="s">
        <v>222</v>
      </c>
      <c r="P268" t="s">
        <v>223</v>
      </c>
      <c r="Q268" t="s">
        <v>224</v>
      </c>
      <c r="R268" t="s">
        <v>220</v>
      </c>
      <c r="S268" t="s">
        <v>124</v>
      </c>
      <c r="T268" t="s">
        <v>216</v>
      </c>
      <c r="U268" t="s">
        <v>123</v>
      </c>
      <c r="V268" t="s">
        <v>2587</v>
      </c>
      <c r="W268" t="s">
        <v>2468</v>
      </c>
      <c r="X268" s="51" t="str">
        <f t="shared" si="8"/>
        <v>3</v>
      </c>
      <c r="Y268" s="51" t="str">
        <f>IF(T268="","",IF(AND(T268&lt;&gt;'Tabelas auxiliares'!$B$236,T268&lt;&gt;'Tabelas auxiliares'!$B$237),"FOLHA DE PESSOAL",IF(X268='Tabelas auxiliares'!$A$237,"CUSTEIO",IF(X268='Tabelas auxiliares'!$A$236,"INVESTIMENTO","ERRO - VERIFICAR"))))</f>
        <v>CUSTEIO</v>
      </c>
      <c r="Z268" s="64">
        <f t="shared" si="9"/>
        <v>1940.4</v>
      </c>
      <c r="AC268" s="44">
        <v>1940.4</v>
      </c>
    </row>
    <row r="269" spans="1:29" x14ac:dyDescent="0.25">
      <c r="A269" t="s">
        <v>2314</v>
      </c>
      <c r="B269" t="s">
        <v>2242</v>
      </c>
      <c r="C269" t="s">
        <v>2317</v>
      </c>
      <c r="D269" t="s">
        <v>35</v>
      </c>
      <c r="E269" t="s">
        <v>118</v>
      </c>
      <c r="F269" s="51" t="str">
        <f>IFERROR(VLOOKUP(D269,'Tabelas auxiliares'!$A$3:$B$61,2,FALSE),"")</f>
        <v>PU - PREFEITURA UNIVERSITÁRIA</v>
      </c>
      <c r="G269" s="51" t="str">
        <f>IFERROR(VLOOKUP($B269,'Tabelas auxiliares'!$A$65:$C$102,2,FALSE),"")</f>
        <v>Limpeza e copeiragem</v>
      </c>
      <c r="H269" s="51" t="str">
        <f>IFERROR(VLOOKUP($B269,'Tabelas auxiliares'!$A$65:$C$102,3,FALSE),"")</f>
        <v>LIMPEZA / COPEIRAGEM / COLETA DE LIXO INFECTANTE /MATERIAIS DE LIMPEZA E COPA (PAPEL TOALHA, HIGIÊNICO) / BOMBONAS RESÍDUOS QUÍMICOS</v>
      </c>
      <c r="I269" t="s">
        <v>235</v>
      </c>
      <c r="J269" t="s">
        <v>274</v>
      </c>
      <c r="K269" t="s">
        <v>400</v>
      </c>
      <c r="L269" t="s">
        <v>276</v>
      </c>
      <c r="M269" t="s">
        <v>401</v>
      </c>
      <c r="N269" t="s">
        <v>221</v>
      </c>
      <c r="O269" t="s">
        <v>222</v>
      </c>
      <c r="P269" t="s">
        <v>223</v>
      </c>
      <c r="Q269" t="s">
        <v>224</v>
      </c>
      <c r="R269" t="s">
        <v>220</v>
      </c>
      <c r="S269" t="s">
        <v>124</v>
      </c>
      <c r="T269" t="s">
        <v>216</v>
      </c>
      <c r="U269" t="s">
        <v>123</v>
      </c>
      <c r="V269" t="s">
        <v>2587</v>
      </c>
      <c r="W269" t="s">
        <v>2468</v>
      </c>
      <c r="X269" s="51" t="str">
        <f t="shared" si="8"/>
        <v>3</v>
      </c>
      <c r="Y269" s="51" t="str">
        <f>IF(T269="","",IF(AND(T269&lt;&gt;'Tabelas auxiliares'!$B$236,T269&lt;&gt;'Tabelas auxiliares'!$B$237),"FOLHA DE PESSOAL",IF(X269='Tabelas auxiliares'!$A$237,"CUSTEIO",IF(X269='Tabelas auxiliares'!$A$236,"INVESTIMENTO","ERRO - VERIFICAR"))))</f>
        <v>CUSTEIO</v>
      </c>
      <c r="Z269" s="64">
        <f t="shared" si="9"/>
        <v>315</v>
      </c>
      <c r="AC269" s="44">
        <v>315</v>
      </c>
    </row>
    <row r="270" spans="1:29" x14ac:dyDescent="0.25">
      <c r="A270" t="s">
        <v>2314</v>
      </c>
      <c r="B270" t="s">
        <v>2242</v>
      </c>
      <c r="C270" t="s">
        <v>2317</v>
      </c>
      <c r="D270" t="s">
        <v>35</v>
      </c>
      <c r="E270" t="s">
        <v>118</v>
      </c>
      <c r="F270" s="51" t="str">
        <f>IFERROR(VLOOKUP(D270,'Tabelas auxiliares'!$A$3:$B$61,2,FALSE),"")</f>
        <v>PU - PREFEITURA UNIVERSITÁRIA</v>
      </c>
      <c r="G270" s="51" t="str">
        <f>IFERROR(VLOOKUP($B270,'Tabelas auxiliares'!$A$65:$C$102,2,FALSE),"")</f>
        <v>Limpeza e copeiragem</v>
      </c>
      <c r="H270" s="51" t="str">
        <f>IFERROR(VLOOKUP($B270,'Tabelas auxiliares'!$A$65:$C$102,3,FALSE),"")</f>
        <v>LIMPEZA / COPEIRAGEM / COLETA DE LIXO INFECTANTE /MATERIAIS DE LIMPEZA E COPA (PAPEL TOALHA, HIGIÊNICO) / BOMBONAS RESÍDUOS QUÍMICOS</v>
      </c>
      <c r="I270" t="s">
        <v>261</v>
      </c>
      <c r="J270" t="s">
        <v>385</v>
      </c>
      <c r="K270" t="s">
        <v>402</v>
      </c>
      <c r="L270" t="s">
        <v>403</v>
      </c>
      <c r="M270" t="s">
        <v>388</v>
      </c>
      <c r="N270" t="s">
        <v>221</v>
      </c>
      <c r="O270" t="s">
        <v>222</v>
      </c>
      <c r="P270" t="s">
        <v>223</v>
      </c>
      <c r="Q270" t="s">
        <v>224</v>
      </c>
      <c r="R270" t="s">
        <v>220</v>
      </c>
      <c r="S270" t="s">
        <v>124</v>
      </c>
      <c r="T270" t="s">
        <v>216</v>
      </c>
      <c r="U270" t="s">
        <v>123</v>
      </c>
      <c r="V270" t="s">
        <v>2587</v>
      </c>
      <c r="W270" t="s">
        <v>2468</v>
      </c>
      <c r="X270" s="51" t="str">
        <f t="shared" si="8"/>
        <v>3</v>
      </c>
      <c r="Y270" s="51" t="str">
        <f>IF(T270="","",IF(AND(T270&lt;&gt;'Tabelas auxiliares'!$B$236,T270&lt;&gt;'Tabelas auxiliares'!$B$237),"FOLHA DE PESSOAL",IF(X270='Tabelas auxiliares'!$A$237,"CUSTEIO",IF(X270='Tabelas auxiliares'!$A$236,"INVESTIMENTO","ERRO - VERIFICAR"))))</f>
        <v>CUSTEIO</v>
      </c>
      <c r="Z270" s="64">
        <f t="shared" si="9"/>
        <v>238400</v>
      </c>
      <c r="AC270" s="44">
        <v>238400</v>
      </c>
    </row>
    <row r="271" spans="1:29" x14ac:dyDescent="0.25">
      <c r="A271" t="s">
        <v>2314</v>
      </c>
      <c r="B271" t="s">
        <v>2242</v>
      </c>
      <c r="C271" t="s">
        <v>2317</v>
      </c>
      <c r="D271" t="s">
        <v>35</v>
      </c>
      <c r="E271" t="s">
        <v>118</v>
      </c>
      <c r="F271" s="51" t="str">
        <f>IFERROR(VLOOKUP(D271,'Tabelas auxiliares'!$A$3:$B$61,2,FALSE),"")</f>
        <v>PU - PREFEITURA UNIVERSITÁRIA</v>
      </c>
      <c r="G271" s="51" t="str">
        <f>IFERROR(VLOOKUP($B271,'Tabelas auxiliares'!$A$65:$C$102,2,FALSE),"")</f>
        <v>Limpeza e copeiragem</v>
      </c>
      <c r="H271" s="51" t="str">
        <f>IFERROR(VLOOKUP($B271,'Tabelas auxiliares'!$A$65:$C$102,3,FALSE),"")</f>
        <v>LIMPEZA / COPEIRAGEM / COLETA DE LIXO INFECTANTE /MATERIAIS DE LIMPEZA E COPA (PAPEL TOALHA, HIGIÊNICO) / BOMBONAS RESÍDUOS QUÍMICOS</v>
      </c>
      <c r="I271" t="s">
        <v>2404</v>
      </c>
      <c r="J271" t="s">
        <v>1224</v>
      </c>
      <c r="K271" t="s">
        <v>2470</v>
      </c>
      <c r="L271" t="s">
        <v>1226</v>
      </c>
      <c r="M271" t="s">
        <v>1227</v>
      </c>
      <c r="N271" t="s">
        <v>221</v>
      </c>
      <c r="O271" t="s">
        <v>222</v>
      </c>
      <c r="P271" t="s">
        <v>223</v>
      </c>
      <c r="Q271" t="s">
        <v>224</v>
      </c>
      <c r="R271" t="s">
        <v>220</v>
      </c>
      <c r="S271" t="s">
        <v>124</v>
      </c>
      <c r="T271" t="s">
        <v>216</v>
      </c>
      <c r="U271" t="s">
        <v>123</v>
      </c>
      <c r="V271" t="s">
        <v>2589</v>
      </c>
      <c r="W271" t="s">
        <v>2471</v>
      </c>
      <c r="X271" s="51" t="str">
        <f t="shared" si="8"/>
        <v>3</v>
      </c>
      <c r="Y271" s="51" t="str">
        <f>IF(T271="","",IF(AND(T271&lt;&gt;'Tabelas auxiliares'!$B$236,T271&lt;&gt;'Tabelas auxiliares'!$B$237),"FOLHA DE PESSOAL",IF(X271='Tabelas auxiliares'!$A$237,"CUSTEIO",IF(X271='Tabelas auxiliares'!$A$236,"INVESTIMENTO","ERRO - VERIFICAR"))))</f>
        <v>CUSTEIO</v>
      </c>
      <c r="Z271" s="64">
        <f t="shared" si="9"/>
        <v>52745</v>
      </c>
      <c r="AA271" s="44">
        <v>52745</v>
      </c>
    </row>
    <row r="272" spans="1:29" x14ac:dyDescent="0.25">
      <c r="A272" t="s">
        <v>2314</v>
      </c>
      <c r="B272" t="s">
        <v>2242</v>
      </c>
      <c r="C272" t="s">
        <v>2317</v>
      </c>
      <c r="D272" t="s">
        <v>35</v>
      </c>
      <c r="E272" t="s">
        <v>118</v>
      </c>
      <c r="F272" s="51" t="str">
        <f>IFERROR(VLOOKUP(D272,'Tabelas auxiliares'!$A$3:$B$61,2,FALSE),"")</f>
        <v>PU - PREFEITURA UNIVERSITÁRIA</v>
      </c>
      <c r="G272" s="51" t="str">
        <f>IFERROR(VLOOKUP($B272,'Tabelas auxiliares'!$A$65:$C$102,2,FALSE),"")</f>
        <v>Limpeza e copeiragem</v>
      </c>
      <c r="H272" s="51" t="str">
        <f>IFERROR(VLOOKUP($B272,'Tabelas auxiliares'!$A$65:$C$102,3,FALSE),"")</f>
        <v>LIMPEZA / COPEIRAGEM / COLETA DE LIXO INFECTANTE /MATERIAIS DE LIMPEZA E COPA (PAPEL TOALHA, HIGIÊNICO) / BOMBONAS RESÍDUOS QUÍMICOS</v>
      </c>
      <c r="I272" t="s">
        <v>2772</v>
      </c>
      <c r="J272" t="s">
        <v>153</v>
      </c>
      <c r="K272" t="s">
        <v>2832</v>
      </c>
      <c r="L272" t="s">
        <v>154</v>
      </c>
      <c r="M272" t="s">
        <v>1201</v>
      </c>
      <c r="N272" t="s">
        <v>221</v>
      </c>
      <c r="O272" t="s">
        <v>222</v>
      </c>
      <c r="P272" t="s">
        <v>223</v>
      </c>
      <c r="Q272" t="s">
        <v>224</v>
      </c>
      <c r="R272" t="s">
        <v>220</v>
      </c>
      <c r="S272" t="s">
        <v>124</v>
      </c>
      <c r="T272" t="s">
        <v>216</v>
      </c>
      <c r="U272" t="s">
        <v>123</v>
      </c>
      <c r="V272" t="s">
        <v>2596</v>
      </c>
      <c r="W272" t="s">
        <v>2467</v>
      </c>
      <c r="X272" s="51" t="str">
        <f t="shared" si="8"/>
        <v>3</v>
      </c>
      <c r="Y272" s="51" t="str">
        <f>IF(T272="","",IF(AND(T272&lt;&gt;'Tabelas auxiliares'!$B$236,T272&lt;&gt;'Tabelas auxiliares'!$B$237),"FOLHA DE PESSOAL",IF(X272='Tabelas auxiliares'!$A$237,"CUSTEIO",IF(X272='Tabelas auxiliares'!$A$236,"INVESTIMENTO","ERRO - VERIFICAR"))))</f>
        <v>CUSTEIO</v>
      </c>
      <c r="Z272" s="64">
        <f t="shared" si="9"/>
        <v>1138.0800000000002</v>
      </c>
      <c r="AA272" s="44">
        <v>1037.6400000000001</v>
      </c>
      <c r="AC272" s="44">
        <v>100.44</v>
      </c>
    </row>
    <row r="273" spans="1:29" x14ac:dyDescent="0.25">
      <c r="A273" t="s">
        <v>2314</v>
      </c>
      <c r="B273" t="s">
        <v>2242</v>
      </c>
      <c r="C273" t="s">
        <v>2317</v>
      </c>
      <c r="D273" t="s">
        <v>35</v>
      </c>
      <c r="E273" t="s">
        <v>118</v>
      </c>
      <c r="F273" s="51" t="str">
        <f>IFERROR(VLOOKUP(D273,'Tabelas auxiliares'!$A$3:$B$61,2,FALSE),"")</f>
        <v>PU - PREFEITURA UNIVERSITÁRIA</v>
      </c>
      <c r="G273" s="51" t="str">
        <f>IFERROR(VLOOKUP($B273,'Tabelas auxiliares'!$A$65:$C$102,2,FALSE),"")</f>
        <v>Limpeza e copeiragem</v>
      </c>
      <c r="H273" s="51" t="str">
        <f>IFERROR(VLOOKUP($B273,'Tabelas auxiliares'!$A$65:$C$102,3,FALSE),"")</f>
        <v>LIMPEZA / COPEIRAGEM / COLETA DE LIXO INFECTANTE /MATERIAIS DE LIMPEZA E COPA (PAPEL TOALHA, HIGIÊNICO) / BOMBONAS RESÍDUOS QUÍMICOS</v>
      </c>
      <c r="I273" t="s">
        <v>2873</v>
      </c>
      <c r="J273" t="s">
        <v>1235</v>
      </c>
      <c r="K273" t="s">
        <v>2878</v>
      </c>
      <c r="L273" t="s">
        <v>1237</v>
      </c>
      <c r="M273" t="s">
        <v>1240</v>
      </c>
      <c r="N273" t="s">
        <v>221</v>
      </c>
      <c r="O273" t="s">
        <v>222</v>
      </c>
      <c r="P273" t="s">
        <v>223</v>
      </c>
      <c r="Q273" t="s">
        <v>224</v>
      </c>
      <c r="R273" t="s">
        <v>220</v>
      </c>
      <c r="S273" t="s">
        <v>124</v>
      </c>
      <c r="T273" t="s">
        <v>216</v>
      </c>
      <c r="U273" t="s">
        <v>123</v>
      </c>
      <c r="V273" t="s">
        <v>2588</v>
      </c>
      <c r="W273" t="s">
        <v>2469</v>
      </c>
      <c r="X273" s="51" t="str">
        <f t="shared" si="8"/>
        <v>3</v>
      </c>
      <c r="Y273" s="51" t="str">
        <f>IF(T273="","",IF(AND(T273&lt;&gt;'Tabelas auxiliares'!$B$236,T273&lt;&gt;'Tabelas auxiliares'!$B$237),"FOLHA DE PESSOAL",IF(X273='Tabelas auxiliares'!$A$237,"CUSTEIO",IF(X273='Tabelas auxiliares'!$A$236,"INVESTIMENTO","ERRO - VERIFICAR"))))</f>
        <v>CUSTEIO</v>
      </c>
      <c r="Z273" s="64">
        <f t="shared" si="9"/>
        <v>1260</v>
      </c>
      <c r="AC273" s="44">
        <v>1260</v>
      </c>
    </row>
    <row r="274" spans="1:29" x14ac:dyDescent="0.25">
      <c r="A274" t="s">
        <v>2314</v>
      </c>
      <c r="B274" t="s">
        <v>2242</v>
      </c>
      <c r="C274" t="s">
        <v>2317</v>
      </c>
      <c r="D274" t="s">
        <v>35</v>
      </c>
      <c r="E274" t="s">
        <v>118</v>
      </c>
      <c r="F274" s="51" t="str">
        <f>IFERROR(VLOOKUP(D274,'Tabelas auxiliares'!$A$3:$B$61,2,FALSE),"")</f>
        <v>PU - PREFEITURA UNIVERSITÁRIA</v>
      </c>
      <c r="G274" s="51" t="str">
        <f>IFERROR(VLOOKUP($B274,'Tabelas auxiliares'!$A$65:$C$102,2,FALSE),"")</f>
        <v>Limpeza e copeiragem</v>
      </c>
      <c r="H274" s="51" t="str">
        <f>IFERROR(VLOOKUP($B274,'Tabelas auxiliares'!$A$65:$C$102,3,FALSE),"")</f>
        <v>LIMPEZA / COPEIRAGEM / COLETA DE LIXO INFECTANTE /MATERIAIS DE LIMPEZA E COPA (PAPEL TOALHA, HIGIÊNICO) / BOMBONAS RESÍDUOS QUÍMICOS</v>
      </c>
      <c r="I274" t="s">
        <v>2873</v>
      </c>
      <c r="J274" t="s">
        <v>1235</v>
      </c>
      <c r="K274" t="s">
        <v>2879</v>
      </c>
      <c r="L274" t="s">
        <v>1237</v>
      </c>
      <c r="M274" t="s">
        <v>1238</v>
      </c>
      <c r="N274" t="s">
        <v>221</v>
      </c>
      <c r="O274" t="s">
        <v>222</v>
      </c>
      <c r="P274" t="s">
        <v>223</v>
      </c>
      <c r="Q274" t="s">
        <v>224</v>
      </c>
      <c r="R274" t="s">
        <v>220</v>
      </c>
      <c r="S274" t="s">
        <v>124</v>
      </c>
      <c r="T274" t="s">
        <v>216</v>
      </c>
      <c r="U274" t="s">
        <v>123</v>
      </c>
      <c r="V274" t="s">
        <v>2588</v>
      </c>
      <c r="W274" t="s">
        <v>2469</v>
      </c>
      <c r="X274" s="51" t="str">
        <f t="shared" si="8"/>
        <v>3</v>
      </c>
      <c r="Y274" s="51" t="str">
        <f>IF(T274="","",IF(AND(T274&lt;&gt;'Tabelas auxiliares'!$B$236,T274&lt;&gt;'Tabelas auxiliares'!$B$237),"FOLHA DE PESSOAL",IF(X274='Tabelas auxiliares'!$A$237,"CUSTEIO",IF(X274='Tabelas auxiliares'!$A$236,"INVESTIMENTO","ERRO - VERIFICAR"))))</f>
        <v>CUSTEIO</v>
      </c>
      <c r="Z274" s="64">
        <f t="shared" si="9"/>
        <v>11992</v>
      </c>
      <c r="AC274" s="44">
        <v>11992</v>
      </c>
    </row>
    <row r="275" spans="1:29" x14ac:dyDescent="0.25">
      <c r="A275" t="s">
        <v>2314</v>
      </c>
      <c r="B275" t="s">
        <v>2242</v>
      </c>
      <c r="C275" t="s">
        <v>2317</v>
      </c>
      <c r="D275" t="s">
        <v>35</v>
      </c>
      <c r="E275" t="s">
        <v>118</v>
      </c>
      <c r="F275" s="51" t="str">
        <f>IFERROR(VLOOKUP(D275,'Tabelas auxiliares'!$A$3:$B$61,2,FALSE),"")</f>
        <v>PU - PREFEITURA UNIVERSITÁRIA</v>
      </c>
      <c r="G275" s="51" t="str">
        <f>IFERROR(VLOOKUP($B275,'Tabelas auxiliares'!$A$65:$C$102,2,FALSE),"")</f>
        <v>Limpeza e copeiragem</v>
      </c>
      <c r="H275" s="51" t="str">
        <f>IFERROR(VLOOKUP($B275,'Tabelas auxiliares'!$A$65:$C$102,3,FALSE),"")</f>
        <v>LIMPEZA / COPEIRAGEM / COLETA DE LIXO INFECTANTE /MATERIAIS DE LIMPEZA E COPA (PAPEL TOALHA, HIGIÊNICO) / BOMBONAS RESÍDUOS QUÍMICOS</v>
      </c>
      <c r="I275" t="s">
        <v>2848</v>
      </c>
      <c r="J275" t="s">
        <v>1231</v>
      </c>
      <c r="K275" t="s">
        <v>2880</v>
      </c>
      <c r="L275" t="s">
        <v>1233</v>
      </c>
      <c r="M275" t="s">
        <v>2881</v>
      </c>
      <c r="N275" t="s">
        <v>221</v>
      </c>
      <c r="O275" t="s">
        <v>222</v>
      </c>
      <c r="P275" t="s">
        <v>223</v>
      </c>
      <c r="Q275" t="s">
        <v>224</v>
      </c>
      <c r="R275" t="s">
        <v>220</v>
      </c>
      <c r="S275" t="s">
        <v>124</v>
      </c>
      <c r="T275" t="s">
        <v>216</v>
      </c>
      <c r="U275" t="s">
        <v>123</v>
      </c>
      <c r="V275" t="s">
        <v>2587</v>
      </c>
      <c r="W275" t="s">
        <v>2468</v>
      </c>
      <c r="X275" s="51" t="str">
        <f t="shared" si="8"/>
        <v>3</v>
      </c>
      <c r="Y275" s="51" t="str">
        <f>IF(T275="","",IF(AND(T275&lt;&gt;'Tabelas auxiliares'!$B$236,T275&lt;&gt;'Tabelas auxiliares'!$B$237),"FOLHA DE PESSOAL",IF(X275='Tabelas auxiliares'!$A$237,"CUSTEIO",IF(X275='Tabelas auxiliares'!$A$236,"INVESTIMENTO","ERRO - VERIFICAR"))))</f>
        <v>CUSTEIO</v>
      </c>
      <c r="Z275" s="64">
        <f t="shared" si="9"/>
        <v>416.3</v>
      </c>
      <c r="AA275" s="44">
        <v>416.3</v>
      </c>
    </row>
    <row r="276" spans="1:29" x14ac:dyDescent="0.25">
      <c r="A276" t="s">
        <v>2314</v>
      </c>
      <c r="B276" t="s">
        <v>2242</v>
      </c>
      <c r="C276" t="s">
        <v>2317</v>
      </c>
      <c r="D276" t="s">
        <v>35</v>
      </c>
      <c r="E276" t="s">
        <v>118</v>
      </c>
      <c r="F276" s="51" t="str">
        <f>IFERROR(VLOOKUP(D276,'Tabelas auxiliares'!$A$3:$B$61,2,FALSE),"")</f>
        <v>PU - PREFEITURA UNIVERSITÁRIA</v>
      </c>
      <c r="G276" s="51" t="str">
        <f>IFERROR(VLOOKUP($B276,'Tabelas auxiliares'!$A$65:$C$102,2,FALSE),"")</f>
        <v>Limpeza e copeiragem</v>
      </c>
      <c r="H276" s="51" t="str">
        <f>IFERROR(VLOOKUP($B276,'Tabelas auxiliares'!$A$65:$C$102,3,FALSE),"")</f>
        <v>LIMPEZA / COPEIRAGEM / COLETA DE LIXO INFECTANTE /MATERIAIS DE LIMPEZA E COPA (PAPEL TOALHA, HIGIÊNICO) / BOMBONAS RESÍDUOS QUÍMICOS</v>
      </c>
      <c r="I276" t="s">
        <v>3042</v>
      </c>
      <c r="J276" t="s">
        <v>151</v>
      </c>
      <c r="K276" t="s">
        <v>3145</v>
      </c>
      <c r="L276" t="s">
        <v>152</v>
      </c>
      <c r="M276" t="s">
        <v>3146</v>
      </c>
      <c r="N276" t="s">
        <v>221</v>
      </c>
      <c r="O276" t="s">
        <v>222</v>
      </c>
      <c r="P276" t="s">
        <v>223</v>
      </c>
      <c r="Q276" t="s">
        <v>224</v>
      </c>
      <c r="R276" t="s">
        <v>220</v>
      </c>
      <c r="S276" t="s">
        <v>124</v>
      </c>
      <c r="T276" t="s">
        <v>216</v>
      </c>
      <c r="U276" t="s">
        <v>123</v>
      </c>
      <c r="V276" t="s">
        <v>2653</v>
      </c>
      <c r="W276" t="s">
        <v>2524</v>
      </c>
      <c r="X276" s="51" t="str">
        <f t="shared" si="8"/>
        <v>3</v>
      </c>
      <c r="Y276" s="51" t="str">
        <f>IF(T276="","",IF(AND(T276&lt;&gt;'Tabelas auxiliares'!$B$236,T276&lt;&gt;'Tabelas auxiliares'!$B$237),"FOLHA DE PESSOAL",IF(X276='Tabelas auxiliares'!$A$237,"CUSTEIO",IF(X276='Tabelas auxiliares'!$A$236,"INVESTIMENTO","ERRO - VERIFICAR"))))</f>
        <v>CUSTEIO</v>
      </c>
      <c r="Z276" s="64">
        <f t="shared" si="9"/>
        <v>155884.76999999999</v>
      </c>
      <c r="AA276" s="44">
        <v>155884.76999999999</v>
      </c>
    </row>
    <row r="277" spans="1:29" x14ac:dyDescent="0.25">
      <c r="A277" t="s">
        <v>2314</v>
      </c>
      <c r="B277" t="s">
        <v>2245</v>
      </c>
      <c r="C277" t="s">
        <v>2317</v>
      </c>
      <c r="D277" t="s">
        <v>51</v>
      </c>
      <c r="E277" t="s">
        <v>118</v>
      </c>
      <c r="F277" s="51" t="str">
        <f>IFERROR(VLOOKUP(D277,'Tabelas auxiliares'!$A$3:$B$61,2,FALSE),"")</f>
        <v>CCNH - COMPRAS COMPARTILHADAS</v>
      </c>
      <c r="G277" s="51" t="str">
        <f>IFERROR(VLOOKUP($B277,'Tabelas auxiliares'!$A$65:$C$102,2,FALSE),"")</f>
        <v>Materiais didáticos e serviços - Graduação</v>
      </c>
      <c r="H277" s="51" t="str">
        <f>IFERROR(VLOOKUP($B277,'Tabelas auxiliares'!$A$65:$C$102,3,FALSE),"")</f>
        <v xml:space="preserve">VIDRARIAS / MATERIAL DE CONSUMO / MANUTENÇÃO DE EQUIPAMENTOS / REAGENTES QUIMICOS / MATERIAIS E SERVIÇOS DIVERSOS PARA LABORATORIOS DIDÁTICOS E CURSOS DE GRADUAÇÃO / EPIS PARA LABORATÓRIOS </v>
      </c>
      <c r="I277" t="s">
        <v>376</v>
      </c>
      <c r="J277" t="s">
        <v>404</v>
      </c>
      <c r="K277" t="s">
        <v>405</v>
      </c>
      <c r="L277" t="s">
        <v>406</v>
      </c>
      <c r="M277" t="s">
        <v>407</v>
      </c>
      <c r="N277" t="s">
        <v>221</v>
      </c>
      <c r="O277" t="s">
        <v>222</v>
      </c>
      <c r="P277" t="s">
        <v>223</v>
      </c>
      <c r="Q277" t="s">
        <v>224</v>
      </c>
      <c r="R277" t="s">
        <v>220</v>
      </c>
      <c r="S277" t="s">
        <v>124</v>
      </c>
      <c r="T277" t="s">
        <v>216</v>
      </c>
      <c r="U277" t="s">
        <v>123</v>
      </c>
      <c r="V277" t="s">
        <v>2590</v>
      </c>
      <c r="W277" t="s">
        <v>2472</v>
      </c>
      <c r="X277" s="51" t="str">
        <f t="shared" si="8"/>
        <v>3</v>
      </c>
      <c r="Y277" s="51" t="str">
        <f>IF(T277="","",IF(AND(T277&lt;&gt;'Tabelas auxiliares'!$B$236,T277&lt;&gt;'Tabelas auxiliares'!$B$237),"FOLHA DE PESSOAL",IF(X277='Tabelas auxiliares'!$A$237,"CUSTEIO",IF(X277='Tabelas auxiliares'!$A$236,"INVESTIMENTO","ERRO - VERIFICAR"))))</f>
        <v>CUSTEIO</v>
      </c>
      <c r="Z277" s="64">
        <f t="shared" si="9"/>
        <v>1800</v>
      </c>
      <c r="AC277" s="44">
        <v>1800</v>
      </c>
    </row>
    <row r="278" spans="1:29" x14ac:dyDescent="0.25">
      <c r="A278" t="s">
        <v>2314</v>
      </c>
      <c r="B278" t="s">
        <v>2251</v>
      </c>
      <c r="C278" t="s">
        <v>2317</v>
      </c>
      <c r="D278" t="s">
        <v>15</v>
      </c>
      <c r="E278" t="s">
        <v>118</v>
      </c>
      <c r="F278" s="51" t="str">
        <f>IFERROR(VLOOKUP(D278,'Tabelas auxiliares'!$A$3:$B$61,2,FALSE),"")</f>
        <v>PROPES - PRÓ-REITORIA DE PESQUISA / CEM</v>
      </c>
      <c r="G278" s="51" t="str">
        <f>IFERROR(VLOOKUP($B278,'Tabelas auxiliares'!$A$65:$C$102,2,FALSE),"")</f>
        <v>Materiais didáticos e serviços - Pesquisa</v>
      </c>
      <c r="H278" s="51" t="str">
        <f>IFERROR(VLOOKUP($B278,'Tabelas auxiliares'!$A$65:$C$102,3,FALSE),"")</f>
        <v>VIDRARIAS / MATERIAL DE CONSUMO / MANUTENÇÃO DE EQUIPAMENTOS / REAGENTES QUIMICOS / MATERIAIS E SERVIÇOS DIVERSOS PARA LABORATORIOS / RACAO PARA ANIMAIS / MATERIAIS PESQUISA NÚCLEOS ESTRATÉGICOS / EPIS PARA LABORATÓRIOS</v>
      </c>
      <c r="I278" t="s">
        <v>2404</v>
      </c>
      <c r="J278" t="s">
        <v>2171</v>
      </c>
      <c r="K278" t="s">
        <v>2473</v>
      </c>
      <c r="L278" t="s">
        <v>2172</v>
      </c>
      <c r="M278" t="s">
        <v>2474</v>
      </c>
      <c r="N278" t="s">
        <v>221</v>
      </c>
      <c r="O278" t="s">
        <v>222</v>
      </c>
      <c r="P278" t="s">
        <v>223</v>
      </c>
      <c r="Q278" t="s">
        <v>224</v>
      </c>
      <c r="R278" t="s">
        <v>220</v>
      </c>
      <c r="S278" t="s">
        <v>124</v>
      </c>
      <c r="T278" t="s">
        <v>216</v>
      </c>
      <c r="U278" t="s">
        <v>123</v>
      </c>
      <c r="V278" t="s">
        <v>2591</v>
      </c>
      <c r="W278" t="s">
        <v>2475</v>
      </c>
      <c r="X278" s="51" t="str">
        <f t="shared" si="8"/>
        <v>3</v>
      </c>
      <c r="Y278" s="51" t="str">
        <f>IF(T278="","",IF(AND(T278&lt;&gt;'Tabelas auxiliares'!$B$236,T278&lt;&gt;'Tabelas auxiliares'!$B$237),"FOLHA DE PESSOAL",IF(X278='Tabelas auxiliares'!$A$237,"CUSTEIO",IF(X278='Tabelas auxiliares'!$A$236,"INVESTIMENTO","ERRO - VERIFICAR"))))</f>
        <v>CUSTEIO</v>
      </c>
      <c r="Z278" s="64">
        <f t="shared" si="9"/>
        <v>200000</v>
      </c>
      <c r="AC278" s="44">
        <v>200000</v>
      </c>
    </row>
    <row r="279" spans="1:29" x14ac:dyDescent="0.25">
      <c r="A279" t="s">
        <v>2314</v>
      </c>
      <c r="B279" t="s">
        <v>2251</v>
      </c>
      <c r="C279" t="s">
        <v>2317</v>
      </c>
      <c r="D279" t="s">
        <v>15</v>
      </c>
      <c r="E279" t="s">
        <v>118</v>
      </c>
      <c r="F279" s="51" t="str">
        <f>IFERROR(VLOOKUP(D279,'Tabelas auxiliares'!$A$3:$B$61,2,FALSE),"")</f>
        <v>PROPES - PRÓ-REITORIA DE PESQUISA / CEM</v>
      </c>
      <c r="G279" s="51" t="str">
        <f>IFERROR(VLOOKUP($B279,'Tabelas auxiliares'!$A$65:$C$102,2,FALSE),"")</f>
        <v>Materiais didáticos e serviços - Pesquisa</v>
      </c>
      <c r="H279" s="51" t="str">
        <f>IFERROR(VLOOKUP($B279,'Tabelas auxiliares'!$A$65:$C$102,3,FALSE),"")</f>
        <v>VIDRARIAS / MATERIAL DE CONSUMO / MANUTENÇÃO DE EQUIPAMENTOS / REAGENTES QUIMICOS / MATERIAIS E SERVIÇOS DIVERSOS PARA LABORATORIOS / RACAO PARA ANIMAIS / MATERIAIS PESQUISA NÚCLEOS ESTRATÉGICOS / EPIS PARA LABORATÓRIOS</v>
      </c>
      <c r="I279" t="s">
        <v>2873</v>
      </c>
      <c r="J279" t="s">
        <v>2882</v>
      </c>
      <c r="K279" t="s">
        <v>2883</v>
      </c>
      <c r="L279" t="s">
        <v>2884</v>
      </c>
      <c r="M279" t="s">
        <v>2885</v>
      </c>
      <c r="N279" t="s">
        <v>221</v>
      </c>
      <c r="O279" t="s">
        <v>222</v>
      </c>
      <c r="P279" t="s">
        <v>223</v>
      </c>
      <c r="Q279" t="s">
        <v>224</v>
      </c>
      <c r="R279" t="s">
        <v>220</v>
      </c>
      <c r="S279" t="s">
        <v>124</v>
      </c>
      <c r="T279" t="s">
        <v>216</v>
      </c>
      <c r="U279" t="s">
        <v>123</v>
      </c>
      <c r="V279" t="s">
        <v>3027</v>
      </c>
      <c r="W279" t="s">
        <v>3028</v>
      </c>
      <c r="X279" s="51" t="str">
        <f t="shared" si="8"/>
        <v>3</v>
      </c>
      <c r="Y279" s="51" t="str">
        <f>IF(T279="","",IF(AND(T279&lt;&gt;'Tabelas auxiliares'!$B$236,T279&lt;&gt;'Tabelas auxiliares'!$B$237),"FOLHA DE PESSOAL",IF(X279='Tabelas auxiliares'!$A$237,"CUSTEIO",IF(X279='Tabelas auxiliares'!$A$236,"INVESTIMENTO","ERRO - VERIFICAR"))))</f>
        <v>CUSTEIO</v>
      </c>
      <c r="Z279" s="64">
        <f t="shared" si="9"/>
        <v>9000</v>
      </c>
      <c r="AA279" s="44">
        <v>9000</v>
      </c>
    </row>
    <row r="280" spans="1:29" x14ac:dyDescent="0.25">
      <c r="A280" t="s">
        <v>2314</v>
      </c>
      <c r="B280" t="s">
        <v>2251</v>
      </c>
      <c r="C280" t="s">
        <v>2317</v>
      </c>
      <c r="D280" t="s">
        <v>15</v>
      </c>
      <c r="E280" t="s">
        <v>118</v>
      </c>
      <c r="F280" s="51" t="str">
        <f>IFERROR(VLOOKUP(D280,'Tabelas auxiliares'!$A$3:$B$61,2,FALSE),"")</f>
        <v>PROPES - PRÓ-REITORIA DE PESQUISA / CEM</v>
      </c>
      <c r="G280" s="51" t="str">
        <f>IFERROR(VLOOKUP($B280,'Tabelas auxiliares'!$A$65:$C$102,2,FALSE),"")</f>
        <v>Materiais didáticos e serviços - Pesquisa</v>
      </c>
      <c r="H280" s="51" t="str">
        <f>IFERROR(VLOOKUP($B280,'Tabelas auxiliares'!$A$65:$C$102,3,FALSE),"")</f>
        <v>VIDRARIAS / MATERIAL DE CONSUMO / MANUTENÇÃO DE EQUIPAMENTOS / REAGENTES QUIMICOS / MATERIAIS E SERVIÇOS DIVERSOS PARA LABORATORIOS / RACAO PARA ANIMAIS / MATERIAIS PESQUISA NÚCLEOS ESTRATÉGICOS / EPIS PARA LABORATÓRIOS</v>
      </c>
      <c r="I280" t="s">
        <v>2873</v>
      </c>
      <c r="J280" t="s">
        <v>2882</v>
      </c>
      <c r="K280" t="s">
        <v>2886</v>
      </c>
      <c r="L280" t="s">
        <v>2782</v>
      </c>
      <c r="M280" t="s">
        <v>2887</v>
      </c>
      <c r="N280" t="s">
        <v>221</v>
      </c>
      <c r="O280" t="s">
        <v>222</v>
      </c>
      <c r="P280" t="s">
        <v>223</v>
      </c>
      <c r="Q280" t="s">
        <v>224</v>
      </c>
      <c r="R280" t="s">
        <v>220</v>
      </c>
      <c r="S280" t="s">
        <v>124</v>
      </c>
      <c r="T280" t="s">
        <v>216</v>
      </c>
      <c r="U280" t="s">
        <v>123</v>
      </c>
      <c r="V280" t="s">
        <v>3027</v>
      </c>
      <c r="W280" t="s">
        <v>3028</v>
      </c>
      <c r="X280" s="51" t="str">
        <f t="shared" si="8"/>
        <v>3</v>
      </c>
      <c r="Y280" s="51" t="str">
        <f>IF(T280="","",IF(AND(T280&lt;&gt;'Tabelas auxiliares'!$B$236,T280&lt;&gt;'Tabelas auxiliares'!$B$237),"FOLHA DE PESSOAL",IF(X280='Tabelas auxiliares'!$A$237,"CUSTEIO",IF(X280='Tabelas auxiliares'!$A$236,"INVESTIMENTO","ERRO - VERIFICAR"))))</f>
        <v>CUSTEIO</v>
      </c>
      <c r="Z280" s="64">
        <f t="shared" si="9"/>
        <v>42240</v>
      </c>
      <c r="AA280" s="44">
        <v>42240</v>
      </c>
    </row>
    <row r="281" spans="1:29" x14ac:dyDescent="0.25">
      <c r="A281" t="s">
        <v>2314</v>
      </c>
      <c r="B281" t="s">
        <v>2257</v>
      </c>
      <c r="C281" t="s">
        <v>2317</v>
      </c>
      <c r="D281" t="s">
        <v>57</v>
      </c>
      <c r="E281" t="s">
        <v>118</v>
      </c>
      <c r="F281" s="51" t="str">
        <f>IFERROR(VLOOKUP(D281,'Tabelas auxiliares'!$A$3:$B$61,2,FALSE),"")</f>
        <v>EDITORA DA UFABC</v>
      </c>
      <c r="G281" s="51" t="str">
        <f>IFERROR(VLOOKUP($B281,'Tabelas auxiliares'!$A$65:$C$102,2,FALSE),"")</f>
        <v>Materiais didáticos e serviços - Editora</v>
      </c>
      <c r="H281" s="51" t="str">
        <f>IFERROR(VLOOKUP($B281,'Tabelas auxiliares'!$A$65:$C$102,3,FALSE),"")</f>
        <v>SERVICO DE ENCADERNAÇÃO /MATERIAL DE CONSUMO / MATERIAL PARA ATIVIDADES DA EDITORA / REGISTRO ISBN</v>
      </c>
      <c r="I281" t="s">
        <v>2106</v>
      </c>
      <c r="J281" t="s">
        <v>155</v>
      </c>
      <c r="K281" t="s">
        <v>2138</v>
      </c>
      <c r="L281" t="s">
        <v>2139</v>
      </c>
      <c r="M281" t="s">
        <v>2140</v>
      </c>
      <c r="N281" t="s">
        <v>221</v>
      </c>
      <c r="O281" t="s">
        <v>222</v>
      </c>
      <c r="P281" t="s">
        <v>223</v>
      </c>
      <c r="Q281" t="s">
        <v>224</v>
      </c>
      <c r="R281" t="s">
        <v>220</v>
      </c>
      <c r="S281" t="s">
        <v>124</v>
      </c>
      <c r="T281" t="s">
        <v>216</v>
      </c>
      <c r="U281" t="s">
        <v>123</v>
      </c>
      <c r="V281" t="s">
        <v>3029</v>
      </c>
      <c r="W281" t="s">
        <v>3030</v>
      </c>
      <c r="X281" s="51" t="str">
        <f t="shared" si="8"/>
        <v>3</v>
      </c>
      <c r="Y281" s="51" t="str">
        <f>IF(T281="","",IF(AND(T281&lt;&gt;'Tabelas auxiliares'!$B$236,T281&lt;&gt;'Tabelas auxiliares'!$B$237),"FOLHA DE PESSOAL",IF(X281='Tabelas auxiliares'!$A$237,"CUSTEIO",IF(X281='Tabelas auxiliares'!$A$236,"INVESTIMENTO","ERRO - VERIFICAR"))))</f>
        <v>CUSTEIO</v>
      </c>
      <c r="Z281" s="64">
        <f t="shared" si="9"/>
        <v>1250</v>
      </c>
      <c r="AC281" s="44">
        <v>1250</v>
      </c>
    </row>
    <row r="282" spans="1:29" x14ac:dyDescent="0.25">
      <c r="A282" t="s">
        <v>2314</v>
      </c>
      <c r="B282" t="s">
        <v>2260</v>
      </c>
      <c r="C282" t="s">
        <v>2317</v>
      </c>
      <c r="D282" t="s">
        <v>35</v>
      </c>
      <c r="E282" t="s">
        <v>118</v>
      </c>
      <c r="F282" s="51" t="str">
        <f>IFERROR(VLOOKUP(D282,'Tabelas auxiliares'!$A$3:$B$61,2,FALSE),"")</f>
        <v>PU - PREFEITURA UNIVERSITÁRIA</v>
      </c>
      <c r="G282" s="51" t="str">
        <f>IFERROR(VLOOKUP($B282,'Tabelas auxiliares'!$A$65:$C$102,2,FALSE),"")</f>
        <v>Materiais de consumo e serviços não acadêmicos</v>
      </c>
      <c r="H282" s="51" t="str">
        <f>IFERROR(VLOOKUP($B282,'Tabelas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2" t="s">
        <v>2873</v>
      </c>
      <c r="J282" t="s">
        <v>2783</v>
      </c>
      <c r="K282" t="s">
        <v>2888</v>
      </c>
      <c r="L282" t="s">
        <v>2889</v>
      </c>
      <c r="M282" t="s">
        <v>2890</v>
      </c>
      <c r="N282" t="s">
        <v>221</v>
      </c>
      <c r="O282" t="s">
        <v>222</v>
      </c>
      <c r="P282" t="s">
        <v>223</v>
      </c>
      <c r="Q282" t="s">
        <v>224</v>
      </c>
      <c r="R282" t="s">
        <v>220</v>
      </c>
      <c r="S282" t="s">
        <v>124</v>
      </c>
      <c r="T282" t="s">
        <v>216</v>
      </c>
      <c r="U282" t="s">
        <v>123</v>
      </c>
      <c r="V282" t="s">
        <v>2655</v>
      </c>
      <c r="W282" t="s">
        <v>2526</v>
      </c>
      <c r="X282" s="51" t="str">
        <f t="shared" si="8"/>
        <v>3</v>
      </c>
      <c r="Y282" s="51" t="str">
        <f>IF(T282="","",IF(AND(T282&lt;&gt;'Tabelas auxiliares'!$B$236,T282&lt;&gt;'Tabelas auxiliares'!$B$237),"FOLHA DE PESSOAL",IF(X282='Tabelas auxiliares'!$A$237,"CUSTEIO",IF(X282='Tabelas auxiliares'!$A$236,"INVESTIMENTO","ERRO - VERIFICAR"))))</f>
        <v>CUSTEIO</v>
      </c>
      <c r="Z282" s="64">
        <f t="shared" si="9"/>
        <v>29100</v>
      </c>
      <c r="AA282" s="44">
        <v>29100</v>
      </c>
    </row>
    <row r="283" spans="1:29" x14ac:dyDescent="0.25">
      <c r="A283" t="s">
        <v>2314</v>
      </c>
      <c r="B283" t="s">
        <v>2260</v>
      </c>
      <c r="C283" t="s">
        <v>2317</v>
      </c>
      <c r="D283" t="s">
        <v>79</v>
      </c>
      <c r="E283" t="s">
        <v>118</v>
      </c>
      <c r="F283" s="51" t="str">
        <f>IFERROR(VLOOKUP(D283,'Tabelas auxiliares'!$A$3:$B$61,2,FALSE),"")</f>
        <v>NTI - SUPRIMENTO DE INFORMÁTICA * D.U.C</v>
      </c>
      <c r="G283" s="51" t="str">
        <f>IFERROR(VLOOKUP($B283,'Tabelas auxiliares'!$A$65:$C$102,2,FALSE),"")</f>
        <v>Materiais de consumo e serviços não acadêmicos</v>
      </c>
      <c r="H283" s="51" t="str">
        <f>IFERROR(VLOOKUP($B283,'Tabelas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3" t="s">
        <v>2765</v>
      </c>
      <c r="J283" t="s">
        <v>157</v>
      </c>
      <c r="K283" t="s">
        <v>2768</v>
      </c>
      <c r="L283" t="s">
        <v>1768</v>
      </c>
      <c r="M283" t="s">
        <v>2769</v>
      </c>
      <c r="N283" t="s">
        <v>221</v>
      </c>
      <c r="O283" t="s">
        <v>222</v>
      </c>
      <c r="P283" t="s">
        <v>223</v>
      </c>
      <c r="Q283" t="s">
        <v>224</v>
      </c>
      <c r="R283" t="s">
        <v>220</v>
      </c>
      <c r="S283" t="s">
        <v>124</v>
      </c>
      <c r="T283" t="s">
        <v>216</v>
      </c>
      <c r="U283" t="s">
        <v>123</v>
      </c>
      <c r="V283" t="s">
        <v>2665</v>
      </c>
      <c r="W283" t="s">
        <v>2535</v>
      </c>
      <c r="X283" s="51" t="str">
        <f t="shared" si="8"/>
        <v>3</v>
      </c>
      <c r="Y283" s="51" t="str">
        <f>IF(T283="","",IF(AND(T283&lt;&gt;'Tabelas auxiliares'!$B$236,T283&lt;&gt;'Tabelas auxiliares'!$B$237),"FOLHA DE PESSOAL",IF(X283='Tabelas auxiliares'!$A$237,"CUSTEIO",IF(X283='Tabelas auxiliares'!$A$236,"INVESTIMENTO","ERRO - VERIFICAR"))))</f>
        <v>CUSTEIO</v>
      </c>
      <c r="Z283" s="64">
        <f t="shared" si="9"/>
        <v>47862</v>
      </c>
      <c r="AA283" s="44">
        <v>47862</v>
      </c>
    </row>
    <row r="284" spans="1:29" x14ac:dyDescent="0.25">
      <c r="A284" t="s">
        <v>2314</v>
      </c>
      <c r="B284" t="s">
        <v>2260</v>
      </c>
      <c r="C284" t="s">
        <v>2317</v>
      </c>
      <c r="D284" t="s">
        <v>88</v>
      </c>
      <c r="E284" t="s">
        <v>118</v>
      </c>
      <c r="F284" s="51" t="str">
        <f>IFERROR(VLOOKUP(D284,'Tabelas auxiliares'!$A$3:$B$61,2,FALSE),"")</f>
        <v>SUGEPE - SUPERINTENDÊNCIA DE GESTÃO DE PESSOAS</v>
      </c>
      <c r="G284" s="51" t="str">
        <f>IFERROR(VLOOKUP($B284,'Tabelas auxiliares'!$A$65:$C$102,2,FALSE),"")</f>
        <v>Materiais de consumo e serviços não acadêmicos</v>
      </c>
      <c r="H284" s="51" t="str">
        <f>IFERROR(VLOOKUP($B284,'Tabelas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4" t="s">
        <v>261</v>
      </c>
      <c r="J284" t="s">
        <v>408</v>
      </c>
      <c r="K284" t="s">
        <v>409</v>
      </c>
      <c r="L284" t="s">
        <v>410</v>
      </c>
      <c r="M284" t="s">
        <v>411</v>
      </c>
      <c r="N284" t="s">
        <v>221</v>
      </c>
      <c r="O284" t="s">
        <v>222</v>
      </c>
      <c r="P284" t="s">
        <v>223</v>
      </c>
      <c r="Q284" t="s">
        <v>224</v>
      </c>
      <c r="R284" t="s">
        <v>220</v>
      </c>
      <c r="S284" t="s">
        <v>124</v>
      </c>
      <c r="T284" t="s">
        <v>216</v>
      </c>
      <c r="U284" t="s">
        <v>123</v>
      </c>
      <c r="V284" t="s">
        <v>2592</v>
      </c>
      <c r="W284" t="s">
        <v>2476</v>
      </c>
      <c r="X284" s="51" t="str">
        <f t="shared" si="8"/>
        <v>3</v>
      </c>
      <c r="Y284" s="51" t="str">
        <f>IF(T284="","",IF(AND(T284&lt;&gt;'Tabelas auxiliares'!$B$236,T284&lt;&gt;'Tabelas auxiliares'!$B$237),"FOLHA DE PESSOAL",IF(X284='Tabelas auxiliares'!$A$237,"CUSTEIO",IF(X284='Tabelas auxiliares'!$A$236,"INVESTIMENTO","ERRO - VERIFICAR"))))</f>
        <v>CUSTEIO</v>
      </c>
      <c r="Z284" s="64">
        <f t="shared" si="9"/>
        <v>20962</v>
      </c>
      <c r="AC284" s="44">
        <v>20962</v>
      </c>
    </row>
    <row r="285" spans="1:29" x14ac:dyDescent="0.25">
      <c r="A285" t="s">
        <v>2314</v>
      </c>
      <c r="B285" t="s">
        <v>2260</v>
      </c>
      <c r="C285" t="s">
        <v>2317</v>
      </c>
      <c r="D285" t="s">
        <v>88</v>
      </c>
      <c r="E285" t="s">
        <v>118</v>
      </c>
      <c r="F285" s="51" t="str">
        <f>IFERROR(VLOOKUP(D285,'Tabelas auxiliares'!$A$3:$B$61,2,FALSE),"")</f>
        <v>SUGEPE - SUPERINTENDÊNCIA DE GESTÃO DE PESSOAS</v>
      </c>
      <c r="G285" s="51" t="str">
        <f>IFERROR(VLOOKUP($B285,'Tabelas auxiliares'!$A$65:$C$102,2,FALSE),"")</f>
        <v>Materiais de consumo e serviços não acadêmicos</v>
      </c>
      <c r="H285" s="51" t="str">
        <f>IFERROR(VLOOKUP($B285,'Tabelas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5" t="s">
        <v>261</v>
      </c>
      <c r="J285" t="s">
        <v>408</v>
      </c>
      <c r="K285" t="s">
        <v>412</v>
      </c>
      <c r="L285" t="s">
        <v>410</v>
      </c>
      <c r="M285" t="s">
        <v>413</v>
      </c>
      <c r="N285" t="s">
        <v>221</v>
      </c>
      <c r="O285" t="s">
        <v>222</v>
      </c>
      <c r="P285" t="s">
        <v>223</v>
      </c>
      <c r="Q285" t="s">
        <v>224</v>
      </c>
      <c r="R285" t="s">
        <v>220</v>
      </c>
      <c r="S285" t="s">
        <v>124</v>
      </c>
      <c r="T285" t="s">
        <v>216</v>
      </c>
      <c r="U285" t="s">
        <v>123</v>
      </c>
      <c r="V285" t="s">
        <v>2593</v>
      </c>
      <c r="W285" t="s">
        <v>2477</v>
      </c>
      <c r="X285" s="51" t="str">
        <f t="shared" si="8"/>
        <v>3</v>
      </c>
      <c r="Y285" s="51" t="str">
        <f>IF(T285="","",IF(AND(T285&lt;&gt;'Tabelas auxiliares'!$B$236,T285&lt;&gt;'Tabelas auxiliares'!$B$237),"FOLHA DE PESSOAL",IF(X285='Tabelas auxiliares'!$A$237,"CUSTEIO",IF(X285='Tabelas auxiliares'!$A$236,"INVESTIMENTO","ERRO - VERIFICAR"))))</f>
        <v>CUSTEIO</v>
      </c>
      <c r="Z285" s="64">
        <f t="shared" si="9"/>
        <v>5119.2</v>
      </c>
      <c r="AA285" s="44">
        <v>5119.2</v>
      </c>
    </row>
    <row r="286" spans="1:29" x14ac:dyDescent="0.25">
      <c r="A286" t="s">
        <v>2314</v>
      </c>
      <c r="B286" t="s">
        <v>2260</v>
      </c>
      <c r="C286" t="s">
        <v>2317</v>
      </c>
      <c r="D286" t="s">
        <v>88</v>
      </c>
      <c r="E286" t="s">
        <v>118</v>
      </c>
      <c r="F286" s="51" t="str">
        <f>IFERROR(VLOOKUP(D286,'Tabelas auxiliares'!$A$3:$B$61,2,FALSE),"")</f>
        <v>SUGEPE - SUPERINTENDÊNCIA DE GESTÃO DE PESSOAS</v>
      </c>
      <c r="G286" s="51" t="str">
        <f>IFERROR(VLOOKUP($B286,'Tabelas auxiliares'!$A$65:$C$102,2,FALSE),"")</f>
        <v>Materiais de consumo e serviços não acadêmicos</v>
      </c>
      <c r="H286" s="51" t="str">
        <f>IFERROR(VLOOKUP($B286,'Tabelas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6" t="s">
        <v>2742</v>
      </c>
      <c r="J286" t="s">
        <v>2746</v>
      </c>
      <c r="K286" t="s">
        <v>2747</v>
      </c>
      <c r="L286" t="s">
        <v>238</v>
      </c>
      <c r="M286" t="s">
        <v>2748</v>
      </c>
      <c r="N286" t="s">
        <v>221</v>
      </c>
      <c r="O286" t="s">
        <v>222</v>
      </c>
      <c r="P286" t="s">
        <v>223</v>
      </c>
      <c r="Q286" t="s">
        <v>224</v>
      </c>
      <c r="R286" t="s">
        <v>220</v>
      </c>
      <c r="S286" t="s">
        <v>124</v>
      </c>
      <c r="T286" t="s">
        <v>216</v>
      </c>
      <c r="U286" t="s">
        <v>123</v>
      </c>
      <c r="V286" t="s">
        <v>2551</v>
      </c>
      <c r="W286" t="s">
        <v>2426</v>
      </c>
      <c r="X286" s="51" t="str">
        <f t="shared" si="8"/>
        <v>3</v>
      </c>
      <c r="Y286" s="51" t="str">
        <f>IF(T286="","",IF(AND(T286&lt;&gt;'Tabelas auxiliares'!$B$236,T286&lt;&gt;'Tabelas auxiliares'!$B$237),"FOLHA DE PESSOAL",IF(X286='Tabelas auxiliares'!$A$237,"CUSTEIO",IF(X286='Tabelas auxiliares'!$A$236,"INVESTIMENTO","ERRO - VERIFICAR"))))</f>
        <v>CUSTEIO</v>
      </c>
      <c r="Z286" s="64">
        <f t="shared" si="9"/>
        <v>1760</v>
      </c>
      <c r="AC286" s="44">
        <v>1760</v>
      </c>
    </row>
    <row r="287" spans="1:29" x14ac:dyDescent="0.25">
      <c r="A287" t="s">
        <v>2314</v>
      </c>
      <c r="B287" t="s">
        <v>2263</v>
      </c>
      <c r="C287" t="s">
        <v>2317</v>
      </c>
      <c r="D287" t="s">
        <v>35</v>
      </c>
      <c r="E287" t="s">
        <v>118</v>
      </c>
      <c r="F287" s="51" t="str">
        <f>IFERROR(VLOOKUP(D287,'Tabelas auxiliares'!$A$3:$B$61,2,FALSE),"")</f>
        <v>PU - PREFEITURA UNIVERSITÁRIA</v>
      </c>
      <c r="G287" s="51" t="str">
        <f>IFERROR(VLOOKUP($B287,'Tabelas auxiliares'!$A$65:$C$102,2,FALSE),"")</f>
        <v>Manutenção</v>
      </c>
      <c r="H287" s="51" t="str">
        <f>IFERROR(VLOOKUP($B287,'Tabelas auxiliares'!$A$65:$C$102,3,FALSE),"")</f>
        <v>ALMOXARIFADO / AR CONDICIONADO / COMBATE INCÊNDIO / CORTINAS / ELEVADORES / GERADORES DE ENERGIA / HIDRÁULICA / IMÓVEIS / INSTALAÇÕES ELÉTRICAS  / JARDINAGEM / MANUTENÇÃO PREDIAL / DESINSETIZAÇÃO / CHAVEIRO / INVENTÁRIO PATRIMONIAL</v>
      </c>
      <c r="I287" t="s">
        <v>159</v>
      </c>
      <c r="J287" t="s">
        <v>414</v>
      </c>
      <c r="K287" t="s">
        <v>415</v>
      </c>
      <c r="L287" t="s">
        <v>416</v>
      </c>
      <c r="M287" t="s">
        <v>417</v>
      </c>
      <c r="N287" t="s">
        <v>221</v>
      </c>
      <c r="O287" t="s">
        <v>222</v>
      </c>
      <c r="P287" t="s">
        <v>223</v>
      </c>
      <c r="Q287" t="s">
        <v>224</v>
      </c>
      <c r="R287" t="s">
        <v>220</v>
      </c>
      <c r="S287" t="s">
        <v>124</v>
      </c>
      <c r="T287" t="s">
        <v>216</v>
      </c>
      <c r="U287" t="s">
        <v>123</v>
      </c>
      <c r="V287" t="s">
        <v>2594</v>
      </c>
      <c r="W287" t="s">
        <v>2478</v>
      </c>
      <c r="X287" s="51" t="str">
        <f t="shared" si="8"/>
        <v>3</v>
      </c>
      <c r="Y287" s="51" t="str">
        <f>IF(T287="","",IF(AND(T287&lt;&gt;'Tabelas auxiliares'!$B$236,T287&lt;&gt;'Tabelas auxiliares'!$B$237),"FOLHA DE PESSOAL",IF(X287='Tabelas auxiliares'!$A$237,"CUSTEIO",IF(X287='Tabelas auxiliares'!$A$236,"INVESTIMENTO","ERRO - VERIFICAR"))))</f>
        <v>CUSTEIO</v>
      </c>
      <c r="Z287" s="64">
        <f t="shared" si="9"/>
        <v>648333.34</v>
      </c>
      <c r="AA287" s="44">
        <v>607405.61</v>
      </c>
      <c r="AB287" s="44">
        <v>40927.730000000003</v>
      </c>
    </row>
    <row r="288" spans="1:29" x14ac:dyDescent="0.25">
      <c r="A288" t="s">
        <v>2314</v>
      </c>
      <c r="B288" t="s">
        <v>2263</v>
      </c>
      <c r="C288" t="s">
        <v>2317</v>
      </c>
      <c r="D288" t="s">
        <v>35</v>
      </c>
      <c r="E288" t="s">
        <v>118</v>
      </c>
      <c r="F288" s="51" t="str">
        <f>IFERROR(VLOOKUP(D288,'Tabelas auxiliares'!$A$3:$B$61,2,FALSE),"")</f>
        <v>PU - PREFEITURA UNIVERSITÁRIA</v>
      </c>
      <c r="G288" s="51" t="str">
        <f>IFERROR(VLOOKUP($B288,'Tabelas auxiliares'!$A$65:$C$102,2,FALSE),"")</f>
        <v>Manutenção</v>
      </c>
      <c r="H288" s="51" t="str">
        <f>IFERROR(VLOOKUP($B288,'Tabelas auxiliares'!$A$65:$C$102,3,FALSE),"")</f>
        <v>ALMOXARIFADO / AR CONDICIONADO / COMBATE INCÊNDIO / CORTINAS / ELEVADORES / GERADORES DE ENERGIA / HIDRÁULICA / IMÓVEIS / INSTALAÇÕES ELÉTRICAS  / JARDINAGEM / MANUTENÇÃO PREDIAL / DESINSETIZAÇÃO / CHAVEIRO / INVENTÁRIO PATRIMONIAL</v>
      </c>
      <c r="I288" t="s">
        <v>119</v>
      </c>
      <c r="J288" t="s">
        <v>418</v>
      </c>
      <c r="K288" t="s">
        <v>419</v>
      </c>
      <c r="L288" t="s">
        <v>420</v>
      </c>
      <c r="M288" t="s">
        <v>421</v>
      </c>
      <c r="N288" t="s">
        <v>221</v>
      </c>
      <c r="O288" t="s">
        <v>222</v>
      </c>
      <c r="P288" t="s">
        <v>223</v>
      </c>
      <c r="Q288" t="s">
        <v>224</v>
      </c>
      <c r="R288" t="s">
        <v>220</v>
      </c>
      <c r="S288" t="s">
        <v>124</v>
      </c>
      <c r="T288" t="s">
        <v>216</v>
      </c>
      <c r="U288" t="s">
        <v>123</v>
      </c>
      <c r="V288" t="s">
        <v>3031</v>
      </c>
      <c r="W288" t="s">
        <v>3032</v>
      </c>
      <c r="X288" s="51" t="str">
        <f t="shared" si="8"/>
        <v>3</v>
      </c>
      <c r="Y288" s="51" t="str">
        <f>IF(T288="","",IF(AND(T288&lt;&gt;'Tabelas auxiliares'!$B$236,T288&lt;&gt;'Tabelas auxiliares'!$B$237),"FOLHA DE PESSOAL",IF(X288='Tabelas auxiliares'!$A$237,"CUSTEIO",IF(X288='Tabelas auxiliares'!$A$236,"INVESTIMENTO","ERRO - VERIFICAR"))))</f>
        <v>CUSTEIO</v>
      </c>
      <c r="Z288" s="64">
        <f t="shared" si="9"/>
        <v>1976.4</v>
      </c>
      <c r="AC288" s="44">
        <v>1976.4</v>
      </c>
    </row>
    <row r="289" spans="1:29" x14ac:dyDescent="0.25">
      <c r="A289" t="s">
        <v>2314</v>
      </c>
      <c r="B289" t="s">
        <v>2263</v>
      </c>
      <c r="C289" t="s">
        <v>2317</v>
      </c>
      <c r="D289" t="s">
        <v>35</v>
      </c>
      <c r="E289" t="s">
        <v>118</v>
      </c>
      <c r="F289" s="51" t="str">
        <f>IFERROR(VLOOKUP(D289,'Tabelas auxiliares'!$A$3:$B$61,2,FALSE),"")</f>
        <v>PU - PREFEITURA UNIVERSITÁRIA</v>
      </c>
      <c r="G289" s="51" t="str">
        <f>IFERROR(VLOOKUP($B289,'Tabelas auxiliares'!$A$65:$C$102,2,FALSE),"")</f>
        <v>Manutenção</v>
      </c>
      <c r="H289" s="51" t="str">
        <f>IFERROR(VLOOKUP($B289,'Tabelas auxiliares'!$A$65:$C$102,3,FALSE),"")</f>
        <v>ALMOXARIFADO / AR CONDICIONADO / COMBATE INCÊNDIO / CORTINAS / ELEVADORES / GERADORES DE ENERGIA / HIDRÁULICA / IMÓVEIS / INSTALAÇÕES ELÉTRICAS  / JARDINAGEM / MANUTENÇÃO PREDIAL / DESINSETIZAÇÃO / CHAVEIRO / INVENTÁRIO PATRIMONIAL</v>
      </c>
      <c r="I289" t="s">
        <v>119</v>
      </c>
      <c r="J289" t="s">
        <v>418</v>
      </c>
      <c r="K289" t="s">
        <v>422</v>
      </c>
      <c r="L289" t="s">
        <v>420</v>
      </c>
      <c r="M289" t="s">
        <v>423</v>
      </c>
      <c r="N289" t="s">
        <v>221</v>
      </c>
      <c r="O289" t="s">
        <v>222</v>
      </c>
      <c r="P289" t="s">
        <v>223</v>
      </c>
      <c r="Q289" t="s">
        <v>224</v>
      </c>
      <c r="R289" t="s">
        <v>220</v>
      </c>
      <c r="S289" t="s">
        <v>124</v>
      </c>
      <c r="T289" t="s">
        <v>216</v>
      </c>
      <c r="U289" t="s">
        <v>123</v>
      </c>
      <c r="V289" t="s">
        <v>3031</v>
      </c>
      <c r="W289" t="s">
        <v>3032</v>
      </c>
      <c r="X289" s="51" t="str">
        <f t="shared" si="8"/>
        <v>3</v>
      </c>
      <c r="Y289" s="51" t="str">
        <f>IF(T289="","",IF(AND(T289&lt;&gt;'Tabelas auxiliares'!$B$236,T289&lt;&gt;'Tabelas auxiliares'!$B$237),"FOLHA DE PESSOAL",IF(X289='Tabelas auxiliares'!$A$237,"CUSTEIO",IF(X289='Tabelas auxiliares'!$A$236,"INVESTIMENTO","ERRO - VERIFICAR"))))</f>
        <v>CUSTEIO</v>
      </c>
      <c r="Z289" s="64">
        <f t="shared" si="9"/>
        <v>3097.5</v>
      </c>
      <c r="AC289" s="44">
        <v>3097.5</v>
      </c>
    </row>
    <row r="290" spans="1:29" x14ac:dyDescent="0.25">
      <c r="A290" t="s">
        <v>2314</v>
      </c>
      <c r="B290" t="s">
        <v>2263</v>
      </c>
      <c r="C290" t="s">
        <v>2317</v>
      </c>
      <c r="D290" t="s">
        <v>35</v>
      </c>
      <c r="E290" t="s">
        <v>118</v>
      </c>
      <c r="F290" s="51" t="str">
        <f>IFERROR(VLOOKUP(D290,'Tabelas auxiliares'!$A$3:$B$61,2,FALSE),"")</f>
        <v>PU - PREFEITURA UNIVERSITÁRIA</v>
      </c>
      <c r="G290" s="51" t="str">
        <f>IFERROR(VLOOKUP($B290,'Tabelas auxiliares'!$A$65:$C$102,2,FALSE),"")</f>
        <v>Manutenção</v>
      </c>
      <c r="H290" s="51" t="str">
        <f>IFERROR(VLOOKUP($B290,'Tabelas auxiliares'!$A$65:$C$102,3,FALSE),"")</f>
        <v>ALMOXARIFADO / AR CONDICIONADO / COMBATE INCÊNDIO / CORTINAS / ELEVADORES / GERADORES DE ENERGIA / HIDRÁULICA / IMÓVEIS / INSTALAÇÕES ELÉTRICAS  / JARDINAGEM / MANUTENÇÃO PREDIAL / DESINSETIZAÇÃO / CHAVEIRO / INVENTÁRIO PATRIMONIAL</v>
      </c>
      <c r="I290" t="s">
        <v>119</v>
      </c>
      <c r="J290" t="s">
        <v>418</v>
      </c>
      <c r="K290" t="s">
        <v>424</v>
      </c>
      <c r="L290" t="s">
        <v>420</v>
      </c>
      <c r="M290" t="s">
        <v>425</v>
      </c>
      <c r="N290" t="s">
        <v>221</v>
      </c>
      <c r="O290" t="s">
        <v>222</v>
      </c>
      <c r="P290" t="s">
        <v>223</v>
      </c>
      <c r="Q290" t="s">
        <v>224</v>
      </c>
      <c r="R290" t="s">
        <v>220</v>
      </c>
      <c r="S290" t="s">
        <v>124</v>
      </c>
      <c r="T290" t="s">
        <v>216</v>
      </c>
      <c r="U290" t="s">
        <v>123</v>
      </c>
      <c r="V290" t="s">
        <v>3031</v>
      </c>
      <c r="W290" t="s">
        <v>3032</v>
      </c>
      <c r="X290" s="51" t="str">
        <f t="shared" si="8"/>
        <v>3</v>
      </c>
      <c r="Y290" s="51" t="str">
        <f>IF(T290="","",IF(AND(T290&lt;&gt;'Tabelas auxiliares'!$B$236,T290&lt;&gt;'Tabelas auxiliares'!$B$237),"FOLHA DE PESSOAL",IF(X290='Tabelas auxiliares'!$A$237,"CUSTEIO",IF(X290='Tabelas auxiliares'!$A$236,"INVESTIMENTO","ERRO - VERIFICAR"))))</f>
        <v>CUSTEIO</v>
      </c>
      <c r="Z290" s="64">
        <f t="shared" si="9"/>
        <v>304</v>
      </c>
      <c r="AC290" s="44">
        <v>304</v>
      </c>
    </row>
    <row r="291" spans="1:29" x14ac:dyDescent="0.25">
      <c r="A291" t="s">
        <v>2314</v>
      </c>
      <c r="B291" t="s">
        <v>2263</v>
      </c>
      <c r="C291" t="s">
        <v>2317</v>
      </c>
      <c r="D291" t="s">
        <v>35</v>
      </c>
      <c r="E291" t="s">
        <v>118</v>
      </c>
      <c r="F291" s="51" t="str">
        <f>IFERROR(VLOOKUP(D291,'Tabelas auxiliares'!$A$3:$B$61,2,FALSE),"")</f>
        <v>PU - PREFEITURA UNIVERSITÁRIA</v>
      </c>
      <c r="G291" s="51" t="str">
        <f>IFERROR(VLOOKUP($B291,'Tabelas auxiliares'!$A$65:$C$102,2,FALSE),"")</f>
        <v>Manutenção</v>
      </c>
      <c r="H291" s="51" t="str">
        <f>IFERROR(VLOOKUP($B291,'Tabelas auxiliares'!$A$65:$C$102,3,FALSE),"")</f>
        <v>ALMOXARIFADO / AR CONDICIONADO / COMBATE INCÊNDIO / CORTINAS / ELEVADORES / GERADORES DE ENERGIA / HIDRÁULICA / IMÓVEIS / INSTALAÇÕES ELÉTRICAS  / JARDINAGEM / MANUTENÇÃO PREDIAL / DESINSETIZAÇÃO / CHAVEIRO / INVENTÁRIO PATRIMONIAL</v>
      </c>
      <c r="I291" t="s">
        <v>2111</v>
      </c>
      <c r="J291" t="s">
        <v>1567</v>
      </c>
      <c r="K291" t="s">
        <v>2141</v>
      </c>
      <c r="L291" t="s">
        <v>2142</v>
      </c>
      <c r="M291" t="s">
        <v>1570</v>
      </c>
      <c r="N291" t="s">
        <v>221</v>
      </c>
      <c r="O291" t="s">
        <v>222</v>
      </c>
      <c r="P291" t="s">
        <v>223</v>
      </c>
      <c r="Q291" t="s">
        <v>224</v>
      </c>
      <c r="R291" t="s">
        <v>220</v>
      </c>
      <c r="S291" t="s">
        <v>124</v>
      </c>
      <c r="T291" t="s">
        <v>216</v>
      </c>
      <c r="U291" t="s">
        <v>123</v>
      </c>
      <c r="V291" t="s">
        <v>2595</v>
      </c>
      <c r="W291" t="s">
        <v>2479</v>
      </c>
      <c r="X291" s="51" t="str">
        <f t="shared" si="8"/>
        <v>3</v>
      </c>
      <c r="Y291" s="51" t="str">
        <f>IF(T291="","",IF(AND(T291&lt;&gt;'Tabelas auxiliares'!$B$236,T291&lt;&gt;'Tabelas auxiliares'!$B$237),"FOLHA DE PESSOAL",IF(X291='Tabelas auxiliares'!$A$237,"CUSTEIO",IF(X291='Tabelas auxiliares'!$A$236,"INVESTIMENTO","ERRO - VERIFICAR"))))</f>
        <v>CUSTEIO</v>
      </c>
      <c r="Z291" s="64">
        <f t="shared" si="9"/>
        <v>44552.76</v>
      </c>
      <c r="AA291" s="44">
        <v>44552.76</v>
      </c>
    </row>
    <row r="292" spans="1:29" x14ac:dyDescent="0.25">
      <c r="A292" t="s">
        <v>2314</v>
      </c>
      <c r="B292" t="s">
        <v>2263</v>
      </c>
      <c r="C292" t="s">
        <v>2317</v>
      </c>
      <c r="D292" t="s">
        <v>35</v>
      </c>
      <c r="E292" t="s">
        <v>118</v>
      </c>
      <c r="F292" s="51" t="str">
        <f>IFERROR(VLOOKUP(D292,'Tabelas auxiliares'!$A$3:$B$61,2,FALSE),"")</f>
        <v>PU - PREFEITURA UNIVERSITÁRIA</v>
      </c>
      <c r="G292" s="51" t="str">
        <f>IFERROR(VLOOKUP($B292,'Tabelas auxiliares'!$A$65:$C$102,2,FALSE),"")</f>
        <v>Manutenção</v>
      </c>
      <c r="H292" s="51" t="str">
        <f>IFERROR(VLOOKUP($B292,'Tabelas auxiliares'!$A$65:$C$102,3,FALSE),"")</f>
        <v>ALMOXARIFADO / AR CONDICIONADO / COMBATE INCÊNDIO / CORTINAS / ELEVADORES / GERADORES DE ENERGIA / HIDRÁULICA / IMÓVEIS / INSTALAÇÕES ELÉTRICAS  / JARDINAGEM / MANUTENÇÃO PREDIAL / DESINSETIZAÇÃO / CHAVEIRO / INVENTÁRIO PATRIMONIAL</v>
      </c>
      <c r="I292" t="s">
        <v>2093</v>
      </c>
      <c r="J292" t="s">
        <v>160</v>
      </c>
      <c r="K292" t="s">
        <v>2143</v>
      </c>
      <c r="L292" t="s">
        <v>161</v>
      </c>
      <c r="M292" t="s">
        <v>1566</v>
      </c>
      <c r="N292" t="s">
        <v>221</v>
      </c>
      <c r="O292" t="s">
        <v>222</v>
      </c>
      <c r="P292" t="s">
        <v>223</v>
      </c>
      <c r="Q292" t="s">
        <v>224</v>
      </c>
      <c r="R292" t="s">
        <v>220</v>
      </c>
      <c r="S292" t="s">
        <v>124</v>
      </c>
      <c r="T292" t="s">
        <v>216</v>
      </c>
      <c r="U292" t="s">
        <v>123</v>
      </c>
      <c r="V292" t="s">
        <v>2596</v>
      </c>
      <c r="W292" t="s">
        <v>2467</v>
      </c>
      <c r="X292" s="51" t="str">
        <f t="shared" si="8"/>
        <v>3</v>
      </c>
      <c r="Y292" s="51" t="str">
        <f>IF(T292="","",IF(AND(T292&lt;&gt;'Tabelas auxiliares'!$B$236,T292&lt;&gt;'Tabelas auxiliares'!$B$237),"FOLHA DE PESSOAL",IF(X292='Tabelas auxiliares'!$A$237,"CUSTEIO",IF(X292='Tabelas auxiliares'!$A$236,"INVESTIMENTO","ERRO - VERIFICAR"))))</f>
        <v>CUSTEIO</v>
      </c>
      <c r="Z292" s="64">
        <f t="shared" si="9"/>
        <v>10873.78</v>
      </c>
      <c r="AA292" s="44">
        <v>10590.67</v>
      </c>
      <c r="AB292" s="44">
        <v>283.11</v>
      </c>
    </row>
    <row r="293" spans="1:29" x14ac:dyDescent="0.25">
      <c r="A293" t="s">
        <v>2314</v>
      </c>
      <c r="B293" t="s">
        <v>2263</v>
      </c>
      <c r="C293" t="s">
        <v>2317</v>
      </c>
      <c r="D293" t="s">
        <v>35</v>
      </c>
      <c r="E293" t="s">
        <v>118</v>
      </c>
      <c r="F293" s="51" t="str">
        <f>IFERROR(VLOOKUP(D293,'Tabelas auxiliares'!$A$3:$B$61,2,FALSE),"")</f>
        <v>PU - PREFEITURA UNIVERSITÁRIA</v>
      </c>
      <c r="G293" s="51" t="str">
        <f>IFERROR(VLOOKUP($B293,'Tabelas auxiliares'!$A$65:$C$102,2,FALSE),"")</f>
        <v>Manutenção</v>
      </c>
      <c r="H293" s="51" t="str">
        <f>IFERROR(VLOOKUP($B293,'Tabelas auxiliares'!$A$65:$C$102,3,FALSE),"")</f>
        <v>ALMOXARIFADO / AR CONDICIONADO / COMBATE INCÊNDIO / CORTINAS / ELEVADORES / GERADORES DE ENERGIA / HIDRÁULICA / IMÓVEIS / INSTALAÇÕES ELÉTRICAS  / JARDINAGEM / MANUTENÇÃO PREDIAL / DESINSETIZAÇÃO / CHAVEIRO / INVENTÁRIO PATRIMONIAL</v>
      </c>
      <c r="I293" t="s">
        <v>2418</v>
      </c>
      <c r="J293" t="s">
        <v>1535</v>
      </c>
      <c r="K293" t="s">
        <v>2480</v>
      </c>
      <c r="L293" t="s">
        <v>1537</v>
      </c>
      <c r="M293" t="s">
        <v>1533</v>
      </c>
      <c r="N293" t="s">
        <v>221</v>
      </c>
      <c r="O293" t="s">
        <v>222</v>
      </c>
      <c r="P293" t="s">
        <v>223</v>
      </c>
      <c r="Q293" t="s">
        <v>224</v>
      </c>
      <c r="R293" t="s">
        <v>220</v>
      </c>
      <c r="S293" t="s">
        <v>124</v>
      </c>
      <c r="T293" t="s">
        <v>216</v>
      </c>
      <c r="U293" t="s">
        <v>123</v>
      </c>
      <c r="V293" t="s">
        <v>2594</v>
      </c>
      <c r="W293" t="s">
        <v>2478</v>
      </c>
      <c r="X293" s="51" t="str">
        <f t="shared" si="8"/>
        <v>3</v>
      </c>
      <c r="Y293" s="51" t="str">
        <f>IF(T293="","",IF(AND(T293&lt;&gt;'Tabelas auxiliares'!$B$236,T293&lt;&gt;'Tabelas auxiliares'!$B$237),"FOLHA DE PESSOAL",IF(X293='Tabelas auxiliares'!$A$237,"CUSTEIO",IF(X293='Tabelas auxiliares'!$A$236,"INVESTIMENTO","ERRO - VERIFICAR"))))</f>
        <v>CUSTEIO</v>
      </c>
      <c r="Z293" s="64">
        <f t="shared" si="9"/>
        <v>38101.65</v>
      </c>
      <c r="AA293" s="44">
        <v>38101.65</v>
      </c>
    </row>
    <row r="294" spans="1:29" x14ac:dyDescent="0.25">
      <c r="A294" t="s">
        <v>2314</v>
      </c>
      <c r="B294" t="s">
        <v>2263</v>
      </c>
      <c r="C294" t="s">
        <v>2317</v>
      </c>
      <c r="D294" t="s">
        <v>35</v>
      </c>
      <c r="E294" t="s">
        <v>118</v>
      </c>
      <c r="F294" s="51" t="str">
        <f>IFERROR(VLOOKUP(D294,'Tabelas auxiliares'!$A$3:$B$61,2,FALSE),"")</f>
        <v>PU - PREFEITURA UNIVERSITÁRIA</v>
      </c>
      <c r="G294" s="51" t="str">
        <f>IFERROR(VLOOKUP($B294,'Tabelas auxiliares'!$A$65:$C$102,2,FALSE),"")</f>
        <v>Manutenção</v>
      </c>
      <c r="H294" s="51" t="str">
        <f>IFERROR(VLOOKUP($B294,'Tabelas auxiliares'!$A$65:$C$102,3,FALSE),"")</f>
        <v>ALMOXARIFADO / AR CONDICIONADO / COMBATE INCÊNDIO / CORTINAS / ELEVADORES / GERADORES DE ENERGIA / HIDRÁULICA / IMÓVEIS / INSTALAÇÕES ELÉTRICAS  / JARDINAGEM / MANUTENÇÃO PREDIAL / DESINSETIZAÇÃO / CHAVEIRO / INVENTÁRIO PATRIMONIAL</v>
      </c>
      <c r="I294" t="s">
        <v>2936</v>
      </c>
      <c r="J294" t="s">
        <v>1545</v>
      </c>
      <c r="K294" t="s">
        <v>3033</v>
      </c>
      <c r="L294" t="s">
        <v>1547</v>
      </c>
      <c r="M294" t="s">
        <v>429</v>
      </c>
      <c r="N294" t="s">
        <v>221</v>
      </c>
      <c r="O294" t="s">
        <v>222</v>
      </c>
      <c r="P294" t="s">
        <v>223</v>
      </c>
      <c r="Q294" t="s">
        <v>224</v>
      </c>
      <c r="R294" t="s">
        <v>220</v>
      </c>
      <c r="S294" t="s">
        <v>124</v>
      </c>
      <c r="T294" t="s">
        <v>216</v>
      </c>
      <c r="U294" t="s">
        <v>123</v>
      </c>
      <c r="V294" t="s">
        <v>2597</v>
      </c>
      <c r="W294" t="s">
        <v>2481</v>
      </c>
      <c r="X294" s="51" t="str">
        <f t="shared" si="8"/>
        <v>3</v>
      </c>
      <c r="Y294" s="51" t="str">
        <f>IF(T294="","",IF(AND(T294&lt;&gt;'Tabelas auxiliares'!$B$236,T294&lt;&gt;'Tabelas auxiliares'!$B$237),"FOLHA DE PESSOAL",IF(X294='Tabelas auxiliares'!$A$237,"CUSTEIO",IF(X294='Tabelas auxiliares'!$A$236,"INVESTIMENTO","ERRO - VERIFICAR"))))</f>
        <v>CUSTEIO</v>
      </c>
      <c r="Z294" s="64">
        <f t="shared" si="9"/>
        <v>220970.54</v>
      </c>
      <c r="AA294" s="44">
        <v>220970.54</v>
      </c>
    </row>
    <row r="295" spans="1:29" x14ac:dyDescent="0.25">
      <c r="A295" t="s">
        <v>2314</v>
      </c>
      <c r="B295" t="s">
        <v>2263</v>
      </c>
      <c r="C295" t="s">
        <v>2317</v>
      </c>
      <c r="D295" t="s">
        <v>35</v>
      </c>
      <c r="E295" t="s">
        <v>118</v>
      </c>
      <c r="F295" s="51" t="str">
        <f>IFERROR(VLOOKUP(D295,'Tabelas auxiliares'!$A$3:$B$61,2,FALSE),"")</f>
        <v>PU - PREFEITURA UNIVERSITÁRIA</v>
      </c>
      <c r="G295" s="51" t="str">
        <f>IFERROR(VLOOKUP($B295,'Tabelas auxiliares'!$A$65:$C$102,2,FALSE),"")</f>
        <v>Manutenção</v>
      </c>
      <c r="H295" s="51" t="str">
        <f>IFERROR(VLOOKUP($B295,'Tabelas auxiliares'!$A$65:$C$102,3,FALSE),"")</f>
        <v>ALMOXARIFADO / AR CONDICIONADO / COMBATE INCÊNDIO / CORTINAS / ELEVADORES / GERADORES DE ENERGIA / HIDRÁULICA / IMÓVEIS / INSTALAÇÕES ELÉTRICAS  / JARDINAGEM / MANUTENÇÃO PREDIAL / DESINSETIZAÇÃO / CHAVEIRO / INVENTÁRIO PATRIMONIAL</v>
      </c>
      <c r="I295" t="s">
        <v>3046</v>
      </c>
      <c r="J295" t="s">
        <v>2863</v>
      </c>
      <c r="K295" t="s">
        <v>3147</v>
      </c>
      <c r="L295" t="s">
        <v>3148</v>
      </c>
      <c r="M295" t="s">
        <v>3149</v>
      </c>
      <c r="N295" t="s">
        <v>221</v>
      </c>
      <c r="O295" t="s">
        <v>222</v>
      </c>
      <c r="P295" t="s">
        <v>223</v>
      </c>
      <c r="Q295" t="s">
        <v>224</v>
      </c>
      <c r="R295" t="s">
        <v>220</v>
      </c>
      <c r="S295" t="s">
        <v>124</v>
      </c>
      <c r="T295" t="s">
        <v>216</v>
      </c>
      <c r="U295" t="s">
        <v>123</v>
      </c>
      <c r="V295" t="s">
        <v>2655</v>
      </c>
      <c r="W295" t="s">
        <v>2526</v>
      </c>
      <c r="X295" s="51" t="str">
        <f t="shared" si="8"/>
        <v>3</v>
      </c>
      <c r="Y295" s="51" t="str">
        <f>IF(T295="","",IF(AND(T295&lt;&gt;'Tabelas auxiliares'!$B$236,T295&lt;&gt;'Tabelas auxiliares'!$B$237),"FOLHA DE PESSOAL",IF(X295='Tabelas auxiliares'!$A$237,"CUSTEIO",IF(X295='Tabelas auxiliares'!$A$236,"INVESTIMENTO","ERRO - VERIFICAR"))))</f>
        <v>CUSTEIO</v>
      </c>
      <c r="Z295" s="64">
        <f t="shared" si="9"/>
        <v>14400</v>
      </c>
      <c r="AA295" s="44">
        <v>14400</v>
      </c>
    </row>
    <row r="296" spans="1:29" x14ac:dyDescent="0.25">
      <c r="A296" t="s">
        <v>2314</v>
      </c>
      <c r="B296" t="s">
        <v>2263</v>
      </c>
      <c r="C296" t="s">
        <v>2317</v>
      </c>
      <c r="D296" t="s">
        <v>35</v>
      </c>
      <c r="E296" t="s">
        <v>118</v>
      </c>
      <c r="F296" s="51" t="str">
        <f>IFERROR(VLOOKUP(D296,'Tabelas auxiliares'!$A$3:$B$61,2,FALSE),"")</f>
        <v>PU - PREFEITURA UNIVERSITÁRIA</v>
      </c>
      <c r="G296" s="51" t="str">
        <f>IFERROR(VLOOKUP($B296,'Tabelas auxiliares'!$A$65:$C$102,2,FALSE),"")</f>
        <v>Manutenção</v>
      </c>
      <c r="H296" s="51" t="str">
        <f>IFERROR(VLOOKUP($B296,'Tabelas auxiliares'!$A$65:$C$102,3,FALSE),"")</f>
        <v>ALMOXARIFADO / AR CONDICIONADO / COMBATE INCÊNDIO / CORTINAS / ELEVADORES / GERADORES DE ENERGIA / HIDRÁULICA / IMÓVEIS / INSTALAÇÕES ELÉTRICAS  / JARDINAGEM / MANUTENÇÃO PREDIAL / DESINSETIZAÇÃO / CHAVEIRO / INVENTÁRIO PATRIMONIAL</v>
      </c>
      <c r="I296" t="s">
        <v>3046</v>
      </c>
      <c r="J296" t="s">
        <v>2864</v>
      </c>
      <c r="K296" t="s">
        <v>3150</v>
      </c>
      <c r="L296" t="s">
        <v>2865</v>
      </c>
      <c r="M296" t="s">
        <v>3151</v>
      </c>
      <c r="N296" t="s">
        <v>221</v>
      </c>
      <c r="O296" t="s">
        <v>222</v>
      </c>
      <c r="P296" t="s">
        <v>223</v>
      </c>
      <c r="Q296" t="s">
        <v>224</v>
      </c>
      <c r="R296" t="s">
        <v>220</v>
      </c>
      <c r="S296" t="s">
        <v>124</v>
      </c>
      <c r="T296" t="s">
        <v>216</v>
      </c>
      <c r="U296" t="s">
        <v>123</v>
      </c>
      <c r="V296" t="s">
        <v>2655</v>
      </c>
      <c r="W296" t="s">
        <v>2526</v>
      </c>
      <c r="X296" s="51" t="str">
        <f t="shared" si="8"/>
        <v>3</v>
      </c>
      <c r="Y296" s="51" t="str">
        <f>IF(T296="","",IF(AND(T296&lt;&gt;'Tabelas auxiliares'!$B$236,T296&lt;&gt;'Tabelas auxiliares'!$B$237),"FOLHA DE PESSOAL",IF(X296='Tabelas auxiliares'!$A$237,"CUSTEIO",IF(X296='Tabelas auxiliares'!$A$236,"INVESTIMENTO","ERRO - VERIFICAR"))))</f>
        <v>CUSTEIO</v>
      </c>
      <c r="Z296" s="64">
        <f t="shared" si="9"/>
        <v>76.099999999999994</v>
      </c>
      <c r="AA296" s="44">
        <v>76.099999999999994</v>
      </c>
    </row>
    <row r="297" spans="1:29" x14ac:dyDescent="0.25">
      <c r="A297" t="s">
        <v>2314</v>
      </c>
      <c r="B297" t="s">
        <v>2263</v>
      </c>
      <c r="C297" t="s">
        <v>2317</v>
      </c>
      <c r="D297" t="s">
        <v>35</v>
      </c>
      <c r="E297" t="s">
        <v>118</v>
      </c>
      <c r="F297" s="51" t="str">
        <f>IFERROR(VLOOKUP(D297,'Tabelas auxiliares'!$A$3:$B$61,2,FALSE),"")</f>
        <v>PU - PREFEITURA UNIVERSITÁRIA</v>
      </c>
      <c r="G297" s="51" t="str">
        <f>IFERROR(VLOOKUP($B297,'Tabelas auxiliares'!$A$65:$C$102,2,FALSE),"")</f>
        <v>Manutenção</v>
      </c>
      <c r="H297" s="51" t="str">
        <f>IFERROR(VLOOKUP($B297,'Tabelas auxiliares'!$A$65:$C$102,3,FALSE),"")</f>
        <v>ALMOXARIFADO / AR CONDICIONADO / COMBATE INCÊNDIO / CORTINAS / ELEVADORES / GERADORES DE ENERGIA / HIDRÁULICA / IMÓVEIS / INSTALAÇÕES ELÉTRICAS  / JARDINAGEM / MANUTENÇÃO PREDIAL / DESINSETIZAÇÃO / CHAVEIRO / INVENTÁRIO PATRIMONIAL</v>
      </c>
      <c r="I297" t="s">
        <v>3046</v>
      </c>
      <c r="J297" t="s">
        <v>2864</v>
      </c>
      <c r="K297" t="s">
        <v>3152</v>
      </c>
      <c r="L297" t="s">
        <v>2865</v>
      </c>
      <c r="M297" t="s">
        <v>3153</v>
      </c>
      <c r="N297" t="s">
        <v>221</v>
      </c>
      <c r="O297" t="s">
        <v>222</v>
      </c>
      <c r="P297" t="s">
        <v>223</v>
      </c>
      <c r="Q297" t="s">
        <v>224</v>
      </c>
      <c r="R297" t="s">
        <v>220</v>
      </c>
      <c r="S297" t="s">
        <v>124</v>
      </c>
      <c r="T297" t="s">
        <v>216</v>
      </c>
      <c r="U297" t="s">
        <v>123</v>
      </c>
      <c r="V297" t="s">
        <v>2655</v>
      </c>
      <c r="W297" t="s">
        <v>2526</v>
      </c>
      <c r="X297" s="51" t="str">
        <f t="shared" si="8"/>
        <v>3</v>
      </c>
      <c r="Y297" s="51" t="str">
        <f>IF(T297="","",IF(AND(T297&lt;&gt;'Tabelas auxiliares'!$B$236,T297&lt;&gt;'Tabelas auxiliares'!$B$237),"FOLHA DE PESSOAL",IF(X297='Tabelas auxiliares'!$A$237,"CUSTEIO",IF(X297='Tabelas auxiliares'!$A$236,"INVESTIMENTO","ERRO - VERIFICAR"))))</f>
        <v>CUSTEIO</v>
      </c>
      <c r="Z297" s="64">
        <f t="shared" si="9"/>
        <v>3267</v>
      </c>
      <c r="AA297" s="44">
        <v>3267</v>
      </c>
    </row>
    <row r="298" spans="1:29" x14ac:dyDescent="0.25">
      <c r="A298" t="s">
        <v>2314</v>
      </c>
      <c r="B298" t="s">
        <v>2263</v>
      </c>
      <c r="C298" t="s">
        <v>2317</v>
      </c>
      <c r="D298" t="s">
        <v>35</v>
      </c>
      <c r="E298" t="s">
        <v>118</v>
      </c>
      <c r="F298" s="51" t="str">
        <f>IFERROR(VLOOKUP(D298,'Tabelas auxiliares'!$A$3:$B$61,2,FALSE),"")</f>
        <v>PU - PREFEITURA UNIVERSITÁRIA</v>
      </c>
      <c r="G298" s="51" t="str">
        <f>IFERROR(VLOOKUP($B298,'Tabelas auxiliares'!$A$65:$C$102,2,FALSE),"")</f>
        <v>Manutenção</v>
      </c>
      <c r="H298" s="51" t="str">
        <f>IFERROR(VLOOKUP($B298,'Tabelas auxiliares'!$A$65:$C$102,3,FALSE),"")</f>
        <v>ALMOXARIFADO / AR CONDICIONADO / COMBATE INCÊNDIO / CORTINAS / ELEVADORES / GERADORES DE ENERGIA / HIDRÁULICA / IMÓVEIS / INSTALAÇÕES ELÉTRICAS  / JARDINAGEM / MANUTENÇÃO PREDIAL / DESINSETIZAÇÃO / CHAVEIRO / INVENTÁRIO PATRIMONIAL</v>
      </c>
      <c r="I298" t="s">
        <v>3046</v>
      </c>
      <c r="J298" t="s">
        <v>2864</v>
      </c>
      <c r="K298" t="s">
        <v>3154</v>
      </c>
      <c r="L298" t="s">
        <v>3155</v>
      </c>
      <c r="M298" t="s">
        <v>3156</v>
      </c>
      <c r="N298" t="s">
        <v>221</v>
      </c>
      <c r="O298" t="s">
        <v>222</v>
      </c>
      <c r="P298" t="s">
        <v>223</v>
      </c>
      <c r="Q298" t="s">
        <v>224</v>
      </c>
      <c r="R298" t="s">
        <v>220</v>
      </c>
      <c r="S298" t="s">
        <v>124</v>
      </c>
      <c r="T298" t="s">
        <v>216</v>
      </c>
      <c r="U298" t="s">
        <v>123</v>
      </c>
      <c r="V298" t="s">
        <v>2655</v>
      </c>
      <c r="W298" t="s">
        <v>2526</v>
      </c>
      <c r="X298" s="51" t="str">
        <f t="shared" si="8"/>
        <v>3</v>
      </c>
      <c r="Y298" s="51" t="str">
        <f>IF(T298="","",IF(AND(T298&lt;&gt;'Tabelas auxiliares'!$B$236,T298&lt;&gt;'Tabelas auxiliares'!$B$237),"FOLHA DE PESSOAL",IF(X298='Tabelas auxiliares'!$A$237,"CUSTEIO",IF(X298='Tabelas auxiliares'!$A$236,"INVESTIMENTO","ERRO - VERIFICAR"))))</f>
        <v>CUSTEIO</v>
      </c>
      <c r="Z298" s="64">
        <f t="shared" si="9"/>
        <v>1100</v>
      </c>
      <c r="AA298" s="44">
        <v>1100</v>
      </c>
    </row>
    <row r="299" spans="1:29" x14ac:dyDescent="0.25">
      <c r="A299" t="s">
        <v>2314</v>
      </c>
      <c r="B299" t="s">
        <v>2263</v>
      </c>
      <c r="C299" t="s">
        <v>2317</v>
      </c>
      <c r="D299" t="s">
        <v>35</v>
      </c>
      <c r="E299" t="s">
        <v>118</v>
      </c>
      <c r="F299" s="51" t="str">
        <f>IFERROR(VLOOKUP(D299,'Tabelas auxiliares'!$A$3:$B$61,2,FALSE),"")</f>
        <v>PU - PREFEITURA UNIVERSITÁRIA</v>
      </c>
      <c r="G299" s="51" t="str">
        <f>IFERROR(VLOOKUP($B299,'Tabelas auxiliares'!$A$65:$C$102,2,FALSE),"")</f>
        <v>Manutenção</v>
      </c>
      <c r="H299" s="51" t="str">
        <f>IFERROR(VLOOKUP($B299,'Tabelas auxiliares'!$A$65:$C$102,3,FALSE),"")</f>
        <v>ALMOXARIFADO / AR CONDICIONADO / COMBATE INCÊNDIO / CORTINAS / ELEVADORES / GERADORES DE ENERGIA / HIDRÁULICA / IMÓVEIS / INSTALAÇÕES ELÉTRICAS  / JARDINAGEM / MANUTENÇÃO PREDIAL / DESINSETIZAÇÃO / CHAVEIRO / INVENTÁRIO PATRIMONIAL</v>
      </c>
      <c r="I299" t="s">
        <v>3042</v>
      </c>
      <c r="J299" t="s">
        <v>2917</v>
      </c>
      <c r="K299" t="s">
        <v>3157</v>
      </c>
      <c r="L299" t="s">
        <v>3158</v>
      </c>
      <c r="M299" t="s">
        <v>3159</v>
      </c>
      <c r="N299" t="s">
        <v>221</v>
      </c>
      <c r="O299" t="s">
        <v>222</v>
      </c>
      <c r="P299" t="s">
        <v>223</v>
      </c>
      <c r="Q299" t="s">
        <v>224</v>
      </c>
      <c r="R299" t="s">
        <v>220</v>
      </c>
      <c r="S299" t="s">
        <v>124</v>
      </c>
      <c r="T299" t="s">
        <v>216</v>
      </c>
      <c r="U299" t="s">
        <v>123</v>
      </c>
      <c r="V299" t="s">
        <v>2688</v>
      </c>
      <c r="W299" t="s">
        <v>2547</v>
      </c>
      <c r="X299" s="51" t="str">
        <f t="shared" si="8"/>
        <v>3</v>
      </c>
      <c r="Y299" s="51" t="str">
        <f>IF(T299="","",IF(AND(T299&lt;&gt;'Tabelas auxiliares'!$B$236,T299&lt;&gt;'Tabelas auxiliares'!$B$237),"FOLHA DE PESSOAL",IF(X299='Tabelas auxiliares'!$A$237,"CUSTEIO",IF(X299='Tabelas auxiliares'!$A$236,"INVESTIMENTO","ERRO - VERIFICAR"))))</f>
        <v>CUSTEIO</v>
      </c>
      <c r="Z299" s="64">
        <f t="shared" si="9"/>
        <v>6502.95</v>
      </c>
      <c r="AA299" s="44">
        <v>6502.95</v>
      </c>
    </row>
    <row r="300" spans="1:29" x14ac:dyDescent="0.25">
      <c r="A300" t="s">
        <v>2314</v>
      </c>
      <c r="B300" t="s">
        <v>2263</v>
      </c>
      <c r="C300" t="s">
        <v>2317</v>
      </c>
      <c r="D300" t="s">
        <v>35</v>
      </c>
      <c r="E300" t="s">
        <v>118</v>
      </c>
      <c r="F300" s="51" t="str">
        <f>IFERROR(VLOOKUP(D300,'Tabelas auxiliares'!$A$3:$B$61,2,FALSE),"")</f>
        <v>PU - PREFEITURA UNIVERSITÁRIA</v>
      </c>
      <c r="G300" s="51" t="str">
        <f>IFERROR(VLOOKUP($B300,'Tabelas auxiliares'!$A$65:$C$102,2,FALSE),"")</f>
        <v>Manutenção</v>
      </c>
      <c r="H300" s="51" t="str">
        <f>IFERROR(VLOOKUP($B300,'Tabelas auxiliares'!$A$65:$C$102,3,FALSE),"")</f>
        <v>ALMOXARIFADO / AR CONDICIONADO / COMBATE INCÊNDIO / CORTINAS / ELEVADORES / GERADORES DE ENERGIA / HIDRÁULICA / IMÓVEIS / INSTALAÇÕES ELÉTRICAS  / JARDINAGEM / MANUTENÇÃO PREDIAL / DESINSETIZAÇÃO / CHAVEIRO / INVENTÁRIO PATRIMONIAL</v>
      </c>
      <c r="I300" t="s">
        <v>3042</v>
      </c>
      <c r="J300" t="s">
        <v>2917</v>
      </c>
      <c r="K300" t="s">
        <v>3160</v>
      </c>
      <c r="L300" t="s">
        <v>3158</v>
      </c>
      <c r="M300" t="s">
        <v>3161</v>
      </c>
      <c r="N300" t="s">
        <v>221</v>
      </c>
      <c r="O300" t="s">
        <v>222</v>
      </c>
      <c r="P300" t="s">
        <v>223</v>
      </c>
      <c r="Q300" t="s">
        <v>224</v>
      </c>
      <c r="R300" t="s">
        <v>220</v>
      </c>
      <c r="S300" t="s">
        <v>124</v>
      </c>
      <c r="T300" t="s">
        <v>216</v>
      </c>
      <c r="U300" t="s">
        <v>123</v>
      </c>
      <c r="V300" t="s">
        <v>2688</v>
      </c>
      <c r="W300" t="s">
        <v>2547</v>
      </c>
      <c r="X300" s="51" t="str">
        <f t="shared" si="8"/>
        <v>3</v>
      </c>
      <c r="Y300" s="51" t="str">
        <f>IF(T300="","",IF(AND(T300&lt;&gt;'Tabelas auxiliares'!$B$236,T300&lt;&gt;'Tabelas auxiliares'!$B$237),"FOLHA DE PESSOAL",IF(X300='Tabelas auxiliares'!$A$237,"CUSTEIO",IF(X300='Tabelas auxiliares'!$A$236,"INVESTIMENTO","ERRO - VERIFICAR"))))</f>
        <v>CUSTEIO</v>
      </c>
      <c r="Z300" s="64">
        <f t="shared" si="9"/>
        <v>7489.2</v>
      </c>
      <c r="AA300" s="44">
        <v>7489.2</v>
      </c>
    </row>
    <row r="301" spans="1:29" x14ac:dyDescent="0.25">
      <c r="A301" t="s">
        <v>2314</v>
      </c>
      <c r="B301" t="s">
        <v>2263</v>
      </c>
      <c r="C301" t="s">
        <v>2317</v>
      </c>
      <c r="D301" t="s">
        <v>35</v>
      </c>
      <c r="E301" t="s">
        <v>118</v>
      </c>
      <c r="F301" s="51" t="str">
        <f>IFERROR(VLOOKUP(D301,'Tabelas auxiliares'!$A$3:$B$61,2,FALSE),"")</f>
        <v>PU - PREFEITURA UNIVERSITÁRIA</v>
      </c>
      <c r="G301" s="51" t="str">
        <f>IFERROR(VLOOKUP($B301,'Tabelas auxiliares'!$A$65:$C$102,2,FALSE),"")</f>
        <v>Manutenção</v>
      </c>
      <c r="H301" s="51" t="str">
        <f>IFERROR(VLOOKUP($B301,'Tabelas auxiliares'!$A$65:$C$102,3,FALSE),"")</f>
        <v>ALMOXARIFADO / AR CONDICIONADO / COMBATE INCÊNDIO / CORTINAS / ELEVADORES / GERADORES DE ENERGIA / HIDRÁULICA / IMÓVEIS / INSTALAÇÕES ELÉTRICAS  / JARDINAGEM / MANUTENÇÃO PREDIAL / DESINSETIZAÇÃO / CHAVEIRO / INVENTÁRIO PATRIMONIAL</v>
      </c>
      <c r="I301" t="s">
        <v>3042</v>
      </c>
      <c r="J301" t="s">
        <v>2917</v>
      </c>
      <c r="K301" t="s">
        <v>3162</v>
      </c>
      <c r="L301" t="s">
        <v>3158</v>
      </c>
      <c r="M301" t="s">
        <v>3163</v>
      </c>
      <c r="N301" t="s">
        <v>221</v>
      </c>
      <c r="O301" t="s">
        <v>222</v>
      </c>
      <c r="P301" t="s">
        <v>223</v>
      </c>
      <c r="Q301" t="s">
        <v>224</v>
      </c>
      <c r="R301" t="s">
        <v>220</v>
      </c>
      <c r="S301" t="s">
        <v>124</v>
      </c>
      <c r="T301" t="s">
        <v>216</v>
      </c>
      <c r="U301" t="s">
        <v>123</v>
      </c>
      <c r="V301" t="s">
        <v>2688</v>
      </c>
      <c r="W301" t="s">
        <v>2547</v>
      </c>
      <c r="X301" s="51" t="str">
        <f t="shared" si="8"/>
        <v>3</v>
      </c>
      <c r="Y301" s="51" t="str">
        <f>IF(T301="","",IF(AND(T301&lt;&gt;'Tabelas auxiliares'!$B$236,T301&lt;&gt;'Tabelas auxiliares'!$B$237),"FOLHA DE PESSOAL",IF(X301='Tabelas auxiliares'!$A$237,"CUSTEIO",IF(X301='Tabelas auxiliares'!$A$236,"INVESTIMENTO","ERRO - VERIFICAR"))))</f>
        <v>CUSTEIO</v>
      </c>
      <c r="Z301" s="64">
        <f t="shared" si="9"/>
        <v>11400</v>
      </c>
      <c r="AA301" s="44">
        <v>11400</v>
      </c>
    </row>
    <row r="302" spans="1:29" x14ac:dyDescent="0.25">
      <c r="A302" t="s">
        <v>2314</v>
      </c>
      <c r="B302" t="s">
        <v>2263</v>
      </c>
      <c r="C302" t="s">
        <v>2317</v>
      </c>
      <c r="D302" t="s">
        <v>35</v>
      </c>
      <c r="E302" t="s">
        <v>118</v>
      </c>
      <c r="F302" s="51" t="str">
        <f>IFERROR(VLOOKUP(D302,'Tabelas auxiliares'!$A$3:$B$61,2,FALSE),"")</f>
        <v>PU - PREFEITURA UNIVERSITÁRIA</v>
      </c>
      <c r="G302" s="51" t="str">
        <f>IFERROR(VLOOKUP($B302,'Tabelas auxiliares'!$A$65:$C$102,2,FALSE),"")</f>
        <v>Manutenção</v>
      </c>
      <c r="H302" s="51" t="str">
        <f>IFERROR(VLOOKUP($B302,'Tabelas auxiliares'!$A$65:$C$102,3,FALSE),"")</f>
        <v>ALMOXARIFADO / AR CONDICIONADO / COMBATE INCÊNDIO / CORTINAS / ELEVADORES / GERADORES DE ENERGIA / HIDRÁULICA / IMÓVEIS / INSTALAÇÕES ELÉTRICAS  / JARDINAGEM / MANUTENÇÃO PREDIAL / DESINSETIZAÇÃO / CHAVEIRO / INVENTÁRIO PATRIMONIAL</v>
      </c>
      <c r="I302" t="s">
        <v>3057</v>
      </c>
      <c r="J302" t="s">
        <v>1555</v>
      </c>
      <c r="K302" t="s">
        <v>3164</v>
      </c>
      <c r="L302" t="s">
        <v>1557</v>
      </c>
      <c r="M302" t="s">
        <v>1558</v>
      </c>
      <c r="N302" t="s">
        <v>221</v>
      </c>
      <c r="O302" t="s">
        <v>222</v>
      </c>
      <c r="P302" t="s">
        <v>223</v>
      </c>
      <c r="Q302" t="s">
        <v>224</v>
      </c>
      <c r="R302" t="s">
        <v>220</v>
      </c>
      <c r="S302" t="s">
        <v>124</v>
      </c>
      <c r="T302" t="s">
        <v>216</v>
      </c>
      <c r="U302" t="s">
        <v>123</v>
      </c>
      <c r="V302" t="s">
        <v>2597</v>
      </c>
      <c r="W302" t="s">
        <v>2481</v>
      </c>
      <c r="X302" s="51" t="str">
        <f t="shared" si="8"/>
        <v>3</v>
      </c>
      <c r="Y302" s="51" t="str">
        <f>IF(T302="","",IF(AND(T302&lt;&gt;'Tabelas auxiliares'!$B$236,T302&lt;&gt;'Tabelas auxiliares'!$B$237),"FOLHA DE PESSOAL",IF(X302='Tabelas auxiliares'!$A$237,"CUSTEIO",IF(X302='Tabelas auxiliares'!$A$236,"INVESTIMENTO","ERRO - VERIFICAR"))))</f>
        <v>CUSTEIO</v>
      </c>
      <c r="Z302" s="64">
        <f t="shared" si="9"/>
        <v>67062.399999999994</v>
      </c>
      <c r="AA302" s="44">
        <v>67062.399999999994</v>
      </c>
    </row>
    <row r="303" spans="1:29" x14ac:dyDescent="0.25">
      <c r="A303" t="s">
        <v>2314</v>
      </c>
      <c r="B303" t="s">
        <v>2270</v>
      </c>
      <c r="C303" t="s">
        <v>2317</v>
      </c>
      <c r="D303" t="s">
        <v>35</v>
      </c>
      <c r="E303" t="s">
        <v>118</v>
      </c>
      <c r="F303" s="51" t="str">
        <f>IFERROR(VLOOKUP(D303,'Tabelas auxiliares'!$A$3:$B$61,2,FALSE),"")</f>
        <v>PU - PREFEITURA UNIVERSITÁRIA</v>
      </c>
      <c r="G303" s="51" t="str">
        <f>IFERROR(VLOOKUP($B303,'Tabelas auxiliares'!$A$65:$C$102,2,FALSE),"")</f>
        <v>Recepção, portaria e zeladoria</v>
      </c>
      <c r="H303" s="51" t="str">
        <f>IFERROR(VLOOKUP($B303,'Tabelas auxiliares'!$A$65:$C$102,3,FALSE),"")</f>
        <v>PORTARIA / RECEPÇÃO / ZELADORIA</v>
      </c>
      <c r="I303" t="s">
        <v>137</v>
      </c>
      <c r="J303" t="s">
        <v>426</v>
      </c>
      <c r="K303" t="s">
        <v>427</v>
      </c>
      <c r="L303" t="s">
        <v>428</v>
      </c>
      <c r="M303" t="s">
        <v>429</v>
      </c>
      <c r="N303" t="s">
        <v>221</v>
      </c>
      <c r="O303" t="s">
        <v>222</v>
      </c>
      <c r="P303" t="s">
        <v>223</v>
      </c>
      <c r="Q303" t="s">
        <v>224</v>
      </c>
      <c r="R303" t="s">
        <v>220</v>
      </c>
      <c r="S303" t="s">
        <v>124</v>
      </c>
      <c r="T303" t="s">
        <v>216</v>
      </c>
      <c r="U303" t="s">
        <v>123</v>
      </c>
      <c r="V303" t="s">
        <v>2597</v>
      </c>
      <c r="W303" t="s">
        <v>2481</v>
      </c>
      <c r="X303" s="51" t="str">
        <f t="shared" si="8"/>
        <v>3</v>
      </c>
      <c r="Y303" s="51" t="str">
        <f>IF(T303="","",IF(AND(T303&lt;&gt;'Tabelas auxiliares'!$B$236,T303&lt;&gt;'Tabelas auxiliares'!$B$237),"FOLHA DE PESSOAL",IF(X303='Tabelas auxiliares'!$A$237,"CUSTEIO",IF(X303='Tabelas auxiliares'!$A$236,"INVESTIMENTO","ERRO - VERIFICAR"))))</f>
        <v>CUSTEIO</v>
      </c>
      <c r="Z303" s="64">
        <f t="shared" si="9"/>
        <v>185741.97</v>
      </c>
      <c r="AA303" s="44">
        <v>128863</v>
      </c>
      <c r="AB303" s="44">
        <v>4323.1499999999996</v>
      </c>
      <c r="AC303" s="44">
        <v>52555.82</v>
      </c>
    </row>
    <row r="304" spans="1:29" x14ac:dyDescent="0.25">
      <c r="A304" t="s">
        <v>2314</v>
      </c>
      <c r="B304" t="s">
        <v>2273</v>
      </c>
      <c r="C304" t="s">
        <v>2317</v>
      </c>
      <c r="D304" t="s">
        <v>67</v>
      </c>
      <c r="E304" t="s">
        <v>118</v>
      </c>
      <c r="F304" s="51" t="str">
        <f>IFERROR(VLOOKUP(D304,'Tabelas auxiliares'!$A$3:$B$61,2,FALSE),"")</f>
        <v>PROAP - PRÓ-REITORIA DE POLÍTICAS AFIRMATIVAS</v>
      </c>
      <c r="G304" s="51" t="str">
        <f>IFERROR(VLOOKUP($B304,'Tabelas auxiliares'!$A$65:$C$102,2,FALSE),"")</f>
        <v>Segurança e vigilância</v>
      </c>
      <c r="H304" s="51" t="str">
        <f>IFERROR(VLOOKUP($B304,'Tabelas auxiliares'!$A$65:$C$102,3,FALSE),"")</f>
        <v>SISTEMA DE SEGURANÇA / VIGILÂNCIA</v>
      </c>
      <c r="I304" t="s">
        <v>2926</v>
      </c>
      <c r="J304" t="s">
        <v>1631</v>
      </c>
      <c r="K304" t="s">
        <v>2929</v>
      </c>
      <c r="L304" t="s">
        <v>1633</v>
      </c>
      <c r="M304" t="s">
        <v>1634</v>
      </c>
      <c r="N304" t="s">
        <v>221</v>
      </c>
      <c r="O304" t="s">
        <v>222</v>
      </c>
      <c r="P304" t="s">
        <v>223</v>
      </c>
      <c r="Q304" t="s">
        <v>224</v>
      </c>
      <c r="R304" t="s">
        <v>220</v>
      </c>
      <c r="S304" t="s">
        <v>124</v>
      </c>
      <c r="T304" t="s">
        <v>216</v>
      </c>
      <c r="U304" t="s">
        <v>123</v>
      </c>
      <c r="V304" t="s">
        <v>2663</v>
      </c>
      <c r="W304" t="s">
        <v>2533</v>
      </c>
      <c r="X304" s="51" t="str">
        <f t="shared" si="8"/>
        <v>3</v>
      </c>
      <c r="Y304" s="51" t="str">
        <f>IF(T304="","",IF(AND(T304&lt;&gt;'Tabelas auxiliares'!$B$236,T304&lt;&gt;'Tabelas auxiliares'!$B$237),"FOLHA DE PESSOAL",IF(X304='Tabelas auxiliares'!$A$237,"CUSTEIO",IF(X304='Tabelas auxiliares'!$A$236,"INVESTIMENTO","ERRO - VERIFICAR"))))</f>
        <v>CUSTEIO</v>
      </c>
      <c r="Z304" s="64">
        <f t="shared" si="9"/>
        <v>1174286.4300000002</v>
      </c>
      <c r="AA304" s="44">
        <v>886705.02</v>
      </c>
      <c r="AB304" s="44">
        <v>37530.300000000003</v>
      </c>
      <c r="AC304" s="44">
        <v>250051.11</v>
      </c>
    </row>
    <row r="305" spans="1:29" x14ac:dyDescent="0.25">
      <c r="A305" t="s">
        <v>2314</v>
      </c>
      <c r="B305" t="s">
        <v>2276</v>
      </c>
      <c r="C305" t="s">
        <v>2317</v>
      </c>
      <c r="D305" t="s">
        <v>27</v>
      </c>
      <c r="E305" t="s">
        <v>118</v>
      </c>
      <c r="F305" s="51" t="str">
        <f>IFERROR(VLOOKUP(D305,'Tabelas auxiliares'!$A$3:$B$61,2,FALSE),"")</f>
        <v>ACI - ASSESSORIA DE COMUNICAÇÃO E IMPRENSA</v>
      </c>
      <c r="G305" s="51" t="str">
        <f>IFERROR(VLOOKUP($B305,'Tabelas auxiliares'!$A$65:$C$102,2,FALSE),"")</f>
        <v>Tecnologia da informação e comunicação</v>
      </c>
      <c r="H305" s="51" t="str">
        <f>IFERROR(VLOOKUP($B305,'Tabelas auxiliares'!$A$65:$C$102,3,FALSE),"")</f>
        <v>TELEFONIA / TI</v>
      </c>
      <c r="I305" t="s">
        <v>2856</v>
      </c>
      <c r="J305" t="s">
        <v>2173</v>
      </c>
      <c r="K305" t="s">
        <v>2891</v>
      </c>
      <c r="L305" t="s">
        <v>2174</v>
      </c>
      <c r="M305" t="s">
        <v>2892</v>
      </c>
      <c r="N305" t="s">
        <v>221</v>
      </c>
      <c r="O305" t="s">
        <v>222</v>
      </c>
      <c r="P305" t="s">
        <v>223</v>
      </c>
      <c r="Q305" t="s">
        <v>224</v>
      </c>
      <c r="R305" t="s">
        <v>220</v>
      </c>
      <c r="S305" t="s">
        <v>124</v>
      </c>
      <c r="T305" t="s">
        <v>216</v>
      </c>
      <c r="U305" t="s">
        <v>123</v>
      </c>
      <c r="V305" t="s">
        <v>2664</v>
      </c>
      <c r="W305" t="s">
        <v>2534</v>
      </c>
      <c r="X305" s="51" t="str">
        <f t="shared" si="8"/>
        <v>3</v>
      </c>
      <c r="Y305" s="51" t="str">
        <f>IF(T305="","",IF(AND(T305&lt;&gt;'Tabelas auxiliares'!$B$236,T305&lt;&gt;'Tabelas auxiliares'!$B$237),"FOLHA DE PESSOAL",IF(X305='Tabelas auxiliares'!$A$237,"CUSTEIO",IF(X305='Tabelas auxiliares'!$A$236,"INVESTIMENTO","ERRO - VERIFICAR"))))</f>
        <v>CUSTEIO</v>
      </c>
      <c r="Z305" s="64">
        <f t="shared" si="9"/>
        <v>4993.93</v>
      </c>
      <c r="AA305" s="44">
        <v>4993.93</v>
      </c>
    </row>
    <row r="306" spans="1:29" x14ac:dyDescent="0.25">
      <c r="A306" t="s">
        <v>2314</v>
      </c>
      <c r="B306" t="s">
        <v>2276</v>
      </c>
      <c r="C306" t="s">
        <v>2317</v>
      </c>
      <c r="D306" t="s">
        <v>77</v>
      </c>
      <c r="E306" t="s">
        <v>118</v>
      </c>
      <c r="F306" s="51" t="str">
        <f>IFERROR(VLOOKUP(D306,'Tabelas auxiliares'!$A$3:$B$61,2,FALSE),"")</f>
        <v>NTI - NÚCLEO DE TECNOLOGIA DA INFORMAÇÃO</v>
      </c>
      <c r="G306" s="51" t="str">
        <f>IFERROR(VLOOKUP($B306,'Tabelas auxiliares'!$A$65:$C$102,2,FALSE),"")</f>
        <v>Tecnologia da informação e comunicação</v>
      </c>
      <c r="H306" s="51" t="str">
        <f>IFERROR(VLOOKUP($B306,'Tabelas auxiliares'!$A$65:$C$102,3,FALSE),"")</f>
        <v>TELEFONIA / TI</v>
      </c>
      <c r="I306" t="s">
        <v>2111</v>
      </c>
      <c r="J306" t="s">
        <v>166</v>
      </c>
      <c r="K306" t="s">
        <v>2144</v>
      </c>
      <c r="L306" t="s">
        <v>167</v>
      </c>
      <c r="M306" t="s">
        <v>2145</v>
      </c>
      <c r="N306" t="s">
        <v>221</v>
      </c>
      <c r="O306" t="s">
        <v>222</v>
      </c>
      <c r="P306" t="s">
        <v>223</v>
      </c>
      <c r="Q306" t="s">
        <v>224</v>
      </c>
      <c r="R306" t="s">
        <v>220</v>
      </c>
      <c r="S306" t="s">
        <v>124</v>
      </c>
      <c r="T306" t="s">
        <v>216</v>
      </c>
      <c r="U306" t="s">
        <v>123</v>
      </c>
      <c r="V306" t="s">
        <v>2598</v>
      </c>
      <c r="W306" t="s">
        <v>2482</v>
      </c>
      <c r="X306" s="51" t="str">
        <f t="shared" si="8"/>
        <v>3</v>
      </c>
      <c r="Y306" s="51" t="str">
        <f>IF(T306="","",IF(AND(T306&lt;&gt;'Tabelas auxiliares'!$B$236,T306&lt;&gt;'Tabelas auxiliares'!$B$237),"FOLHA DE PESSOAL",IF(X306='Tabelas auxiliares'!$A$237,"CUSTEIO",IF(X306='Tabelas auxiliares'!$A$236,"INVESTIMENTO","ERRO - VERIFICAR"))))</f>
        <v>CUSTEIO</v>
      </c>
      <c r="Z306" s="64">
        <f t="shared" si="9"/>
        <v>166610</v>
      </c>
      <c r="AC306" s="44">
        <v>166610</v>
      </c>
    </row>
    <row r="307" spans="1:29" x14ac:dyDescent="0.25">
      <c r="A307" t="s">
        <v>2314</v>
      </c>
      <c r="B307" t="s">
        <v>2276</v>
      </c>
      <c r="C307" t="s">
        <v>2317</v>
      </c>
      <c r="D307" t="s">
        <v>77</v>
      </c>
      <c r="E307" t="s">
        <v>118</v>
      </c>
      <c r="F307" s="51" t="str">
        <f>IFERROR(VLOOKUP(D307,'Tabelas auxiliares'!$A$3:$B$61,2,FALSE),"")</f>
        <v>NTI - NÚCLEO DE TECNOLOGIA DA INFORMAÇÃO</v>
      </c>
      <c r="G307" s="51" t="str">
        <f>IFERROR(VLOOKUP($B307,'Tabelas auxiliares'!$A$65:$C$102,2,FALSE),"")</f>
        <v>Tecnologia da informação e comunicação</v>
      </c>
      <c r="H307" s="51" t="str">
        <f>IFERROR(VLOOKUP($B307,'Tabelas auxiliares'!$A$65:$C$102,3,FALSE),"")</f>
        <v>TELEFONIA / TI</v>
      </c>
      <c r="I307" t="s">
        <v>2418</v>
      </c>
      <c r="J307" t="s">
        <v>1744</v>
      </c>
      <c r="K307" t="s">
        <v>2483</v>
      </c>
      <c r="L307" t="s">
        <v>1746</v>
      </c>
      <c r="M307" t="s">
        <v>1747</v>
      </c>
      <c r="N307" t="s">
        <v>221</v>
      </c>
      <c r="O307" t="s">
        <v>222</v>
      </c>
      <c r="P307" t="s">
        <v>223</v>
      </c>
      <c r="Q307" t="s">
        <v>224</v>
      </c>
      <c r="R307" t="s">
        <v>220</v>
      </c>
      <c r="S307" t="s">
        <v>124</v>
      </c>
      <c r="T307" t="s">
        <v>216</v>
      </c>
      <c r="U307" t="s">
        <v>123</v>
      </c>
      <c r="V307" t="s">
        <v>2599</v>
      </c>
      <c r="W307" t="s">
        <v>2484</v>
      </c>
      <c r="X307" s="51" t="str">
        <f t="shared" si="8"/>
        <v>3</v>
      </c>
      <c r="Y307" s="51" t="str">
        <f>IF(T307="","",IF(AND(T307&lt;&gt;'Tabelas auxiliares'!$B$236,T307&lt;&gt;'Tabelas auxiliares'!$B$237),"FOLHA DE PESSOAL",IF(X307='Tabelas auxiliares'!$A$237,"CUSTEIO",IF(X307='Tabelas auxiliares'!$A$236,"INVESTIMENTO","ERRO - VERIFICAR"))))</f>
        <v>CUSTEIO</v>
      </c>
      <c r="Z307" s="64">
        <f t="shared" si="9"/>
        <v>77616</v>
      </c>
      <c r="AA307" s="44">
        <v>77616</v>
      </c>
    </row>
    <row r="308" spans="1:29" x14ac:dyDescent="0.25">
      <c r="A308" t="s">
        <v>2314</v>
      </c>
      <c r="B308" t="s">
        <v>2276</v>
      </c>
      <c r="C308" t="s">
        <v>2317</v>
      </c>
      <c r="D308" t="s">
        <v>77</v>
      </c>
      <c r="E308" t="s">
        <v>118</v>
      </c>
      <c r="F308" s="51" t="str">
        <f>IFERROR(VLOOKUP(D308,'Tabelas auxiliares'!$A$3:$B$61,2,FALSE),"")</f>
        <v>NTI - NÚCLEO DE TECNOLOGIA DA INFORMAÇÃO</v>
      </c>
      <c r="G308" s="51" t="str">
        <f>IFERROR(VLOOKUP($B308,'Tabelas auxiliares'!$A$65:$C$102,2,FALSE),"")</f>
        <v>Tecnologia da informação e comunicação</v>
      </c>
      <c r="H308" s="51" t="str">
        <f>IFERROR(VLOOKUP($B308,'Tabelas auxiliares'!$A$65:$C$102,3,FALSE),"")</f>
        <v>TELEFONIA / TI</v>
      </c>
      <c r="I308" t="s">
        <v>2786</v>
      </c>
      <c r="J308" t="s">
        <v>169</v>
      </c>
      <c r="K308" t="s">
        <v>2833</v>
      </c>
      <c r="L308" t="s">
        <v>170</v>
      </c>
      <c r="M308" t="s">
        <v>1699</v>
      </c>
      <c r="N308" t="s">
        <v>221</v>
      </c>
      <c r="O308" t="s">
        <v>222</v>
      </c>
      <c r="P308" t="s">
        <v>223</v>
      </c>
      <c r="Q308" t="s">
        <v>224</v>
      </c>
      <c r="R308" t="s">
        <v>220</v>
      </c>
      <c r="S308" t="s">
        <v>124</v>
      </c>
      <c r="T308" t="s">
        <v>216</v>
      </c>
      <c r="U308" t="s">
        <v>123</v>
      </c>
      <c r="V308" t="s">
        <v>2669</v>
      </c>
      <c r="W308" t="s">
        <v>2539</v>
      </c>
      <c r="X308" s="51" t="str">
        <f t="shared" si="8"/>
        <v>3</v>
      </c>
      <c r="Y308" s="51" t="str">
        <f>IF(T308="","",IF(AND(T308&lt;&gt;'Tabelas auxiliares'!$B$236,T308&lt;&gt;'Tabelas auxiliares'!$B$237),"FOLHA DE PESSOAL",IF(X308='Tabelas auxiliares'!$A$237,"CUSTEIO",IF(X308='Tabelas auxiliares'!$A$236,"INVESTIMENTO","ERRO - VERIFICAR"))))</f>
        <v>CUSTEIO</v>
      </c>
      <c r="Z308" s="64">
        <f t="shared" si="9"/>
        <v>396</v>
      </c>
      <c r="AA308" s="44">
        <v>363</v>
      </c>
      <c r="AC308" s="44">
        <v>33</v>
      </c>
    </row>
    <row r="309" spans="1:29" x14ac:dyDescent="0.25">
      <c r="A309" t="s">
        <v>2314</v>
      </c>
      <c r="B309" t="s">
        <v>2276</v>
      </c>
      <c r="C309" t="s">
        <v>2317</v>
      </c>
      <c r="D309" t="s">
        <v>77</v>
      </c>
      <c r="E309" t="s">
        <v>118</v>
      </c>
      <c r="F309" s="51" t="str">
        <f>IFERROR(VLOOKUP(D309,'Tabelas auxiliares'!$A$3:$B$61,2,FALSE),"")</f>
        <v>NTI - NÚCLEO DE TECNOLOGIA DA INFORMAÇÃO</v>
      </c>
      <c r="G309" s="51" t="str">
        <f>IFERROR(VLOOKUP($B309,'Tabelas auxiliares'!$A$65:$C$102,2,FALSE),"")</f>
        <v>Tecnologia da informação e comunicação</v>
      </c>
      <c r="H309" s="51" t="str">
        <f>IFERROR(VLOOKUP($B309,'Tabelas auxiliares'!$A$65:$C$102,3,FALSE),"")</f>
        <v>TELEFONIA / TI</v>
      </c>
      <c r="I309" t="s">
        <v>2786</v>
      </c>
      <c r="J309" t="s">
        <v>169</v>
      </c>
      <c r="K309" t="s">
        <v>2834</v>
      </c>
      <c r="L309" t="s">
        <v>170</v>
      </c>
      <c r="M309" t="s">
        <v>1699</v>
      </c>
      <c r="N309" t="s">
        <v>221</v>
      </c>
      <c r="O309" t="s">
        <v>222</v>
      </c>
      <c r="P309" t="s">
        <v>223</v>
      </c>
      <c r="Q309" t="s">
        <v>224</v>
      </c>
      <c r="R309" t="s">
        <v>220</v>
      </c>
      <c r="S309" t="s">
        <v>124</v>
      </c>
      <c r="T309" t="s">
        <v>216</v>
      </c>
      <c r="U309" t="s">
        <v>123</v>
      </c>
      <c r="V309" t="s">
        <v>2667</v>
      </c>
      <c r="W309" t="s">
        <v>2537</v>
      </c>
      <c r="X309" s="51" t="str">
        <f t="shared" si="8"/>
        <v>3</v>
      </c>
      <c r="Y309" s="51" t="str">
        <f>IF(T309="","",IF(AND(T309&lt;&gt;'Tabelas auxiliares'!$B$236,T309&lt;&gt;'Tabelas auxiliares'!$B$237),"FOLHA DE PESSOAL",IF(X309='Tabelas auxiliares'!$A$237,"CUSTEIO",IF(X309='Tabelas auxiliares'!$A$236,"INVESTIMENTO","ERRO - VERIFICAR"))))</f>
        <v>CUSTEIO</v>
      </c>
      <c r="Z309" s="64">
        <f t="shared" si="9"/>
        <v>36861.71</v>
      </c>
      <c r="AA309" s="44">
        <v>33220.19</v>
      </c>
      <c r="AC309" s="44">
        <v>3641.52</v>
      </c>
    </row>
    <row r="310" spans="1:29" x14ac:dyDescent="0.25">
      <c r="A310" t="s">
        <v>2314</v>
      </c>
      <c r="B310" t="s">
        <v>2279</v>
      </c>
      <c r="C310" t="s">
        <v>2317</v>
      </c>
      <c r="D310" t="s">
        <v>61</v>
      </c>
      <c r="E310" t="s">
        <v>118</v>
      </c>
      <c r="F310" s="51" t="str">
        <f>IFERROR(VLOOKUP(D310,'Tabelas auxiliares'!$A$3:$B$61,2,FALSE),"")</f>
        <v>PROAD - PRÓ-REITORIA DE ADMINISTRAÇÃO</v>
      </c>
      <c r="G310" s="51" t="str">
        <f>IFERROR(VLOOKUP($B310,'Tabelas auxiliares'!$A$65:$C$102,2,FALSE),"")</f>
        <v>Obrigações tributárias e serviços financeiros</v>
      </c>
      <c r="H310" s="51" t="str">
        <f>IFERROR(VLOOKUP($B310,'Tabelas auxiliares'!$A$65:$C$102,3,FALSE),"")</f>
        <v xml:space="preserve">OBRIGAÇÕES TRIBUTÁRIAS / SEGURO COLETIVO PARA ALUNOS / SEGURO ESTAGIÁRIOS / SEGURO CARROS OFICIAIS / SEGURO PREDIAL / IMPORTAÇÃO (TAXAS/SEGURO) </v>
      </c>
      <c r="I310" t="s">
        <v>2418</v>
      </c>
      <c r="J310" t="s">
        <v>1794</v>
      </c>
      <c r="K310" t="s">
        <v>2485</v>
      </c>
      <c r="L310" t="s">
        <v>1796</v>
      </c>
      <c r="M310" t="s">
        <v>1797</v>
      </c>
      <c r="N310" t="s">
        <v>221</v>
      </c>
      <c r="O310" t="s">
        <v>222</v>
      </c>
      <c r="P310" t="s">
        <v>223</v>
      </c>
      <c r="Q310" t="s">
        <v>224</v>
      </c>
      <c r="R310" t="s">
        <v>220</v>
      </c>
      <c r="S310" t="s">
        <v>124</v>
      </c>
      <c r="T310" t="s">
        <v>216</v>
      </c>
      <c r="U310" t="s">
        <v>123</v>
      </c>
      <c r="V310" t="s">
        <v>2600</v>
      </c>
      <c r="W310" t="s">
        <v>2486</v>
      </c>
      <c r="X310" s="51" t="str">
        <f t="shared" si="8"/>
        <v>3</v>
      </c>
      <c r="Y310" s="51" t="str">
        <f>IF(T310="","",IF(AND(T310&lt;&gt;'Tabelas auxiliares'!$B$236,T310&lt;&gt;'Tabelas auxiliares'!$B$237),"FOLHA DE PESSOAL",IF(X310='Tabelas auxiliares'!$A$237,"CUSTEIO",IF(X310='Tabelas auxiliares'!$A$236,"INVESTIMENTO","ERRO - VERIFICAR"))))</f>
        <v>CUSTEIO</v>
      </c>
      <c r="Z310" s="64">
        <f t="shared" si="9"/>
        <v>4638.8999999999996</v>
      </c>
      <c r="AA310" s="44">
        <v>4638.8999999999996</v>
      </c>
    </row>
    <row r="311" spans="1:29" x14ac:dyDescent="0.25">
      <c r="A311" t="s">
        <v>2314</v>
      </c>
      <c r="B311" t="s">
        <v>2279</v>
      </c>
      <c r="C311" t="s">
        <v>2317</v>
      </c>
      <c r="D311" t="s">
        <v>61</v>
      </c>
      <c r="E311" t="s">
        <v>118</v>
      </c>
      <c r="F311" s="51" t="str">
        <f>IFERROR(VLOOKUP(D311,'Tabelas auxiliares'!$A$3:$B$61,2,FALSE),"")</f>
        <v>PROAD - PRÓ-REITORIA DE ADMINISTRAÇÃO</v>
      </c>
      <c r="G311" s="51" t="str">
        <f>IFERROR(VLOOKUP($B311,'Tabelas auxiliares'!$A$65:$C$102,2,FALSE),"")</f>
        <v>Obrigações tributárias e serviços financeiros</v>
      </c>
      <c r="H311" s="51" t="str">
        <f>IFERROR(VLOOKUP($B311,'Tabelas auxiliares'!$A$65:$C$102,3,FALSE),"")</f>
        <v xml:space="preserve">OBRIGAÇÕES TRIBUTÁRIAS / SEGURO COLETIVO PARA ALUNOS / SEGURO ESTAGIÁRIOS / SEGURO CARROS OFICIAIS / SEGURO PREDIAL / IMPORTAÇÃO (TAXAS/SEGURO) </v>
      </c>
      <c r="I311" t="s">
        <v>2742</v>
      </c>
      <c r="J311" t="s">
        <v>1590</v>
      </c>
      <c r="K311" t="s">
        <v>2749</v>
      </c>
      <c r="L311" t="s">
        <v>1592</v>
      </c>
      <c r="M311" t="s">
        <v>2750</v>
      </c>
      <c r="N311" t="s">
        <v>221</v>
      </c>
      <c r="O311" t="s">
        <v>222</v>
      </c>
      <c r="P311" t="s">
        <v>223</v>
      </c>
      <c r="Q311" t="s">
        <v>224</v>
      </c>
      <c r="R311" t="s">
        <v>220</v>
      </c>
      <c r="S311" t="s">
        <v>124</v>
      </c>
      <c r="T311" t="s">
        <v>216</v>
      </c>
      <c r="U311" t="s">
        <v>123</v>
      </c>
      <c r="V311" t="s">
        <v>3034</v>
      </c>
      <c r="W311" t="s">
        <v>2975</v>
      </c>
      <c r="X311" s="51" t="str">
        <f t="shared" si="8"/>
        <v>3</v>
      </c>
      <c r="Y311" s="51" t="str">
        <f>IF(T311="","",IF(AND(T311&lt;&gt;'Tabelas auxiliares'!$B$236,T311&lt;&gt;'Tabelas auxiliares'!$B$237),"FOLHA DE PESSOAL",IF(X311='Tabelas auxiliares'!$A$237,"CUSTEIO",IF(X311='Tabelas auxiliares'!$A$236,"INVESTIMENTO","ERRO - VERIFICAR"))))</f>
        <v>CUSTEIO</v>
      </c>
      <c r="Z311" s="64">
        <f t="shared" si="9"/>
        <v>4166.43</v>
      </c>
      <c r="AC311" s="44">
        <v>4166.43</v>
      </c>
    </row>
    <row r="312" spans="1:29" x14ac:dyDescent="0.25">
      <c r="A312" t="s">
        <v>2314</v>
      </c>
      <c r="B312" t="s">
        <v>2279</v>
      </c>
      <c r="C312" t="s">
        <v>2317</v>
      </c>
      <c r="D312" t="s">
        <v>61</v>
      </c>
      <c r="E312" t="s">
        <v>118</v>
      </c>
      <c r="F312" s="51" t="str">
        <f>IFERROR(VLOOKUP(D312,'Tabelas auxiliares'!$A$3:$B$61,2,FALSE),"")</f>
        <v>PROAD - PRÓ-REITORIA DE ADMINISTRAÇÃO</v>
      </c>
      <c r="G312" s="51" t="str">
        <f>IFERROR(VLOOKUP($B312,'Tabelas auxiliares'!$A$65:$C$102,2,FALSE),"")</f>
        <v>Obrigações tributárias e serviços financeiros</v>
      </c>
      <c r="H312" s="51" t="str">
        <f>IFERROR(VLOOKUP($B312,'Tabelas auxiliares'!$A$65:$C$102,3,FALSE),"")</f>
        <v xml:space="preserve">OBRIGAÇÕES TRIBUTÁRIAS / SEGURO COLETIVO PARA ALUNOS / SEGURO ESTAGIÁRIOS / SEGURO CARROS OFICIAIS / SEGURO PREDIAL / IMPORTAÇÃO (TAXAS/SEGURO) </v>
      </c>
      <c r="I312" t="s">
        <v>2772</v>
      </c>
      <c r="J312" t="s">
        <v>1590</v>
      </c>
      <c r="K312" t="s">
        <v>2835</v>
      </c>
      <c r="L312" t="s">
        <v>2836</v>
      </c>
      <c r="M312" t="s">
        <v>2750</v>
      </c>
      <c r="N312" t="s">
        <v>221</v>
      </c>
      <c r="O312" t="s">
        <v>222</v>
      </c>
      <c r="P312" t="s">
        <v>223</v>
      </c>
      <c r="Q312" t="s">
        <v>224</v>
      </c>
      <c r="R312" t="s">
        <v>220</v>
      </c>
      <c r="S312" t="s">
        <v>124</v>
      </c>
      <c r="T312" t="s">
        <v>216</v>
      </c>
      <c r="U312" t="s">
        <v>123</v>
      </c>
      <c r="V312" t="s">
        <v>3034</v>
      </c>
      <c r="W312" t="s">
        <v>2975</v>
      </c>
      <c r="X312" s="51" t="str">
        <f t="shared" si="8"/>
        <v>3</v>
      </c>
      <c r="Y312" s="51" t="str">
        <f>IF(T312="","",IF(AND(T312&lt;&gt;'Tabelas auxiliares'!$B$236,T312&lt;&gt;'Tabelas auxiliares'!$B$237),"FOLHA DE PESSOAL",IF(X312='Tabelas auxiliares'!$A$237,"CUSTEIO",IF(X312='Tabelas auxiliares'!$A$236,"INVESTIMENTO","ERRO - VERIFICAR"))))</f>
        <v>CUSTEIO</v>
      </c>
      <c r="Z312" s="64">
        <f t="shared" si="9"/>
        <v>23823.08</v>
      </c>
      <c r="AC312" s="44">
        <v>23823.08</v>
      </c>
    </row>
    <row r="313" spans="1:29" x14ac:dyDescent="0.25">
      <c r="A313" t="s">
        <v>2314</v>
      </c>
      <c r="B313" t="s">
        <v>2279</v>
      </c>
      <c r="C313" t="s">
        <v>2317</v>
      </c>
      <c r="D313" t="s">
        <v>61</v>
      </c>
      <c r="E313" t="s">
        <v>118</v>
      </c>
      <c r="F313" s="51" t="str">
        <f>IFERROR(VLOOKUP(D313,'Tabelas auxiliares'!$A$3:$B$61,2,FALSE),"")</f>
        <v>PROAD - PRÓ-REITORIA DE ADMINISTRAÇÃO</v>
      </c>
      <c r="G313" s="51" t="str">
        <f>IFERROR(VLOOKUP($B313,'Tabelas auxiliares'!$A$65:$C$102,2,FALSE),"")</f>
        <v>Obrigações tributárias e serviços financeiros</v>
      </c>
      <c r="H313" s="51" t="str">
        <f>IFERROR(VLOOKUP($B313,'Tabelas auxiliares'!$A$65:$C$102,3,FALSE),"")</f>
        <v xml:space="preserve">OBRIGAÇÕES TRIBUTÁRIAS / SEGURO COLETIVO PARA ALUNOS / SEGURO ESTAGIÁRIOS / SEGURO CARROS OFICIAIS / SEGURO PREDIAL / IMPORTAÇÃO (TAXAS/SEGURO) </v>
      </c>
      <c r="I313" t="s">
        <v>2771</v>
      </c>
      <c r="J313" t="s">
        <v>322</v>
      </c>
      <c r="K313" t="s">
        <v>2837</v>
      </c>
      <c r="L313" t="s">
        <v>2838</v>
      </c>
      <c r="M313" t="s">
        <v>248</v>
      </c>
      <c r="N313" t="s">
        <v>221</v>
      </c>
      <c r="O313" t="s">
        <v>222</v>
      </c>
      <c r="P313" t="s">
        <v>223</v>
      </c>
      <c r="Q313" t="s">
        <v>224</v>
      </c>
      <c r="R313" t="s">
        <v>220</v>
      </c>
      <c r="S313" t="s">
        <v>124</v>
      </c>
      <c r="T313" t="s">
        <v>216</v>
      </c>
      <c r="U313" t="s">
        <v>123</v>
      </c>
      <c r="V313" t="s">
        <v>2974</v>
      </c>
      <c r="W313" t="s">
        <v>2975</v>
      </c>
      <c r="X313" s="51" t="str">
        <f t="shared" si="8"/>
        <v>3</v>
      </c>
      <c r="Y313" s="51" t="str">
        <f>IF(T313="","",IF(AND(T313&lt;&gt;'Tabelas auxiliares'!$B$236,T313&lt;&gt;'Tabelas auxiliares'!$B$237),"FOLHA DE PESSOAL",IF(X313='Tabelas auxiliares'!$A$237,"CUSTEIO",IF(X313='Tabelas auxiliares'!$A$236,"INVESTIMENTO","ERRO - VERIFICAR"))))</f>
        <v>CUSTEIO</v>
      </c>
      <c r="Z313" s="64">
        <f t="shared" si="9"/>
        <v>1057.83</v>
      </c>
      <c r="AC313" s="44">
        <v>1057.83</v>
      </c>
    </row>
    <row r="314" spans="1:29" x14ac:dyDescent="0.25">
      <c r="A314" t="s">
        <v>2314</v>
      </c>
      <c r="B314" t="s">
        <v>2279</v>
      </c>
      <c r="C314" t="s">
        <v>2317</v>
      </c>
      <c r="D314" t="s">
        <v>61</v>
      </c>
      <c r="E314" t="s">
        <v>118</v>
      </c>
      <c r="F314" s="51" t="str">
        <f>IFERROR(VLOOKUP(D314,'Tabelas auxiliares'!$A$3:$B$61,2,FALSE),"")</f>
        <v>PROAD - PRÓ-REITORIA DE ADMINISTRAÇÃO</v>
      </c>
      <c r="G314" s="51" t="str">
        <f>IFERROR(VLOOKUP($B314,'Tabelas auxiliares'!$A$65:$C$102,2,FALSE),"")</f>
        <v>Obrigações tributárias e serviços financeiros</v>
      </c>
      <c r="H314" s="51" t="str">
        <f>IFERROR(VLOOKUP($B314,'Tabelas auxiliares'!$A$65:$C$102,3,FALSE),"")</f>
        <v xml:space="preserve">OBRIGAÇÕES TRIBUTÁRIAS / SEGURO COLETIVO PARA ALUNOS / SEGURO ESTAGIÁRIOS / SEGURO CARROS OFICIAIS / SEGURO PREDIAL / IMPORTAÇÃO (TAXAS/SEGURO) </v>
      </c>
      <c r="I314" t="s">
        <v>2856</v>
      </c>
      <c r="J314" t="s">
        <v>1921</v>
      </c>
      <c r="K314" t="s">
        <v>2893</v>
      </c>
      <c r="L314" t="s">
        <v>2894</v>
      </c>
      <c r="M314" t="s">
        <v>2750</v>
      </c>
      <c r="N314" t="s">
        <v>221</v>
      </c>
      <c r="O314" t="s">
        <v>222</v>
      </c>
      <c r="P314" t="s">
        <v>223</v>
      </c>
      <c r="Q314" t="s">
        <v>224</v>
      </c>
      <c r="R314" t="s">
        <v>220</v>
      </c>
      <c r="S314" t="s">
        <v>124</v>
      </c>
      <c r="T314" t="s">
        <v>216</v>
      </c>
      <c r="U314" t="s">
        <v>123</v>
      </c>
      <c r="V314" t="s">
        <v>3034</v>
      </c>
      <c r="W314" t="s">
        <v>2975</v>
      </c>
      <c r="X314" s="51" t="str">
        <f t="shared" si="8"/>
        <v>3</v>
      </c>
      <c r="Y314" s="51" t="str">
        <f>IF(T314="","",IF(AND(T314&lt;&gt;'Tabelas auxiliares'!$B$236,T314&lt;&gt;'Tabelas auxiliares'!$B$237),"FOLHA DE PESSOAL",IF(X314='Tabelas auxiliares'!$A$237,"CUSTEIO",IF(X314='Tabelas auxiliares'!$A$236,"INVESTIMENTO","ERRO - VERIFICAR"))))</f>
        <v>CUSTEIO</v>
      </c>
      <c r="Z314" s="64">
        <f t="shared" si="9"/>
        <v>247</v>
      </c>
      <c r="AC314" s="44">
        <v>247</v>
      </c>
    </row>
    <row r="315" spans="1:29" x14ac:dyDescent="0.25">
      <c r="A315" t="s">
        <v>2314</v>
      </c>
      <c r="B315" t="s">
        <v>2279</v>
      </c>
      <c r="C315" t="s">
        <v>2317</v>
      </c>
      <c r="D315" t="s">
        <v>61</v>
      </c>
      <c r="E315" t="s">
        <v>118</v>
      </c>
      <c r="F315" s="51" t="str">
        <f>IFERROR(VLOOKUP(D315,'Tabelas auxiliares'!$A$3:$B$61,2,FALSE),"")</f>
        <v>PROAD - PRÓ-REITORIA DE ADMINISTRAÇÃO</v>
      </c>
      <c r="G315" s="51" t="str">
        <f>IFERROR(VLOOKUP($B315,'Tabelas auxiliares'!$A$65:$C$102,2,FALSE),"")</f>
        <v>Obrigações tributárias e serviços financeiros</v>
      </c>
      <c r="H315" s="51" t="str">
        <f>IFERROR(VLOOKUP($B315,'Tabelas auxiliares'!$A$65:$C$102,3,FALSE),"")</f>
        <v xml:space="preserve">OBRIGAÇÕES TRIBUTÁRIAS / SEGURO COLETIVO PARA ALUNOS / SEGURO ESTAGIÁRIOS / SEGURO CARROS OFICIAIS / SEGURO PREDIAL / IMPORTAÇÃO (TAXAS/SEGURO) </v>
      </c>
      <c r="I315" t="s">
        <v>2856</v>
      </c>
      <c r="J315" t="s">
        <v>1911</v>
      </c>
      <c r="K315" t="s">
        <v>2895</v>
      </c>
      <c r="L315" t="s">
        <v>2896</v>
      </c>
      <c r="M315" t="s">
        <v>2750</v>
      </c>
      <c r="N315" t="s">
        <v>221</v>
      </c>
      <c r="O315" t="s">
        <v>222</v>
      </c>
      <c r="P315" t="s">
        <v>223</v>
      </c>
      <c r="Q315" t="s">
        <v>224</v>
      </c>
      <c r="R315" t="s">
        <v>220</v>
      </c>
      <c r="S315" t="s">
        <v>124</v>
      </c>
      <c r="T315" t="s">
        <v>216</v>
      </c>
      <c r="U315" t="s">
        <v>123</v>
      </c>
      <c r="V315" t="s">
        <v>3034</v>
      </c>
      <c r="W315" t="s">
        <v>2975</v>
      </c>
      <c r="X315" s="51" t="str">
        <f t="shared" si="8"/>
        <v>3</v>
      </c>
      <c r="Y315" s="51" t="str">
        <f>IF(T315="","",IF(AND(T315&lt;&gt;'Tabelas auxiliares'!$B$236,T315&lt;&gt;'Tabelas auxiliares'!$B$237),"FOLHA DE PESSOAL",IF(X315='Tabelas auxiliares'!$A$237,"CUSTEIO",IF(X315='Tabelas auxiliares'!$A$236,"INVESTIMENTO","ERRO - VERIFICAR"))))</f>
        <v>CUSTEIO</v>
      </c>
      <c r="Z315" s="64">
        <f t="shared" si="9"/>
        <v>171.17</v>
      </c>
      <c r="AC315" s="44">
        <v>171.17</v>
      </c>
    </row>
    <row r="316" spans="1:29" x14ac:dyDescent="0.25">
      <c r="A316" t="s">
        <v>2314</v>
      </c>
      <c r="B316" t="s">
        <v>2279</v>
      </c>
      <c r="C316" t="s">
        <v>2317</v>
      </c>
      <c r="D316" t="s">
        <v>61</v>
      </c>
      <c r="E316" t="s">
        <v>118</v>
      </c>
      <c r="F316" s="51" t="str">
        <f>IFERROR(VLOOKUP(D316,'Tabelas auxiliares'!$A$3:$B$61,2,FALSE),"")</f>
        <v>PROAD - PRÓ-REITORIA DE ADMINISTRAÇÃO</v>
      </c>
      <c r="G316" s="51" t="str">
        <f>IFERROR(VLOOKUP($B316,'Tabelas auxiliares'!$A$65:$C$102,2,FALSE),"")</f>
        <v>Obrigações tributárias e serviços financeiros</v>
      </c>
      <c r="H316" s="51" t="str">
        <f>IFERROR(VLOOKUP($B316,'Tabelas auxiliares'!$A$65:$C$102,3,FALSE),"")</f>
        <v xml:space="preserve">OBRIGAÇÕES TRIBUTÁRIAS / SEGURO COLETIVO PARA ALUNOS / SEGURO ESTAGIÁRIOS / SEGURO CARROS OFICIAIS / SEGURO PREDIAL / IMPORTAÇÃO (TAXAS/SEGURO) </v>
      </c>
      <c r="I316" t="s">
        <v>2904</v>
      </c>
      <c r="J316" t="s">
        <v>1814</v>
      </c>
      <c r="K316" t="s">
        <v>2930</v>
      </c>
      <c r="L316" t="s">
        <v>2931</v>
      </c>
      <c r="M316" t="s">
        <v>2750</v>
      </c>
      <c r="N316" t="s">
        <v>221</v>
      </c>
      <c r="O316" t="s">
        <v>222</v>
      </c>
      <c r="P316" t="s">
        <v>223</v>
      </c>
      <c r="Q316" t="s">
        <v>224</v>
      </c>
      <c r="R316" t="s">
        <v>220</v>
      </c>
      <c r="S316" t="s">
        <v>124</v>
      </c>
      <c r="T316" t="s">
        <v>216</v>
      </c>
      <c r="U316" t="s">
        <v>123</v>
      </c>
      <c r="V316" t="s">
        <v>3034</v>
      </c>
      <c r="W316" t="s">
        <v>2975</v>
      </c>
      <c r="X316" s="51" t="str">
        <f t="shared" si="8"/>
        <v>3</v>
      </c>
      <c r="Y316" s="51" t="str">
        <f>IF(T316="","",IF(AND(T316&lt;&gt;'Tabelas auxiliares'!$B$236,T316&lt;&gt;'Tabelas auxiliares'!$B$237),"FOLHA DE PESSOAL",IF(X316='Tabelas auxiliares'!$A$237,"CUSTEIO",IF(X316='Tabelas auxiliares'!$A$236,"INVESTIMENTO","ERRO - VERIFICAR"))))</f>
        <v>CUSTEIO</v>
      </c>
      <c r="Z316" s="64">
        <f t="shared" si="9"/>
        <v>66.260000000000005</v>
      </c>
      <c r="AC316" s="44">
        <v>66.260000000000005</v>
      </c>
    </row>
    <row r="317" spans="1:29" x14ac:dyDescent="0.25">
      <c r="A317" t="s">
        <v>2314</v>
      </c>
      <c r="B317" t="s">
        <v>2279</v>
      </c>
      <c r="C317" t="s">
        <v>2317</v>
      </c>
      <c r="D317" t="s">
        <v>88</v>
      </c>
      <c r="E317" t="s">
        <v>118</v>
      </c>
      <c r="F317" s="51" t="str">
        <f>IFERROR(VLOOKUP(D317,'Tabelas auxiliares'!$A$3:$B$61,2,FALSE),"")</f>
        <v>SUGEPE - SUPERINTENDÊNCIA DE GESTÃO DE PESSOAS</v>
      </c>
      <c r="G317" s="51" t="str">
        <f>IFERROR(VLOOKUP($B317,'Tabelas auxiliares'!$A$65:$C$102,2,FALSE),"")</f>
        <v>Obrigações tributárias e serviços financeiros</v>
      </c>
      <c r="H317" s="51" t="str">
        <f>IFERROR(VLOOKUP($B317,'Tabelas auxiliares'!$A$65:$C$102,3,FALSE),"")</f>
        <v xml:space="preserve">OBRIGAÇÕES TRIBUTÁRIAS / SEGURO COLETIVO PARA ALUNOS / SEGURO ESTAGIÁRIOS / SEGURO CARROS OFICIAIS / SEGURO PREDIAL / IMPORTAÇÃO (TAXAS/SEGURO) </v>
      </c>
      <c r="I317" t="s">
        <v>2771</v>
      </c>
      <c r="J317" t="s">
        <v>141</v>
      </c>
      <c r="K317" t="s">
        <v>2839</v>
      </c>
      <c r="L317" t="s">
        <v>2840</v>
      </c>
      <c r="M317" t="s">
        <v>248</v>
      </c>
      <c r="N317" t="s">
        <v>221</v>
      </c>
      <c r="O317" t="s">
        <v>222</v>
      </c>
      <c r="P317" t="s">
        <v>223</v>
      </c>
      <c r="Q317" t="s">
        <v>224</v>
      </c>
      <c r="R317" t="s">
        <v>220</v>
      </c>
      <c r="S317" t="s">
        <v>124</v>
      </c>
      <c r="T317" t="s">
        <v>216</v>
      </c>
      <c r="U317" t="s">
        <v>123</v>
      </c>
      <c r="V317" t="s">
        <v>2974</v>
      </c>
      <c r="W317" t="s">
        <v>2975</v>
      </c>
      <c r="X317" s="51" t="str">
        <f t="shared" si="8"/>
        <v>3</v>
      </c>
      <c r="Y317" s="51" t="str">
        <f>IF(T317="","",IF(AND(T317&lt;&gt;'Tabelas auxiliares'!$B$236,T317&lt;&gt;'Tabelas auxiliares'!$B$237),"FOLHA DE PESSOAL",IF(X317='Tabelas auxiliares'!$A$237,"CUSTEIO",IF(X317='Tabelas auxiliares'!$A$236,"INVESTIMENTO","ERRO - VERIFICAR"))))</f>
        <v>CUSTEIO</v>
      </c>
      <c r="Z317" s="64">
        <f t="shared" si="9"/>
        <v>98.42</v>
      </c>
      <c r="AC317" s="44">
        <v>98.42</v>
      </c>
    </row>
    <row r="318" spans="1:29" x14ac:dyDescent="0.25">
      <c r="A318" t="s">
        <v>2314</v>
      </c>
      <c r="B318" t="s">
        <v>2279</v>
      </c>
      <c r="C318" t="s">
        <v>2317</v>
      </c>
      <c r="D318" t="s">
        <v>88</v>
      </c>
      <c r="E318" t="s">
        <v>118</v>
      </c>
      <c r="F318" s="51" t="str">
        <f>IFERROR(VLOOKUP(D318,'Tabelas auxiliares'!$A$3:$B$61,2,FALSE),"")</f>
        <v>SUGEPE - SUPERINTENDÊNCIA DE GESTÃO DE PESSOAS</v>
      </c>
      <c r="G318" s="51" t="str">
        <f>IFERROR(VLOOKUP($B318,'Tabelas auxiliares'!$A$65:$C$102,2,FALSE),"")</f>
        <v>Obrigações tributárias e serviços financeiros</v>
      </c>
      <c r="H318" s="51" t="str">
        <f>IFERROR(VLOOKUP($B318,'Tabelas auxiliares'!$A$65:$C$102,3,FALSE),"")</f>
        <v xml:space="preserve">OBRIGAÇÕES TRIBUTÁRIAS / SEGURO COLETIVO PARA ALUNOS / SEGURO ESTAGIÁRIOS / SEGURO CARROS OFICIAIS / SEGURO PREDIAL / IMPORTAÇÃO (TAXAS/SEGURO) </v>
      </c>
      <c r="I318" t="s">
        <v>2771</v>
      </c>
      <c r="J318" t="s">
        <v>322</v>
      </c>
      <c r="K318" t="s">
        <v>2841</v>
      </c>
      <c r="L318" t="s">
        <v>2842</v>
      </c>
      <c r="M318" t="s">
        <v>248</v>
      </c>
      <c r="N318" t="s">
        <v>221</v>
      </c>
      <c r="O318" t="s">
        <v>222</v>
      </c>
      <c r="P318" t="s">
        <v>223</v>
      </c>
      <c r="Q318" t="s">
        <v>224</v>
      </c>
      <c r="R318" t="s">
        <v>220</v>
      </c>
      <c r="S318" t="s">
        <v>124</v>
      </c>
      <c r="T318" t="s">
        <v>216</v>
      </c>
      <c r="U318" t="s">
        <v>123</v>
      </c>
      <c r="V318" t="s">
        <v>2974</v>
      </c>
      <c r="W318" t="s">
        <v>2975</v>
      </c>
      <c r="X318" s="51" t="str">
        <f t="shared" si="8"/>
        <v>3</v>
      </c>
      <c r="Y318" s="51" t="str">
        <f>IF(T318="","",IF(AND(T318&lt;&gt;'Tabelas auxiliares'!$B$236,T318&lt;&gt;'Tabelas auxiliares'!$B$237),"FOLHA DE PESSOAL",IF(X318='Tabelas auxiliares'!$A$237,"CUSTEIO",IF(X318='Tabelas auxiliares'!$A$236,"INVESTIMENTO","ERRO - VERIFICAR"))))</f>
        <v>CUSTEIO</v>
      </c>
      <c r="Z318" s="64">
        <f t="shared" si="9"/>
        <v>1109.25</v>
      </c>
      <c r="AC318" s="44">
        <v>1109.25</v>
      </c>
    </row>
    <row r="319" spans="1:29" x14ac:dyDescent="0.25">
      <c r="A319" t="s">
        <v>2314</v>
      </c>
      <c r="B319" t="s">
        <v>2282</v>
      </c>
      <c r="C319" t="s">
        <v>2317</v>
      </c>
      <c r="D319" t="s">
        <v>35</v>
      </c>
      <c r="E319" t="s">
        <v>118</v>
      </c>
      <c r="F319" s="51" t="str">
        <f>IFERROR(VLOOKUP(D319,'Tabelas auxiliares'!$A$3:$B$61,2,FALSE),"")</f>
        <v>PU - PREFEITURA UNIVERSITÁRIA</v>
      </c>
      <c r="G319" s="51" t="str">
        <f>IFERROR(VLOOKUP($B319,'Tabelas auxiliares'!$A$65:$C$102,2,FALSE),"")</f>
        <v>Transporte e locomoção comunitária</v>
      </c>
      <c r="H319" s="51" t="str">
        <f>IFERROR(VLOOKUP($B319,'Tabelas auxiliares'!$A$65:$C$102,3,FALSE),"")</f>
        <v>MOTORISTA / PNEUS FROTA OFICIAL / ABASTECIMENTO FROTA OFICIAL / TRANSPORTE EVENTUAL / TRANSPORTE INTERCAMPUS / IMPORTAÇÃO (fretes e transportes) / PEDÁGIO</v>
      </c>
      <c r="I319" t="s">
        <v>430</v>
      </c>
      <c r="J319" t="s">
        <v>431</v>
      </c>
      <c r="K319" t="s">
        <v>432</v>
      </c>
      <c r="L319" t="s">
        <v>433</v>
      </c>
      <c r="M319" t="s">
        <v>434</v>
      </c>
      <c r="N319" t="s">
        <v>221</v>
      </c>
      <c r="O319" t="s">
        <v>222</v>
      </c>
      <c r="P319" t="s">
        <v>223</v>
      </c>
      <c r="Q319" t="s">
        <v>224</v>
      </c>
      <c r="R319" t="s">
        <v>220</v>
      </c>
      <c r="S319" t="s">
        <v>124</v>
      </c>
      <c r="T319" t="s">
        <v>216</v>
      </c>
      <c r="U319" t="s">
        <v>123</v>
      </c>
      <c r="V319" t="s">
        <v>2601</v>
      </c>
      <c r="W319" t="s">
        <v>2487</v>
      </c>
      <c r="X319" s="51" t="str">
        <f t="shared" si="8"/>
        <v>3</v>
      </c>
      <c r="Y319" s="51" t="str">
        <f>IF(T319="","",IF(AND(T319&lt;&gt;'Tabelas auxiliares'!$B$236,T319&lt;&gt;'Tabelas auxiliares'!$B$237),"FOLHA DE PESSOAL",IF(X319='Tabelas auxiliares'!$A$237,"CUSTEIO",IF(X319='Tabelas auxiliares'!$A$236,"INVESTIMENTO","ERRO - VERIFICAR"))))</f>
        <v>CUSTEIO</v>
      </c>
      <c r="Z319" s="64">
        <f t="shared" si="9"/>
        <v>1099.19</v>
      </c>
      <c r="AA319" s="44">
        <v>1099.19</v>
      </c>
    </row>
    <row r="320" spans="1:29" x14ac:dyDescent="0.25">
      <c r="A320" t="s">
        <v>2314</v>
      </c>
      <c r="B320" t="s">
        <v>2282</v>
      </c>
      <c r="C320" t="s">
        <v>2317</v>
      </c>
      <c r="D320" t="s">
        <v>35</v>
      </c>
      <c r="E320" t="s">
        <v>118</v>
      </c>
      <c r="F320" s="51" t="str">
        <f>IFERROR(VLOOKUP(D320,'Tabelas auxiliares'!$A$3:$B$61,2,FALSE),"")</f>
        <v>PU - PREFEITURA UNIVERSITÁRIA</v>
      </c>
      <c r="G320" s="51" t="str">
        <f>IFERROR(VLOOKUP($B320,'Tabelas auxiliares'!$A$65:$C$102,2,FALSE),"")</f>
        <v>Transporte e locomoção comunitária</v>
      </c>
      <c r="H320" s="51" t="str">
        <f>IFERROR(VLOOKUP($B320,'Tabelas auxiliares'!$A$65:$C$102,3,FALSE),"")</f>
        <v>MOTORISTA / PNEUS FROTA OFICIAL / ABASTECIMENTO FROTA OFICIAL / TRANSPORTE EVENTUAL / TRANSPORTE INTERCAMPUS / IMPORTAÇÃO (fretes e transportes) / PEDÁGIO</v>
      </c>
      <c r="I320" t="s">
        <v>137</v>
      </c>
      <c r="J320" t="s">
        <v>435</v>
      </c>
      <c r="K320" t="s">
        <v>436</v>
      </c>
      <c r="L320" t="s">
        <v>437</v>
      </c>
      <c r="M320" t="s">
        <v>438</v>
      </c>
      <c r="N320" t="s">
        <v>221</v>
      </c>
      <c r="O320" t="s">
        <v>222</v>
      </c>
      <c r="P320" t="s">
        <v>223</v>
      </c>
      <c r="Q320" t="s">
        <v>224</v>
      </c>
      <c r="R320" t="s">
        <v>220</v>
      </c>
      <c r="S320" t="s">
        <v>124</v>
      </c>
      <c r="T320" t="s">
        <v>216</v>
      </c>
      <c r="U320" t="s">
        <v>123</v>
      </c>
      <c r="V320" t="s">
        <v>2602</v>
      </c>
      <c r="W320" t="s">
        <v>2488</v>
      </c>
      <c r="X320" s="51" t="str">
        <f t="shared" si="8"/>
        <v>3</v>
      </c>
      <c r="Y320" s="51" t="str">
        <f>IF(T320="","",IF(AND(T320&lt;&gt;'Tabelas auxiliares'!$B$236,T320&lt;&gt;'Tabelas auxiliares'!$B$237),"FOLHA DE PESSOAL",IF(X320='Tabelas auxiliares'!$A$237,"CUSTEIO",IF(X320='Tabelas auxiliares'!$A$236,"INVESTIMENTO","ERRO - VERIFICAR"))))</f>
        <v>CUSTEIO</v>
      </c>
      <c r="Z320" s="64">
        <f t="shared" si="9"/>
        <v>1145167.6400000001</v>
      </c>
      <c r="AA320" s="44">
        <v>832448.59</v>
      </c>
      <c r="AB320" s="44">
        <v>9938.56</v>
      </c>
      <c r="AC320" s="44">
        <v>302780.49</v>
      </c>
    </row>
    <row r="321" spans="1:29" x14ac:dyDescent="0.25">
      <c r="A321" t="s">
        <v>2314</v>
      </c>
      <c r="B321" t="s">
        <v>2282</v>
      </c>
      <c r="C321" t="s">
        <v>2317</v>
      </c>
      <c r="D321" t="s">
        <v>35</v>
      </c>
      <c r="E321" t="s">
        <v>118</v>
      </c>
      <c r="F321" s="51" t="str">
        <f>IFERROR(VLOOKUP(D321,'Tabelas auxiliares'!$A$3:$B$61,2,FALSE),"")</f>
        <v>PU - PREFEITURA UNIVERSITÁRIA</v>
      </c>
      <c r="G321" s="51" t="str">
        <f>IFERROR(VLOOKUP($B321,'Tabelas auxiliares'!$A$65:$C$102,2,FALSE),"")</f>
        <v>Transporte e locomoção comunitária</v>
      </c>
      <c r="H321" s="51" t="str">
        <f>IFERROR(VLOOKUP($B321,'Tabelas auxiliares'!$A$65:$C$102,3,FALSE),"")</f>
        <v>MOTORISTA / PNEUS FROTA OFICIAL / ABASTECIMENTO FROTA OFICIAL / TRANSPORTE EVENTUAL / TRANSPORTE INTERCAMPUS / IMPORTAÇÃO (fretes e transportes) / PEDÁGIO</v>
      </c>
      <c r="I321" t="s">
        <v>2156</v>
      </c>
      <c r="J321" t="s">
        <v>1814</v>
      </c>
      <c r="K321" t="s">
        <v>2179</v>
      </c>
      <c r="L321" t="s">
        <v>1816</v>
      </c>
      <c r="M321" t="s">
        <v>1817</v>
      </c>
      <c r="N321" t="s">
        <v>221</v>
      </c>
      <c r="O321" t="s">
        <v>222</v>
      </c>
      <c r="P321" t="s">
        <v>223</v>
      </c>
      <c r="Q321" t="s">
        <v>224</v>
      </c>
      <c r="R321" t="s">
        <v>220</v>
      </c>
      <c r="S321" t="s">
        <v>124</v>
      </c>
      <c r="T321" t="s">
        <v>216</v>
      </c>
      <c r="U321" t="s">
        <v>123</v>
      </c>
      <c r="V321" t="s">
        <v>2603</v>
      </c>
      <c r="W321" t="s">
        <v>2489</v>
      </c>
      <c r="X321" s="51" t="str">
        <f t="shared" si="8"/>
        <v>3</v>
      </c>
      <c r="Y321" s="51" t="str">
        <f>IF(T321="","",IF(AND(T321&lt;&gt;'Tabelas auxiliares'!$B$236,T321&lt;&gt;'Tabelas auxiliares'!$B$237),"FOLHA DE PESSOAL",IF(X321='Tabelas auxiliares'!$A$237,"CUSTEIO",IF(X321='Tabelas auxiliares'!$A$236,"INVESTIMENTO","ERRO - VERIFICAR"))))</f>
        <v>CUSTEIO</v>
      </c>
      <c r="Z321" s="64">
        <f t="shared" si="9"/>
        <v>34760.04</v>
      </c>
      <c r="AA321" s="44">
        <v>34760.04</v>
      </c>
    </row>
    <row r="322" spans="1:29" x14ac:dyDescent="0.25">
      <c r="A322" t="s">
        <v>2314</v>
      </c>
      <c r="B322" t="s">
        <v>2282</v>
      </c>
      <c r="C322" t="s">
        <v>2317</v>
      </c>
      <c r="D322" t="s">
        <v>35</v>
      </c>
      <c r="E322" t="s">
        <v>118</v>
      </c>
      <c r="F322" s="51" t="str">
        <f>IFERROR(VLOOKUP(D322,'Tabelas auxiliares'!$A$3:$B$61,2,FALSE),"")</f>
        <v>PU - PREFEITURA UNIVERSITÁRIA</v>
      </c>
      <c r="G322" s="51" t="str">
        <f>IFERROR(VLOOKUP($B322,'Tabelas auxiliares'!$A$65:$C$102,2,FALSE),"")</f>
        <v>Transporte e locomoção comunitária</v>
      </c>
      <c r="H322" s="51" t="str">
        <f>IFERROR(VLOOKUP($B322,'Tabelas auxiliares'!$A$65:$C$102,3,FALSE),"")</f>
        <v>MOTORISTA / PNEUS FROTA OFICIAL / ABASTECIMENTO FROTA OFICIAL / TRANSPORTE EVENTUAL / TRANSPORTE INTERCAMPUS / IMPORTAÇÃO (fretes e transportes) / PEDÁGIO</v>
      </c>
      <c r="I322" t="s">
        <v>2156</v>
      </c>
      <c r="J322" t="s">
        <v>1814</v>
      </c>
      <c r="K322" t="s">
        <v>2179</v>
      </c>
      <c r="L322" t="s">
        <v>1816</v>
      </c>
      <c r="M322" t="s">
        <v>1817</v>
      </c>
      <c r="N322" t="s">
        <v>221</v>
      </c>
      <c r="O322" t="s">
        <v>222</v>
      </c>
      <c r="P322" t="s">
        <v>223</v>
      </c>
      <c r="Q322" t="s">
        <v>224</v>
      </c>
      <c r="R322" t="s">
        <v>220</v>
      </c>
      <c r="S322" t="s">
        <v>124</v>
      </c>
      <c r="T322" t="s">
        <v>216</v>
      </c>
      <c r="U322" t="s">
        <v>123</v>
      </c>
      <c r="V322" t="s">
        <v>2604</v>
      </c>
      <c r="W322" t="s">
        <v>2490</v>
      </c>
      <c r="X322" s="51" t="str">
        <f t="shared" si="8"/>
        <v>3</v>
      </c>
      <c r="Y322" s="51" t="str">
        <f>IF(T322="","",IF(AND(T322&lt;&gt;'Tabelas auxiliares'!$B$236,T322&lt;&gt;'Tabelas auxiliares'!$B$237),"FOLHA DE PESSOAL",IF(X322='Tabelas auxiliares'!$A$237,"CUSTEIO",IF(X322='Tabelas auxiliares'!$A$236,"INVESTIMENTO","ERRO - VERIFICAR"))))</f>
        <v>CUSTEIO</v>
      </c>
      <c r="Z322" s="64">
        <f t="shared" si="9"/>
        <v>624.29</v>
      </c>
      <c r="AA322" s="44">
        <v>624.29</v>
      </c>
    </row>
    <row r="323" spans="1:29" x14ac:dyDescent="0.25">
      <c r="A323" t="s">
        <v>2314</v>
      </c>
      <c r="B323" t="s">
        <v>2282</v>
      </c>
      <c r="C323" t="s">
        <v>2317</v>
      </c>
      <c r="D323" t="s">
        <v>35</v>
      </c>
      <c r="E323" t="s">
        <v>118</v>
      </c>
      <c r="F323" s="51" t="str">
        <f>IFERROR(VLOOKUP(D323,'Tabelas auxiliares'!$A$3:$B$61,2,FALSE),"")</f>
        <v>PU - PREFEITURA UNIVERSITÁRIA</v>
      </c>
      <c r="G323" s="51" t="str">
        <f>IFERROR(VLOOKUP($B323,'Tabelas auxiliares'!$A$65:$C$102,2,FALSE),"")</f>
        <v>Transporte e locomoção comunitária</v>
      </c>
      <c r="H323" s="51" t="str">
        <f>IFERROR(VLOOKUP($B323,'Tabelas auxiliares'!$A$65:$C$102,3,FALSE),"")</f>
        <v>MOTORISTA / PNEUS FROTA OFICIAL / ABASTECIMENTO FROTA OFICIAL / TRANSPORTE EVENTUAL / TRANSPORTE INTERCAMPUS / IMPORTAÇÃO (fretes e transportes) / PEDÁGIO</v>
      </c>
      <c r="I323" t="s">
        <v>2404</v>
      </c>
      <c r="J323" t="s">
        <v>1807</v>
      </c>
      <c r="K323" t="s">
        <v>2491</v>
      </c>
      <c r="L323" t="s">
        <v>2492</v>
      </c>
      <c r="M323" t="s">
        <v>1810</v>
      </c>
      <c r="N323" t="s">
        <v>221</v>
      </c>
      <c r="O323" t="s">
        <v>222</v>
      </c>
      <c r="P323" t="s">
        <v>223</v>
      </c>
      <c r="Q323" t="s">
        <v>224</v>
      </c>
      <c r="R323" t="s">
        <v>220</v>
      </c>
      <c r="S323" t="s">
        <v>124</v>
      </c>
      <c r="T323" t="s">
        <v>216</v>
      </c>
      <c r="U323" t="s">
        <v>123</v>
      </c>
      <c r="V323" t="s">
        <v>2597</v>
      </c>
      <c r="W323" t="s">
        <v>2481</v>
      </c>
      <c r="X323" s="51" t="str">
        <f t="shared" si="8"/>
        <v>3</v>
      </c>
      <c r="Y323" s="51" t="str">
        <f>IF(T323="","",IF(AND(T323&lt;&gt;'Tabelas auxiliares'!$B$236,T323&lt;&gt;'Tabelas auxiliares'!$B$237),"FOLHA DE PESSOAL",IF(X323='Tabelas auxiliares'!$A$237,"CUSTEIO",IF(X323='Tabelas auxiliares'!$A$236,"INVESTIMENTO","ERRO - VERIFICAR"))))</f>
        <v>CUSTEIO</v>
      </c>
      <c r="Z323" s="64">
        <f t="shared" si="9"/>
        <v>267270.3</v>
      </c>
      <c r="AA323" s="44">
        <v>267270.3</v>
      </c>
    </row>
    <row r="324" spans="1:29" x14ac:dyDescent="0.25">
      <c r="A324" t="s">
        <v>2314</v>
      </c>
      <c r="B324" t="s">
        <v>2282</v>
      </c>
      <c r="C324" t="s">
        <v>2317</v>
      </c>
      <c r="D324" t="s">
        <v>35</v>
      </c>
      <c r="E324" t="s">
        <v>118</v>
      </c>
      <c r="F324" s="51" t="str">
        <f>IFERROR(VLOOKUP(D324,'Tabelas auxiliares'!$A$3:$B$61,2,FALSE),"")</f>
        <v>PU - PREFEITURA UNIVERSITÁRIA</v>
      </c>
      <c r="G324" s="51" t="str">
        <f>IFERROR(VLOOKUP($B324,'Tabelas auxiliares'!$A$65:$C$102,2,FALSE),"")</f>
        <v>Transporte e locomoção comunitária</v>
      </c>
      <c r="H324" s="51" t="str">
        <f>IFERROR(VLOOKUP($B324,'Tabelas auxiliares'!$A$65:$C$102,3,FALSE),"")</f>
        <v>MOTORISTA / PNEUS FROTA OFICIAL / ABASTECIMENTO FROTA OFICIAL / TRANSPORTE EVENTUAL / TRANSPORTE INTERCAMPUS / IMPORTAÇÃO (fretes e transportes) / PEDÁGIO</v>
      </c>
      <c r="I324" t="s">
        <v>3165</v>
      </c>
      <c r="J324" t="s">
        <v>1814</v>
      </c>
      <c r="K324" t="s">
        <v>3166</v>
      </c>
      <c r="L324" t="s">
        <v>1816</v>
      </c>
      <c r="M324" t="s">
        <v>1817</v>
      </c>
      <c r="N324" t="s">
        <v>221</v>
      </c>
      <c r="O324" t="s">
        <v>222</v>
      </c>
      <c r="P324" t="s">
        <v>223</v>
      </c>
      <c r="Q324" t="s">
        <v>224</v>
      </c>
      <c r="R324" t="s">
        <v>220</v>
      </c>
      <c r="S324" t="s">
        <v>124</v>
      </c>
      <c r="T324" t="s">
        <v>216</v>
      </c>
      <c r="U324" t="s">
        <v>123</v>
      </c>
      <c r="V324" t="s">
        <v>2603</v>
      </c>
      <c r="W324" t="s">
        <v>2489</v>
      </c>
      <c r="X324" s="51" t="str">
        <f t="shared" ref="X324:X387" si="10">LEFT(V324,1)</f>
        <v>3</v>
      </c>
      <c r="Y324" s="51" t="str">
        <f>IF(T324="","",IF(AND(T324&lt;&gt;'Tabelas auxiliares'!$B$236,T324&lt;&gt;'Tabelas auxiliares'!$B$237),"FOLHA DE PESSOAL",IF(X324='Tabelas auxiliares'!$A$237,"CUSTEIO",IF(X324='Tabelas auxiliares'!$A$236,"INVESTIMENTO","ERRO - VERIFICAR"))))</f>
        <v>CUSTEIO</v>
      </c>
      <c r="Z324" s="64">
        <f t="shared" si="9"/>
        <v>24774.06</v>
      </c>
      <c r="AA324" s="44">
        <v>24774.06</v>
      </c>
    </row>
    <row r="325" spans="1:29" x14ac:dyDescent="0.25">
      <c r="A325" t="s">
        <v>2314</v>
      </c>
      <c r="B325" t="s">
        <v>2282</v>
      </c>
      <c r="C325" t="s">
        <v>2317</v>
      </c>
      <c r="D325" t="s">
        <v>35</v>
      </c>
      <c r="E325" t="s">
        <v>118</v>
      </c>
      <c r="F325" s="51" t="str">
        <f>IFERROR(VLOOKUP(D325,'Tabelas auxiliares'!$A$3:$B$61,2,FALSE),"")</f>
        <v>PU - PREFEITURA UNIVERSITÁRIA</v>
      </c>
      <c r="G325" s="51" t="str">
        <f>IFERROR(VLOOKUP($B325,'Tabelas auxiliares'!$A$65:$C$102,2,FALSE),"")</f>
        <v>Transporte e locomoção comunitária</v>
      </c>
      <c r="H325" s="51" t="str">
        <f>IFERROR(VLOOKUP($B325,'Tabelas auxiliares'!$A$65:$C$102,3,FALSE),"")</f>
        <v>MOTORISTA / PNEUS FROTA OFICIAL / ABASTECIMENTO FROTA OFICIAL / TRANSPORTE EVENTUAL / TRANSPORTE INTERCAMPUS / IMPORTAÇÃO (fretes e transportes) / PEDÁGIO</v>
      </c>
      <c r="I325" t="s">
        <v>3165</v>
      </c>
      <c r="J325" t="s">
        <v>1814</v>
      </c>
      <c r="K325" t="s">
        <v>3166</v>
      </c>
      <c r="L325" t="s">
        <v>1816</v>
      </c>
      <c r="M325" t="s">
        <v>1817</v>
      </c>
      <c r="N325" t="s">
        <v>221</v>
      </c>
      <c r="O325" t="s">
        <v>222</v>
      </c>
      <c r="P325" t="s">
        <v>223</v>
      </c>
      <c r="Q325" t="s">
        <v>224</v>
      </c>
      <c r="R325" t="s">
        <v>220</v>
      </c>
      <c r="S325" t="s">
        <v>124</v>
      </c>
      <c r="T325" t="s">
        <v>216</v>
      </c>
      <c r="U325" t="s">
        <v>123</v>
      </c>
      <c r="V325" t="s">
        <v>2604</v>
      </c>
      <c r="W325" t="s">
        <v>2490</v>
      </c>
      <c r="X325" s="51" t="str">
        <f t="shared" si="10"/>
        <v>3</v>
      </c>
      <c r="Y325" s="51" t="str">
        <f>IF(T325="","",IF(AND(T325&lt;&gt;'Tabelas auxiliares'!$B$236,T325&lt;&gt;'Tabelas auxiliares'!$B$237),"FOLHA DE PESSOAL",IF(X325='Tabelas auxiliares'!$A$237,"CUSTEIO",IF(X325='Tabelas auxiliares'!$A$236,"INVESTIMENTO","ERRO - VERIFICAR"))))</f>
        <v>CUSTEIO</v>
      </c>
      <c r="Z325" s="64">
        <f t="shared" ref="Z325:Z388" si="11">IF(AA325+AB325+AC325&lt;&gt;0,AA325+AB325+AC325,"")</f>
        <v>803</v>
      </c>
      <c r="AA325" s="44">
        <v>803</v>
      </c>
    </row>
    <row r="326" spans="1:29" x14ac:dyDescent="0.25">
      <c r="A326" t="s">
        <v>2314</v>
      </c>
      <c r="B326" t="s">
        <v>2282</v>
      </c>
      <c r="C326" t="s">
        <v>2317</v>
      </c>
      <c r="D326" t="s">
        <v>35</v>
      </c>
      <c r="E326" t="s">
        <v>118</v>
      </c>
      <c r="F326" s="51" t="str">
        <f>IFERROR(VLOOKUP(D326,'Tabelas auxiliares'!$A$3:$B$61,2,FALSE),"")</f>
        <v>PU - PREFEITURA UNIVERSITÁRIA</v>
      </c>
      <c r="G326" s="51" t="str">
        <f>IFERROR(VLOOKUP($B326,'Tabelas auxiliares'!$A$65:$C$102,2,FALSE),"")</f>
        <v>Transporte e locomoção comunitária</v>
      </c>
      <c r="H326" s="51" t="str">
        <f>IFERROR(VLOOKUP($B326,'Tabelas auxiliares'!$A$65:$C$102,3,FALSE),"")</f>
        <v>MOTORISTA / PNEUS FROTA OFICIAL / ABASTECIMENTO FROTA OFICIAL / TRANSPORTE EVENTUAL / TRANSPORTE INTERCAMPUS / IMPORTAÇÃO (fretes e transportes) / PEDÁGIO</v>
      </c>
      <c r="I326" t="s">
        <v>3165</v>
      </c>
      <c r="J326" t="s">
        <v>1814</v>
      </c>
      <c r="K326" t="s">
        <v>3166</v>
      </c>
      <c r="L326" t="s">
        <v>1816</v>
      </c>
      <c r="M326" t="s">
        <v>1817</v>
      </c>
      <c r="N326" t="s">
        <v>221</v>
      </c>
      <c r="O326" t="s">
        <v>222</v>
      </c>
      <c r="P326" t="s">
        <v>223</v>
      </c>
      <c r="Q326" t="s">
        <v>224</v>
      </c>
      <c r="R326" t="s">
        <v>220</v>
      </c>
      <c r="S326" t="s">
        <v>124</v>
      </c>
      <c r="T326" t="s">
        <v>216</v>
      </c>
      <c r="U326" t="s">
        <v>123</v>
      </c>
      <c r="V326" t="s">
        <v>2671</v>
      </c>
      <c r="W326" t="s">
        <v>2541</v>
      </c>
      <c r="X326" s="51" t="str">
        <f t="shared" si="10"/>
        <v>3</v>
      </c>
      <c r="Y326" s="51" t="str">
        <f>IF(T326="","",IF(AND(T326&lt;&gt;'Tabelas auxiliares'!$B$236,T326&lt;&gt;'Tabelas auxiliares'!$B$237),"FOLHA DE PESSOAL",IF(X326='Tabelas auxiliares'!$A$237,"CUSTEIO",IF(X326='Tabelas auxiliares'!$A$236,"INVESTIMENTO","ERRO - VERIFICAR"))))</f>
        <v>CUSTEIO</v>
      </c>
      <c r="Z326" s="64">
        <f t="shared" si="11"/>
        <v>19936.52</v>
      </c>
      <c r="AA326" s="44">
        <v>19936.52</v>
      </c>
    </row>
    <row r="327" spans="1:29" x14ac:dyDescent="0.25">
      <c r="A327" t="s">
        <v>2314</v>
      </c>
      <c r="B327" t="s">
        <v>2282</v>
      </c>
      <c r="C327" t="s">
        <v>2317</v>
      </c>
      <c r="D327" t="s">
        <v>39</v>
      </c>
      <c r="E327" t="s">
        <v>118</v>
      </c>
      <c r="F327" s="51" t="str">
        <f>IFERROR(VLOOKUP(D327,'Tabelas auxiliares'!$A$3:$B$61,2,FALSE),"")</f>
        <v>PU - LOCAÇÃO DE VEÍCULOS * D.U.C</v>
      </c>
      <c r="G327" s="51" t="str">
        <f>IFERROR(VLOOKUP($B327,'Tabelas auxiliares'!$A$65:$C$102,2,FALSE),"")</f>
        <v>Transporte e locomoção comunitária</v>
      </c>
      <c r="H327" s="51" t="str">
        <f>IFERROR(VLOOKUP($B327,'Tabelas auxiliares'!$A$65:$C$102,3,FALSE),"")</f>
        <v>MOTORISTA / PNEUS FROTA OFICIAL / ABASTECIMENTO FROTA OFICIAL / TRANSPORTE EVENTUAL / TRANSPORTE INTERCAMPUS / IMPORTAÇÃO (fretes e transportes) / PEDÁGIO</v>
      </c>
      <c r="I327" t="s">
        <v>280</v>
      </c>
      <c r="J327" t="s">
        <v>439</v>
      </c>
      <c r="K327" t="s">
        <v>440</v>
      </c>
      <c r="L327" t="s">
        <v>441</v>
      </c>
      <c r="M327" t="s">
        <v>442</v>
      </c>
      <c r="N327" t="s">
        <v>221</v>
      </c>
      <c r="O327" t="s">
        <v>222</v>
      </c>
      <c r="P327" t="s">
        <v>223</v>
      </c>
      <c r="Q327" t="s">
        <v>224</v>
      </c>
      <c r="R327" t="s">
        <v>220</v>
      </c>
      <c r="S327" t="s">
        <v>124</v>
      </c>
      <c r="T327" t="s">
        <v>216</v>
      </c>
      <c r="U327" t="s">
        <v>123</v>
      </c>
      <c r="V327" t="s">
        <v>2605</v>
      </c>
      <c r="W327" t="s">
        <v>2493</v>
      </c>
      <c r="X327" s="51" t="str">
        <f t="shared" si="10"/>
        <v>3</v>
      </c>
      <c r="Y327" s="51" t="str">
        <f>IF(T327="","",IF(AND(T327&lt;&gt;'Tabelas auxiliares'!$B$236,T327&lt;&gt;'Tabelas auxiliares'!$B$237),"FOLHA DE PESSOAL",IF(X327='Tabelas auxiliares'!$A$237,"CUSTEIO",IF(X327='Tabelas auxiliares'!$A$236,"INVESTIMENTO","ERRO - VERIFICAR"))))</f>
        <v>CUSTEIO</v>
      </c>
      <c r="Z327" s="64">
        <f t="shared" si="11"/>
        <v>19784</v>
      </c>
      <c r="AA327" s="44">
        <v>2131.91</v>
      </c>
      <c r="AB327" s="44">
        <v>337.03</v>
      </c>
      <c r="AC327" s="44">
        <v>17315.060000000001</v>
      </c>
    </row>
    <row r="328" spans="1:29" x14ac:dyDescent="0.25">
      <c r="A328" t="s">
        <v>2314</v>
      </c>
      <c r="B328" t="s">
        <v>2282</v>
      </c>
      <c r="C328" t="s">
        <v>2317</v>
      </c>
      <c r="D328" t="s">
        <v>39</v>
      </c>
      <c r="E328" t="s">
        <v>118</v>
      </c>
      <c r="F328" s="51" t="str">
        <f>IFERROR(VLOOKUP(D328,'Tabelas auxiliares'!$A$3:$B$61,2,FALSE),"")</f>
        <v>PU - LOCAÇÃO DE VEÍCULOS * D.U.C</v>
      </c>
      <c r="G328" s="51" t="str">
        <f>IFERROR(VLOOKUP($B328,'Tabelas auxiliares'!$A$65:$C$102,2,FALSE),"")</f>
        <v>Transporte e locomoção comunitária</v>
      </c>
      <c r="H328" s="51" t="str">
        <f>IFERROR(VLOOKUP($B328,'Tabelas auxiliares'!$A$65:$C$102,3,FALSE),"")</f>
        <v>MOTORISTA / PNEUS FROTA OFICIAL / ABASTECIMENTO FROTA OFICIAL / TRANSPORTE EVENTUAL / TRANSPORTE INTERCAMPUS / IMPORTAÇÃO (fretes e transportes) / PEDÁGIO</v>
      </c>
      <c r="I328" t="s">
        <v>2807</v>
      </c>
      <c r="J328" t="s">
        <v>439</v>
      </c>
      <c r="K328" t="s">
        <v>2843</v>
      </c>
      <c r="L328" t="s">
        <v>2760</v>
      </c>
      <c r="M328" t="s">
        <v>442</v>
      </c>
      <c r="N328" t="s">
        <v>221</v>
      </c>
      <c r="O328" t="s">
        <v>222</v>
      </c>
      <c r="P328" t="s">
        <v>223</v>
      </c>
      <c r="Q328" t="s">
        <v>224</v>
      </c>
      <c r="R328" t="s">
        <v>220</v>
      </c>
      <c r="S328" t="s">
        <v>124</v>
      </c>
      <c r="T328" t="s">
        <v>216</v>
      </c>
      <c r="U328" t="s">
        <v>123</v>
      </c>
      <c r="V328" t="s">
        <v>2605</v>
      </c>
      <c r="W328" t="s">
        <v>2493</v>
      </c>
      <c r="X328" s="51" t="str">
        <f t="shared" si="10"/>
        <v>3</v>
      </c>
      <c r="Y328" s="51" t="str">
        <f>IF(T328="","",IF(AND(T328&lt;&gt;'Tabelas auxiliares'!$B$236,T328&lt;&gt;'Tabelas auxiliares'!$B$237),"FOLHA DE PESSOAL",IF(X328='Tabelas auxiliares'!$A$237,"CUSTEIO",IF(X328='Tabelas auxiliares'!$A$236,"INVESTIMENTO","ERRO - VERIFICAR"))))</f>
        <v>CUSTEIO</v>
      </c>
      <c r="Z328" s="64">
        <f t="shared" si="11"/>
        <v>84804</v>
      </c>
      <c r="AA328" s="44">
        <v>78602.399999999994</v>
      </c>
      <c r="AC328" s="44">
        <v>6201.6</v>
      </c>
    </row>
    <row r="329" spans="1:29" x14ac:dyDescent="0.25">
      <c r="A329" t="s">
        <v>2314</v>
      </c>
      <c r="B329" t="s">
        <v>2282</v>
      </c>
      <c r="C329" t="s">
        <v>2317</v>
      </c>
      <c r="D329" t="s">
        <v>39</v>
      </c>
      <c r="E329" t="s">
        <v>118</v>
      </c>
      <c r="F329" s="51" t="str">
        <f>IFERROR(VLOOKUP(D329,'Tabelas auxiliares'!$A$3:$B$61,2,FALSE),"")</f>
        <v>PU - LOCAÇÃO DE VEÍCULOS * D.U.C</v>
      </c>
      <c r="G329" s="51" t="str">
        <f>IFERROR(VLOOKUP($B329,'Tabelas auxiliares'!$A$65:$C$102,2,FALSE),"")</f>
        <v>Transporte e locomoção comunitária</v>
      </c>
      <c r="H329" s="51" t="str">
        <f>IFERROR(VLOOKUP($B329,'Tabelas auxiliares'!$A$65:$C$102,3,FALSE),"")</f>
        <v>MOTORISTA / PNEUS FROTA OFICIAL / ABASTECIMENTO FROTA OFICIAL / TRANSPORTE EVENTUAL / TRANSPORTE INTERCAMPUS / IMPORTAÇÃO (fretes e transportes) / PEDÁGIO</v>
      </c>
      <c r="I329" t="s">
        <v>2807</v>
      </c>
      <c r="J329" t="s">
        <v>439</v>
      </c>
      <c r="K329" t="s">
        <v>2844</v>
      </c>
      <c r="L329" t="s">
        <v>2760</v>
      </c>
      <c r="M329" t="s">
        <v>1823</v>
      </c>
      <c r="N329" t="s">
        <v>221</v>
      </c>
      <c r="O329" t="s">
        <v>222</v>
      </c>
      <c r="P329" t="s">
        <v>223</v>
      </c>
      <c r="Q329" t="s">
        <v>224</v>
      </c>
      <c r="R329" t="s">
        <v>220</v>
      </c>
      <c r="S329" t="s">
        <v>124</v>
      </c>
      <c r="T329" t="s">
        <v>216</v>
      </c>
      <c r="U329" t="s">
        <v>123</v>
      </c>
      <c r="V329" t="s">
        <v>2605</v>
      </c>
      <c r="W329" t="s">
        <v>2493</v>
      </c>
      <c r="X329" s="51" t="str">
        <f t="shared" si="10"/>
        <v>3</v>
      </c>
      <c r="Y329" s="51" t="str">
        <f>IF(T329="","",IF(AND(T329&lt;&gt;'Tabelas auxiliares'!$B$236,T329&lt;&gt;'Tabelas auxiliares'!$B$237),"FOLHA DE PESSOAL",IF(X329='Tabelas auxiliares'!$A$237,"CUSTEIO",IF(X329='Tabelas auxiliares'!$A$236,"INVESTIMENTO","ERRO - VERIFICAR"))))</f>
        <v>CUSTEIO</v>
      </c>
      <c r="Z329" s="64">
        <f t="shared" si="11"/>
        <v>34160</v>
      </c>
      <c r="AA329" s="44">
        <v>34160</v>
      </c>
    </row>
    <row r="330" spans="1:29" x14ac:dyDescent="0.25">
      <c r="A330" t="s">
        <v>2314</v>
      </c>
      <c r="B330" t="s">
        <v>2285</v>
      </c>
      <c r="C330" t="s">
        <v>2317</v>
      </c>
      <c r="D330" t="s">
        <v>15</v>
      </c>
      <c r="E330" t="s">
        <v>118</v>
      </c>
      <c r="F330" s="51" t="str">
        <f>IFERROR(VLOOKUP(D330,'Tabelas auxiliares'!$A$3:$B$61,2,FALSE),"")</f>
        <v>PROPES - PRÓ-REITORIA DE PESQUISA / CEM</v>
      </c>
      <c r="G330" s="51" t="str">
        <f>IFERROR(VLOOKUP($B330,'Tabelas auxiliares'!$A$65:$C$102,2,FALSE),"")</f>
        <v>Diárias e passagens nacionais</v>
      </c>
      <c r="H330" s="51" t="str">
        <f>IFERROR(VLOOKUP($B330,'Tabelas auxiliares'!$A$65:$C$102,3,FALSE),"")</f>
        <v>PASSAGENS NACIONAIS / DIÁRIAS NACIONAIS / REEMBOLSO DE PASSAGENS TERRESTRES</v>
      </c>
      <c r="I330" t="s">
        <v>443</v>
      </c>
      <c r="J330" t="s">
        <v>444</v>
      </c>
      <c r="K330" t="s">
        <v>445</v>
      </c>
      <c r="L330" t="s">
        <v>446</v>
      </c>
      <c r="M330" t="s">
        <v>220</v>
      </c>
      <c r="N330" t="s">
        <v>221</v>
      </c>
      <c r="O330" t="s">
        <v>222</v>
      </c>
      <c r="P330" t="s">
        <v>223</v>
      </c>
      <c r="Q330" t="s">
        <v>224</v>
      </c>
      <c r="R330" t="s">
        <v>220</v>
      </c>
      <c r="S330" t="s">
        <v>124</v>
      </c>
      <c r="T330" t="s">
        <v>216</v>
      </c>
      <c r="U330" t="s">
        <v>123</v>
      </c>
      <c r="V330" t="s">
        <v>2606</v>
      </c>
      <c r="W330" t="s">
        <v>2494</v>
      </c>
      <c r="X330" s="51" t="str">
        <f t="shared" si="10"/>
        <v>3</v>
      </c>
      <c r="Y330" s="51" t="str">
        <f>IF(T330="","",IF(AND(T330&lt;&gt;'Tabelas auxiliares'!$B$236,T330&lt;&gt;'Tabelas auxiliares'!$B$237),"FOLHA DE PESSOAL",IF(X330='Tabelas auxiliares'!$A$237,"CUSTEIO",IF(X330='Tabelas auxiliares'!$A$236,"INVESTIMENTO","ERRO - VERIFICAR"))))</f>
        <v>CUSTEIO</v>
      </c>
      <c r="Z330" s="64">
        <f t="shared" si="11"/>
        <v>7000</v>
      </c>
      <c r="AA330" s="44">
        <v>5788.74</v>
      </c>
      <c r="AC330" s="44">
        <v>1211.26</v>
      </c>
    </row>
    <row r="331" spans="1:29" x14ac:dyDescent="0.25">
      <c r="A331" t="s">
        <v>2314</v>
      </c>
      <c r="B331" t="s">
        <v>2285</v>
      </c>
      <c r="C331" t="s">
        <v>2317</v>
      </c>
      <c r="D331" t="s">
        <v>15</v>
      </c>
      <c r="E331" t="s">
        <v>118</v>
      </c>
      <c r="F331" s="51" t="str">
        <f>IFERROR(VLOOKUP(D331,'Tabelas auxiliares'!$A$3:$B$61,2,FALSE),"")</f>
        <v>PROPES - PRÓ-REITORIA DE PESQUISA / CEM</v>
      </c>
      <c r="G331" s="51" t="str">
        <f>IFERROR(VLOOKUP($B331,'Tabelas auxiliares'!$A$65:$C$102,2,FALSE),"")</f>
        <v>Diárias e passagens nacionais</v>
      </c>
      <c r="H331" s="51" t="str">
        <f>IFERROR(VLOOKUP($B331,'Tabelas auxiliares'!$A$65:$C$102,3,FALSE),"")</f>
        <v>PASSAGENS NACIONAIS / DIÁRIAS NACIONAIS / REEMBOLSO DE PASSAGENS TERRESTRES</v>
      </c>
      <c r="I331" t="s">
        <v>443</v>
      </c>
      <c r="J331" t="s">
        <v>444</v>
      </c>
      <c r="K331" t="s">
        <v>447</v>
      </c>
      <c r="L331" t="s">
        <v>448</v>
      </c>
      <c r="M331" t="s">
        <v>220</v>
      </c>
      <c r="N331" t="s">
        <v>221</v>
      </c>
      <c r="O331" t="s">
        <v>222</v>
      </c>
      <c r="P331" t="s">
        <v>223</v>
      </c>
      <c r="Q331" t="s">
        <v>224</v>
      </c>
      <c r="R331" t="s">
        <v>220</v>
      </c>
      <c r="S331" t="s">
        <v>124</v>
      </c>
      <c r="T331" t="s">
        <v>216</v>
      </c>
      <c r="U331" t="s">
        <v>123</v>
      </c>
      <c r="V331" t="s">
        <v>3021</v>
      </c>
      <c r="W331" t="s">
        <v>3022</v>
      </c>
      <c r="X331" s="51" t="str">
        <f t="shared" si="10"/>
        <v>3</v>
      </c>
      <c r="Y331" s="51" t="str">
        <f>IF(T331="","",IF(AND(T331&lt;&gt;'Tabelas auxiliares'!$B$236,T331&lt;&gt;'Tabelas auxiliares'!$B$237),"FOLHA DE PESSOAL",IF(X331='Tabelas auxiliares'!$A$237,"CUSTEIO",IF(X331='Tabelas auxiliares'!$A$236,"INVESTIMENTO","ERRO - VERIFICAR"))))</f>
        <v>CUSTEIO</v>
      </c>
      <c r="Z331" s="64">
        <f t="shared" si="11"/>
        <v>5000</v>
      </c>
      <c r="AA331" s="44">
        <v>5000</v>
      </c>
    </row>
    <row r="332" spans="1:29" x14ac:dyDescent="0.25">
      <c r="A332" t="s">
        <v>2314</v>
      </c>
      <c r="B332" t="s">
        <v>2285</v>
      </c>
      <c r="C332" t="s">
        <v>2317</v>
      </c>
      <c r="D332" t="s">
        <v>15</v>
      </c>
      <c r="E332" t="s">
        <v>118</v>
      </c>
      <c r="F332" s="51" t="str">
        <f>IFERROR(VLOOKUP(D332,'Tabelas auxiliares'!$A$3:$B$61,2,FALSE),"")</f>
        <v>PROPES - PRÓ-REITORIA DE PESQUISA / CEM</v>
      </c>
      <c r="G332" s="51" t="str">
        <f>IFERROR(VLOOKUP($B332,'Tabelas auxiliares'!$A$65:$C$102,2,FALSE),"")</f>
        <v>Diárias e passagens nacionais</v>
      </c>
      <c r="H332" s="51" t="str">
        <f>IFERROR(VLOOKUP($B332,'Tabelas auxiliares'!$A$65:$C$102,3,FALSE),"")</f>
        <v>PASSAGENS NACIONAIS / DIÁRIAS NACIONAIS / REEMBOLSO DE PASSAGENS TERRESTRES</v>
      </c>
      <c r="I332" t="s">
        <v>443</v>
      </c>
      <c r="J332" t="s">
        <v>444</v>
      </c>
      <c r="K332" t="s">
        <v>449</v>
      </c>
      <c r="L332" t="s">
        <v>450</v>
      </c>
      <c r="M332" t="s">
        <v>220</v>
      </c>
      <c r="N332" t="s">
        <v>221</v>
      </c>
      <c r="O332" t="s">
        <v>222</v>
      </c>
      <c r="P332" t="s">
        <v>223</v>
      </c>
      <c r="Q332" t="s">
        <v>224</v>
      </c>
      <c r="R332" t="s">
        <v>220</v>
      </c>
      <c r="S332" t="s">
        <v>124</v>
      </c>
      <c r="T332" t="s">
        <v>216</v>
      </c>
      <c r="U332" t="s">
        <v>123</v>
      </c>
      <c r="V332" t="s">
        <v>3035</v>
      </c>
      <c r="W332" t="s">
        <v>3036</v>
      </c>
      <c r="X332" s="51" t="str">
        <f t="shared" si="10"/>
        <v>3</v>
      </c>
      <c r="Y332" s="51" t="str">
        <f>IF(T332="","",IF(AND(T332&lt;&gt;'Tabelas auxiliares'!$B$236,T332&lt;&gt;'Tabelas auxiliares'!$B$237),"FOLHA DE PESSOAL",IF(X332='Tabelas auxiliares'!$A$237,"CUSTEIO",IF(X332='Tabelas auxiliares'!$A$236,"INVESTIMENTO","ERRO - VERIFICAR"))))</f>
        <v>CUSTEIO</v>
      </c>
      <c r="Z332" s="64">
        <f t="shared" si="11"/>
        <v>3000</v>
      </c>
      <c r="AA332" s="44">
        <v>2754.55</v>
      </c>
      <c r="AC332" s="44">
        <v>245.45</v>
      </c>
    </row>
    <row r="333" spans="1:29" x14ac:dyDescent="0.25">
      <c r="A333" t="s">
        <v>2314</v>
      </c>
      <c r="B333" t="s">
        <v>2285</v>
      </c>
      <c r="C333" t="s">
        <v>2317</v>
      </c>
      <c r="D333" t="s">
        <v>17</v>
      </c>
      <c r="E333" t="s">
        <v>118</v>
      </c>
      <c r="F333" s="51" t="str">
        <f>IFERROR(VLOOKUP(D333,'Tabelas auxiliares'!$A$3:$B$61,2,FALSE),"")</f>
        <v>GABINETE REITORIA</v>
      </c>
      <c r="G333" s="51" t="str">
        <f>IFERROR(VLOOKUP($B333,'Tabelas auxiliares'!$A$65:$C$102,2,FALSE),"")</f>
        <v>Diárias e passagens nacionais</v>
      </c>
      <c r="H333" s="51" t="str">
        <f>IFERROR(VLOOKUP($B333,'Tabelas auxiliares'!$A$65:$C$102,3,FALSE),"")</f>
        <v>PASSAGENS NACIONAIS / DIÁRIAS NACIONAIS / REEMBOLSO DE PASSAGENS TERRESTRES</v>
      </c>
      <c r="I333" t="s">
        <v>148</v>
      </c>
      <c r="J333" t="s">
        <v>451</v>
      </c>
      <c r="K333" t="s">
        <v>452</v>
      </c>
      <c r="L333" t="s">
        <v>453</v>
      </c>
      <c r="M333" t="s">
        <v>220</v>
      </c>
      <c r="N333" t="s">
        <v>221</v>
      </c>
      <c r="O333" t="s">
        <v>222</v>
      </c>
      <c r="P333" t="s">
        <v>223</v>
      </c>
      <c r="Q333" t="s">
        <v>224</v>
      </c>
      <c r="R333" t="s">
        <v>220</v>
      </c>
      <c r="S333" t="s">
        <v>124</v>
      </c>
      <c r="T333" t="s">
        <v>216</v>
      </c>
      <c r="U333" t="s">
        <v>123</v>
      </c>
      <c r="V333" t="s">
        <v>2606</v>
      </c>
      <c r="W333" t="s">
        <v>2494</v>
      </c>
      <c r="X333" s="51" t="str">
        <f t="shared" si="10"/>
        <v>3</v>
      </c>
      <c r="Y333" s="51" t="str">
        <f>IF(T333="","",IF(AND(T333&lt;&gt;'Tabelas auxiliares'!$B$236,T333&lt;&gt;'Tabelas auxiliares'!$B$237),"FOLHA DE PESSOAL",IF(X333='Tabelas auxiliares'!$A$237,"CUSTEIO",IF(X333='Tabelas auxiliares'!$A$236,"INVESTIMENTO","ERRO - VERIFICAR"))))</f>
        <v>CUSTEIO</v>
      </c>
      <c r="Z333" s="64">
        <f t="shared" si="11"/>
        <v>21000</v>
      </c>
      <c r="AA333" s="44">
        <v>13326.57</v>
      </c>
      <c r="AC333" s="44">
        <v>7673.43</v>
      </c>
    </row>
    <row r="334" spans="1:29" x14ac:dyDescent="0.25">
      <c r="A334" t="s">
        <v>2314</v>
      </c>
      <c r="B334" t="s">
        <v>2285</v>
      </c>
      <c r="C334" t="s">
        <v>2317</v>
      </c>
      <c r="D334" t="s">
        <v>17</v>
      </c>
      <c r="E334" t="s">
        <v>118</v>
      </c>
      <c r="F334" s="51" t="str">
        <f>IFERROR(VLOOKUP(D334,'Tabelas auxiliares'!$A$3:$B$61,2,FALSE),"")</f>
        <v>GABINETE REITORIA</v>
      </c>
      <c r="G334" s="51" t="str">
        <f>IFERROR(VLOOKUP($B334,'Tabelas auxiliares'!$A$65:$C$102,2,FALSE),"")</f>
        <v>Diárias e passagens nacionais</v>
      </c>
      <c r="H334" s="51" t="str">
        <f>IFERROR(VLOOKUP($B334,'Tabelas auxiliares'!$A$65:$C$102,3,FALSE),"")</f>
        <v>PASSAGENS NACIONAIS / DIÁRIAS NACIONAIS / REEMBOLSO DE PASSAGENS TERRESTRES</v>
      </c>
      <c r="I334" t="s">
        <v>491</v>
      </c>
      <c r="J334" t="s">
        <v>451</v>
      </c>
      <c r="K334" t="s">
        <v>492</v>
      </c>
      <c r="L334" t="s">
        <v>493</v>
      </c>
      <c r="M334" t="s">
        <v>220</v>
      </c>
      <c r="N334" t="s">
        <v>221</v>
      </c>
      <c r="O334" t="s">
        <v>222</v>
      </c>
      <c r="P334" t="s">
        <v>223</v>
      </c>
      <c r="Q334" t="s">
        <v>224</v>
      </c>
      <c r="R334" t="s">
        <v>220</v>
      </c>
      <c r="S334" t="s">
        <v>124</v>
      </c>
      <c r="T334" t="s">
        <v>216</v>
      </c>
      <c r="U334" t="s">
        <v>123</v>
      </c>
      <c r="V334" t="s">
        <v>3021</v>
      </c>
      <c r="W334" t="s">
        <v>3022</v>
      </c>
      <c r="X334" s="51" t="str">
        <f t="shared" si="10"/>
        <v>3</v>
      </c>
      <c r="Y334" s="51" t="str">
        <f>IF(T334="","",IF(AND(T334&lt;&gt;'Tabelas auxiliares'!$B$236,T334&lt;&gt;'Tabelas auxiliares'!$B$237),"FOLHA DE PESSOAL",IF(X334='Tabelas auxiliares'!$A$237,"CUSTEIO",IF(X334='Tabelas auxiliares'!$A$236,"INVESTIMENTO","ERRO - VERIFICAR"))))</f>
        <v>CUSTEIO</v>
      </c>
      <c r="Z334" s="64">
        <f t="shared" si="11"/>
        <v>20000</v>
      </c>
      <c r="AA334" s="44">
        <v>20000</v>
      </c>
    </row>
    <row r="335" spans="1:29" x14ac:dyDescent="0.25">
      <c r="A335" t="s">
        <v>2314</v>
      </c>
      <c r="B335" t="s">
        <v>2285</v>
      </c>
      <c r="C335" t="s">
        <v>2317</v>
      </c>
      <c r="D335" t="s">
        <v>19</v>
      </c>
      <c r="E335" t="s">
        <v>118</v>
      </c>
      <c r="F335" s="51" t="str">
        <f>IFERROR(VLOOKUP(D335,'Tabelas auxiliares'!$A$3:$B$61,2,FALSE),"")</f>
        <v>AUDIN - AUDITORIA INTERNA</v>
      </c>
      <c r="G335" s="51" t="str">
        <f>IFERROR(VLOOKUP($B335,'Tabelas auxiliares'!$A$65:$C$102,2,FALSE),"")</f>
        <v>Diárias e passagens nacionais</v>
      </c>
      <c r="H335" s="51" t="str">
        <f>IFERROR(VLOOKUP($B335,'Tabelas auxiliares'!$A$65:$C$102,3,FALSE),"")</f>
        <v>PASSAGENS NACIONAIS / DIÁRIAS NACIONAIS / REEMBOLSO DE PASSAGENS TERRESTRES</v>
      </c>
      <c r="I335" t="s">
        <v>2180</v>
      </c>
      <c r="J335" t="s">
        <v>2181</v>
      </c>
      <c r="K335" t="s">
        <v>2182</v>
      </c>
      <c r="L335" t="s">
        <v>2183</v>
      </c>
      <c r="M335" t="s">
        <v>220</v>
      </c>
      <c r="N335" t="s">
        <v>221</v>
      </c>
      <c r="O335" t="s">
        <v>222</v>
      </c>
      <c r="P335" t="s">
        <v>223</v>
      </c>
      <c r="Q335" t="s">
        <v>224</v>
      </c>
      <c r="R335" t="s">
        <v>220</v>
      </c>
      <c r="S335" t="s">
        <v>124</v>
      </c>
      <c r="T335" t="s">
        <v>216</v>
      </c>
      <c r="U335" t="s">
        <v>123</v>
      </c>
      <c r="V335" t="s">
        <v>2606</v>
      </c>
      <c r="W335" t="s">
        <v>2494</v>
      </c>
      <c r="X335" s="51" t="str">
        <f t="shared" si="10"/>
        <v>3</v>
      </c>
      <c r="Y335" s="51" t="str">
        <f>IF(T335="","",IF(AND(T335&lt;&gt;'Tabelas auxiliares'!$B$236,T335&lt;&gt;'Tabelas auxiliares'!$B$237),"FOLHA DE PESSOAL",IF(X335='Tabelas auxiliares'!$A$237,"CUSTEIO",IF(X335='Tabelas auxiliares'!$A$236,"INVESTIMENTO","ERRO - VERIFICAR"))))</f>
        <v>CUSTEIO</v>
      </c>
      <c r="Z335" s="64">
        <f t="shared" si="11"/>
        <v>7200</v>
      </c>
      <c r="AA335" s="44">
        <v>7200</v>
      </c>
    </row>
    <row r="336" spans="1:29" x14ac:dyDescent="0.25">
      <c r="A336" t="s">
        <v>2314</v>
      </c>
      <c r="B336" t="s">
        <v>2285</v>
      </c>
      <c r="C336" t="s">
        <v>2317</v>
      </c>
      <c r="D336" t="s">
        <v>27</v>
      </c>
      <c r="E336" t="s">
        <v>118</v>
      </c>
      <c r="F336" s="51" t="str">
        <f>IFERROR(VLOOKUP(D336,'Tabelas auxiliares'!$A$3:$B$61,2,FALSE),"")</f>
        <v>ACI - ASSESSORIA DE COMUNICAÇÃO E IMPRENSA</v>
      </c>
      <c r="G336" s="51" t="str">
        <f>IFERROR(VLOOKUP($B336,'Tabelas auxiliares'!$A$65:$C$102,2,FALSE),"")</f>
        <v>Diárias e passagens nacionais</v>
      </c>
      <c r="H336" s="51" t="str">
        <f>IFERROR(VLOOKUP($B336,'Tabelas auxiliares'!$A$65:$C$102,3,FALSE),"")</f>
        <v>PASSAGENS NACIONAIS / DIÁRIAS NACIONAIS / REEMBOLSO DE PASSAGENS TERRESTRES</v>
      </c>
      <c r="I336" t="s">
        <v>2786</v>
      </c>
      <c r="J336" t="s">
        <v>2845</v>
      </c>
      <c r="K336" t="s">
        <v>2846</v>
      </c>
      <c r="L336" t="s">
        <v>2847</v>
      </c>
      <c r="M336" t="s">
        <v>220</v>
      </c>
      <c r="N336" t="s">
        <v>221</v>
      </c>
      <c r="O336" t="s">
        <v>222</v>
      </c>
      <c r="P336" t="s">
        <v>223</v>
      </c>
      <c r="Q336" t="s">
        <v>224</v>
      </c>
      <c r="R336" t="s">
        <v>220</v>
      </c>
      <c r="S336" t="s">
        <v>124</v>
      </c>
      <c r="T336" t="s">
        <v>216</v>
      </c>
      <c r="U336" t="s">
        <v>123</v>
      </c>
      <c r="V336" t="s">
        <v>2606</v>
      </c>
      <c r="W336" t="s">
        <v>2494</v>
      </c>
      <c r="X336" s="51" t="str">
        <f t="shared" si="10"/>
        <v>3</v>
      </c>
      <c r="Y336" s="51" t="str">
        <f>IF(T336="","",IF(AND(T336&lt;&gt;'Tabelas auxiliares'!$B$236,T336&lt;&gt;'Tabelas auxiliares'!$B$237),"FOLHA DE PESSOAL",IF(X336='Tabelas auxiliares'!$A$237,"CUSTEIO",IF(X336='Tabelas auxiliares'!$A$236,"INVESTIMENTO","ERRO - VERIFICAR"))))</f>
        <v>CUSTEIO</v>
      </c>
      <c r="Z336" s="64">
        <f t="shared" si="11"/>
        <v>6000</v>
      </c>
      <c r="AA336" s="44">
        <v>6000</v>
      </c>
    </row>
    <row r="337" spans="1:29" x14ac:dyDescent="0.25">
      <c r="A337" t="s">
        <v>2314</v>
      </c>
      <c r="B337" t="s">
        <v>2285</v>
      </c>
      <c r="C337" t="s">
        <v>2317</v>
      </c>
      <c r="D337" t="s">
        <v>41</v>
      </c>
      <c r="E337" t="s">
        <v>118</v>
      </c>
      <c r="F337" s="51" t="str">
        <f>IFERROR(VLOOKUP(D337,'Tabelas auxiliares'!$A$3:$B$61,2,FALSE),"")</f>
        <v>CECS - CENTRO DE ENG., MODELAGEM E CIÊNCIAS SOCIAIS APLICADAS</v>
      </c>
      <c r="G337" s="51" t="str">
        <f>IFERROR(VLOOKUP($B337,'Tabelas auxiliares'!$A$65:$C$102,2,FALSE),"")</f>
        <v>Diárias e passagens nacionais</v>
      </c>
      <c r="H337" s="51" t="str">
        <f>IFERROR(VLOOKUP($B337,'Tabelas auxiliares'!$A$65:$C$102,3,FALSE),"")</f>
        <v>PASSAGENS NACIONAIS / DIÁRIAS NACIONAIS / REEMBOLSO DE PASSAGENS TERRESTRES</v>
      </c>
      <c r="I337" t="s">
        <v>376</v>
      </c>
      <c r="J337" t="s">
        <v>454</v>
      </c>
      <c r="K337" t="s">
        <v>455</v>
      </c>
      <c r="L337" t="s">
        <v>456</v>
      </c>
      <c r="M337" t="s">
        <v>220</v>
      </c>
      <c r="N337" t="s">
        <v>221</v>
      </c>
      <c r="O337" t="s">
        <v>222</v>
      </c>
      <c r="P337" t="s">
        <v>223</v>
      </c>
      <c r="Q337" t="s">
        <v>224</v>
      </c>
      <c r="R337" t="s">
        <v>220</v>
      </c>
      <c r="S337" t="s">
        <v>124</v>
      </c>
      <c r="T337" t="s">
        <v>216</v>
      </c>
      <c r="U337" t="s">
        <v>123</v>
      </c>
      <c r="V337" t="s">
        <v>2606</v>
      </c>
      <c r="W337" t="s">
        <v>2494</v>
      </c>
      <c r="X337" s="51" t="str">
        <f t="shared" si="10"/>
        <v>3</v>
      </c>
      <c r="Y337" s="51" t="str">
        <f>IF(T337="","",IF(AND(T337&lt;&gt;'Tabelas auxiliares'!$B$236,T337&lt;&gt;'Tabelas auxiliares'!$B$237),"FOLHA DE PESSOAL",IF(X337='Tabelas auxiliares'!$A$237,"CUSTEIO",IF(X337='Tabelas auxiliares'!$A$236,"INVESTIMENTO","ERRO - VERIFICAR"))))</f>
        <v>CUSTEIO</v>
      </c>
      <c r="Z337" s="64">
        <f t="shared" si="11"/>
        <v>20000</v>
      </c>
      <c r="AA337" s="44">
        <v>18493.8</v>
      </c>
      <c r="AC337" s="44">
        <v>1506.2</v>
      </c>
    </row>
    <row r="338" spans="1:29" x14ac:dyDescent="0.25">
      <c r="A338" t="s">
        <v>2314</v>
      </c>
      <c r="B338" t="s">
        <v>2285</v>
      </c>
      <c r="C338" t="s">
        <v>2317</v>
      </c>
      <c r="D338" t="s">
        <v>41</v>
      </c>
      <c r="E338" t="s">
        <v>118</v>
      </c>
      <c r="F338" s="51" t="str">
        <f>IFERROR(VLOOKUP(D338,'Tabelas auxiliares'!$A$3:$B$61,2,FALSE),"")</f>
        <v>CECS - CENTRO DE ENG., MODELAGEM E CIÊNCIAS SOCIAIS APLICADAS</v>
      </c>
      <c r="G338" s="51" t="str">
        <f>IFERROR(VLOOKUP($B338,'Tabelas auxiliares'!$A$65:$C$102,2,FALSE),"")</f>
        <v>Diárias e passagens nacionais</v>
      </c>
      <c r="H338" s="51" t="str">
        <f>IFERROR(VLOOKUP($B338,'Tabelas auxiliares'!$A$65:$C$102,3,FALSE),"")</f>
        <v>PASSAGENS NACIONAIS / DIÁRIAS NACIONAIS / REEMBOLSO DE PASSAGENS TERRESTRES</v>
      </c>
      <c r="I338" t="s">
        <v>2180</v>
      </c>
      <c r="J338" t="s">
        <v>454</v>
      </c>
      <c r="K338" t="s">
        <v>2184</v>
      </c>
      <c r="L338" t="s">
        <v>2185</v>
      </c>
      <c r="M338" t="s">
        <v>220</v>
      </c>
      <c r="N338" t="s">
        <v>221</v>
      </c>
      <c r="O338" t="s">
        <v>222</v>
      </c>
      <c r="P338" t="s">
        <v>223</v>
      </c>
      <c r="Q338" t="s">
        <v>224</v>
      </c>
      <c r="R338" t="s">
        <v>220</v>
      </c>
      <c r="S338" t="s">
        <v>124</v>
      </c>
      <c r="T338" t="s">
        <v>216</v>
      </c>
      <c r="U338" t="s">
        <v>123</v>
      </c>
      <c r="V338" t="s">
        <v>3021</v>
      </c>
      <c r="W338" t="s">
        <v>3022</v>
      </c>
      <c r="X338" s="51" t="str">
        <f t="shared" si="10"/>
        <v>3</v>
      </c>
      <c r="Y338" s="51" t="str">
        <f>IF(T338="","",IF(AND(T338&lt;&gt;'Tabelas auxiliares'!$B$236,T338&lt;&gt;'Tabelas auxiliares'!$B$237),"FOLHA DE PESSOAL",IF(X338='Tabelas auxiliares'!$A$237,"CUSTEIO",IF(X338='Tabelas auxiliares'!$A$236,"INVESTIMENTO","ERRO - VERIFICAR"))))</f>
        <v>CUSTEIO</v>
      </c>
      <c r="Z338" s="64">
        <f t="shared" si="11"/>
        <v>20000</v>
      </c>
      <c r="AA338" s="44">
        <v>20000</v>
      </c>
    </row>
    <row r="339" spans="1:29" x14ac:dyDescent="0.25">
      <c r="A339" t="s">
        <v>2314</v>
      </c>
      <c r="B339" t="s">
        <v>2285</v>
      </c>
      <c r="C339" t="s">
        <v>2317</v>
      </c>
      <c r="D339" t="s">
        <v>41</v>
      </c>
      <c r="E339" t="s">
        <v>118</v>
      </c>
      <c r="F339" s="51" t="str">
        <f>IFERROR(VLOOKUP(D339,'Tabelas auxiliares'!$A$3:$B$61,2,FALSE),"")</f>
        <v>CECS - CENTRO DE ENG., MODELAGEM E CIÊNCIAS SOCIAIS APLICADAS</v>
      </c>
      <c r="G339" s="51" t="str">
        <f>IFERROR(VLOOKUP($B339,'Tabelas auxiliares'!$A$65:$C$102,2,FALSE),"")</f>
        <v>Diárias e passagens nacionais</v>
      </c>
      <c r="H339" s="51" t="str">
        <f>IFERROR(VLOOKUP($B339,'Tabelas auxiliares'!$A$65:$C$102,3,FALSE),"")</f>
        <v>PASSAGENS NACIONAIS / DIÁRIAS NACIONAIS / REEMBOLSO DE PASSAGENS TERRESTRES</v>
      </c>
      <c r="I339" t="s">
        <v>2180</v>
      </c>
      <c r="J339" t="s">
        <v>454</v>
      </c>
      <c r="K339" t="s">
        <v>2186</v>
      </c>
      <c r="L339" t="s">
        <v>2187</v>
      </c>
      <c r="M339" t="s">
        <v>220</v>
      </c>
      <c r="N339" t="s">
        <v>221</v>
      </c>
      <c r="O339" t="s">
        <v>222</v>
      </c>
      <c r="P339" t="s">
        <v>223</v>
      </c>
      <c r="Q339" t="s">
        <v>224</v>
      </c>
      <c r="R339" t="s">
        <v>220</v>
      </c>
      <c r="S339" t="s">
        <v>124</v>
      </c>
      <c r="T339" t="s">
        <v>216</v>
      </c>
      <c r="U339" t="s">
        <v>123</v>
      </c>
      <c r="V339" t="s">
        <v>3035</v>
      </c>
      <c r="W339" t="s">
        <v>3036</v>
      </c>
      <c r="X339" s="51" t="str">
        <f t="shared" si="10"/>
        <v>3</v>
      </c>
      <c r="Y339" s="51" t="str">
        <f>IF(T339="","",IF(AND(T339&lt;&gt;'Tabelas auxiliares'!$B$236,T339&lt;&gt;'Tabelas auxiliares'!$B$237),"FOLHA DE PESSOAL",IF(X339='Tabelas auxiliares'!$A$237,"CUSTEIO",IF(X339='Tabelas auxiliares'!$A$236,"INVESTIMENTO","ERRO - VERIFICAR"))))</f>
        <v>CUSTEIO</v>
      </c>
      <c r="Z339" s="64">
        <f t="shared" si="11"/>
        <v>10000</v>
      </c>
      <c r="AA339" s="44">
        <v>10000</v>
      </c>
    </row>
    <row r="340" spans="1:29" x14ac:dyDescent="0.25">
      <c r="A340" t="s">
        <v>2314</v>
      </c>
      <c r="B340" t="s">
        <v>2285</v>
      </c>
      <c r="C340" t="s">
        <v>2317</v>
      </c>
      <c r="D340" t="s">
        <v>45</v>
      </c>
      <c r="E340" t="s">
        <v>118</v>
      </c>
      <c r="F340" s="51" t="str">
        <f>IFERROR(VLOOKUP(D340,'Tabelas auxiliares'!$A$3:$B$61,2,FALSE),"")</f>
        <v>CMCC - CENTRO DE MATEMÁTICA, COMPUTAÇÃO E COGNIÇÃO</v>
      </c>
      <c r="G340" s="51" t="str">
        <f>IFERROR(VLOOKUP($B340,'Tabelas auxiliares'!$A$65:$C$102,2,FALSE),"")</f>
        <v>Diárias e passagens nacionais</v>
      </c>
      <c r="H340" s="51" t="str">
        <f>IFERROR(VLOOKUP($B340,'Tabelas auxiliares'!$A$65:$C$102,3,FALSE),"")</f>
        <v>PASSAGENS NACIONAIS / DIÁRIAS NACIONAIS / REEMBOLSO DE PASSAGENS TERRESTRES</v>
      </c>
      <c r="I340" t="s">
        <v>140</v>
      </c>
      <c r="J340" t="s">
        <v>370</v>
      </c>
      <c r="K340" t="s">
        <v>457</v>
      </c>
      <c r="L340" t="s">
        <v>458</v>
      </c>
      <c r="M340" t="s">
        <v>220</v>
      </c>
      <c r="N340" t="s">
        <v>221</v>
      </c>
      <c r="O340" t="s">
        <v>222</v>
      </c>
      <c r="P340" t="s">
        <v>223</v>
      </c>
      <c r="Q340" t="s">
        <v>224</v>
      </c>
      <c r="R340" t="s">
        <v>220</v>
      </c>
      <c r="S340" t="s">
        <v>124</v>
      </c>
      <c r="T340" t="s">
        <v>216</v>
      </c>
      <c r="U340" t="s">
        <v>123</v>
      </c>
      <c r="V340" t="s">
        <v>2606</v>
      </c>
      <c r="W340" t="s">
        <v>2494</v>
      </c>
      <c r="X340" s="51" t="str">
        <f t="shared" si="10"/>
        <v>3</v>
      </c>
      <c r="Y340" s="51" t="str">
        <f>IF(T340="","",IF(AND(T340&lt;&gt;'Tabelas auxiliares'!$B$236,T340&lt;&gt;'Tabelas auxiliares'!$B$237),"FOLHA DE PESSOAL",IF(X340='Tabelas auxiliares'!$A$237,"CUSTEIO",IF(X340='Tabelas auxiliares'!$A$236,"INVESTIMENTO","ERRO - VERIFICAR"))))</f>
        <v>CUSTEIO</v>
      </c>
      <c r="Z340" s="64">
        <f t="shared" si="11"/>
        <v>8000</v>
      </c>
      <c r="AA340" s="44">
        <v>8000</v>
      </c>
    </row>
    <row r="341" spans="1:29" x14ac:dyDescent="0.25">
      <c r="A341" t="s">
        <v>2314</v>
      </c>
      <c r="B341" t="s">
        <v>2285</v>
      </c>
      <c r="C341" t="s">
        <v>2317</v>
      </c>
      <c r="D341" t="s">
        <v>45</v>
      </c>
      <c r="E341" t="s">
        <v>118</v>
      </c>
      <c r="F341" s="51" t="str">
        <f>IFERROR(VLOOKUP(D341,'Tabelas auxiliares'!$A$3:$B$61,2,FALSE),"")</f>
        <v>CMCC - CENTRO DE MATEMÁTICA, COMPUTAÇÃO E COGNIÇÃO</v>
      </c>
      <c r="G341" s="51" t="str">
        <f>IFERROR(VLOOKUP($B341,'Tabelas auxiliares'!$A$65:$C$102,2,FALSE),"")</f>
        <v>Diárias e passagens nacionais</v>
      </c>
      <c r="H341" s="51" t="str">
        <f>IFERROR(VLOOKUP($B341,'Tabelas auxiliares'!$A$65:$C$102,3,FALSE),"")</f>
        <v>PASSAGENS NACIONAIS / DIÁRIAS NACIONAIS / REEMBOLSO DE PASSAGENS TERRESTRES</v>
      </c>
      <c r="I341" t="s">
        <v>140</v>
      </c>
      <c r="J341" t="s">
        <v>370</v>
      </c>
      <c r="K341" t="s">
        <v>459</v>
      </c>
      <c r="L341" t="s">
        <v>460</v>
      </c>
      <c r="M341" t="s">
        <v>220</v>
      </c>
      <c r="N341" t="s">
        <v>221</v>
      </c>
      <c r="O341" t="s">
        <v>222</v>
      </c>
      <c r="P341" t="s">
        <v>223</v>
      </c>
      <c r="Q341" t="s">
        <v>224</v>
      </c>
      <c r="R341" t="s">
        <v>220</v>
      </c>
      <c r="S341" t="s">
        <v>124</v>
      </c>
      <c r="T341" t="s">
        <v>216</v>
      </c>
      <c r="U341" t="s">
        <v>123</v>
      </c>
      <c r="V341" t="s">
        <v>3035</v>
      </c>
      <c r="W341" t="s">
        <v>3036</v>
      </c>
      <c r="X341" s="51" t="str">
        <f t="shared" si="10"/>
        <v>3</v>
      </c>
      <c r="Y341" s="51" t="str">
        <f>IF(T341="","",IF(AND(T341&lt;&gt;'Tabelas auxiliares'!$B$236,T341&lt;&gt;'Tabelas auxiliares'!$B$237),"FOLHA DE PESSOAL",IF(X341='Tabelas auxiliares'!$A$237,"CUSTEIO",IF(X341='Tabelas auxiliares'!$A$236,"INVESTIMENTO","ERRO - VERIFICAR"))))</f>
        <v>CUSTEIO</v>
      </c>
      <c r="Z341" s="64">
        <f t="shared" si="11"/>
        <v>1000</v>
      </c>
      <c r="AA341" s="44">
        <v>1000</v>
      </c>
    </row>
    <row r="342" spans="1:29" x14ac:dyDescent="0.25">
      <c r="A342" t="s">
        <v>2314</v>
      </c>
      <c r="B342" t="s">
        <v>2285</v>
      </c>
      <c r="C342" t="s">
        <v>2317</v>
      </c>
      <c r="D342" t="s">
        <v>49</v>
      </c>
      <c r="E342" t="s">
        <v>118</v>
      </c>
      <c r="F342" s="51" t="str">
        <f>IFERROR(VLOOKUP(D342,'Tabelas auxiliares'!$A$3:$B$61,2,FALSE),"")</f>
        <v>CCNH - CENTRO DE CIÊNCIAS NATURAIS E HUMANAS</v>
      </c>
      <c r="G342" s="51" t="str">
        <f>IFERROR(VLOOKUP($B342,'Tabelas auxiliares'!$A$65:$C$102,2,FALSE),"")</f>
        <v>Diárias e passagens nacionais</v>
      </c>
      <c r="H342" s="51" t="str">
        <f>IFERROR(VLOOKUP($B342,'Tabelas auxiliares'!$A$65:$C$102,3,FALSE),"")</f>
        <v>PASSAGENS NACIONAIS / DIÁRIAS NACIONAIS / REEMBOLSO DE PASSAGENS TERRESTRES</v>
      </c>
      <c r="I342" t="s">
        <v>119</v>
      </c>
      <c r="J342" t="s">
        <v>373</v>
      </c>
      <c r="K342" t="s">
        <v>461</v>
      </c>
      <c r="L342" t="s">
        <v>462</v>
      </c>
      <c r="M342" t="s">
        <v>220</v>
      </c>
      <c r="N342" t="s">
        <v>221</v>
      </c>
      <c r="O342" t="s">
        <v>222</v>
      </c>
      <c r="P342" t="s">
        <v>223</v>
      </c>
      <c r="Q342" t="s">
        <v>224</v>
      </c>
      <c r="R342" t="s">
        <v>220</v>
      </c>
      <c r="S342" t="s">
        <v>124</v>
      </c>
      <c r="T342" t="s">
        <v>216</v>
      </c>
      <c r="U342" t="s">
        <v>123</v>
      </c>
      <c r="V342" t="s">
        <v>2606</v>
      </c>
      <c r="W342" t="s">
        <v>2494</v>
      </c>
      <c r="X342" s="51" t="str">
        <f t="shared" si="10"/>
        <v>3</v>
      </c>
      <c r="Y342" s="51" t="str">
        <f>IF(T342="","",IF(AND(T342&lt;&gt;'Tabelas auxiliares'!$B$236,T342&lt;&gt;'Tabelas auxiliares'!$B$237),"FOLHA DE PESSOAL",IF(X342='Tabelas auxiliares'!$A$237,"CUSTEIO",IF(X342='Tabelas auxiliares'!$A$236,"INVESTIMENTO","ERRO - VERIFICAR"))))</f>
        <v>CUSTEIO</v>
      </c>
      <c r="Z342" s="64">
        <f t="shared" si="11"/>
        <v>19000</v>
      </c>
      <c r="AA342" s="44">
        <v>12774.64</v>
      </c>
      <c r="AC342" s="44">
        <v>6225.36</v>
      </c>
    </row>
    <row r="343" spans="1:29" x14ac:dyDescent="0.25">
      <c r="A343" t="s">
        <v>2314</v>
      </c>
      <c r="B343" t="s">
        <v>2285</v>
      </c>
      <c r="C343" t="s">
        <v>2317</v>
      </c>
      <c r="D343" t="s">
        <v>53</v>
      </c>
      <c r="E343" t="s">
        <v>118</v>
      </c>
      <c r="F343" s="51" t="str">
        <f>IFERROR(VLOOKUP(D343,'Tabelas auxiliares'!$A$3:$B$61,2,FALSE),"")</f>
        <v>PROGRAD - PRÓ-REITORIA DE GRADUAÇÃO</v>
      </c>
      <c r="G343" s="51" t="str">
        <f>IFERROR(VLOOKUP($B343,'Tabelas auxiliares'!$A$65:$C$102,2,FALSE),"")</f>
        <v>Diárias e passagens nacionais</v>
      </c>
      <c r="H343" s="51" t="str">
        <f>IFERROR(VLOOKUP($B343,'Tabelas auxiliares'!$A$65:$C$102,3,FALSE),"")</f>
        <v>PASSAGENS NACIONAIS / DIÁRIAS NACIONAIS / REEMBOLSO DE PASSAGENS TERRESTRES</v>
      </c>
      <c r="I343" t="s">
        <v>376</v>
      </c>
      <c r="J343" t="s">
        <v>463</v>
      </c>
      <c r="K343" t="s">
        <v>464</v>
      </c>
      <c r="L343" t="s">
        <v>465</v>
      </c>
      <c r="M343" t="s">
        <v>220</v>
      </c>
      <c r="N343" t="s">
        <v>221</v>
      </c>
      <c r="O343" t="s">
        <v>222</v>
      </c>
      <c r="P343" t="s">
        <v>223</v>
      </c>
      <c r="Q343" t="s">
        <v>224</v>
      </c>
      <c r="R343" t="s">
        <v>220</v>
      </c>
      <c r="S343" t="s">
        <v>124</v>
      </c>
      <c r="T343" t="s">
        <v>216</v>
      </c>
      <c r="U343" t="s">
        <v>123</v>
      </c>
      <c r="V343" t="s">
        <v>2606</v>
      </c>
      <c r="W343" t="s">
        <v>2494</v>
      </c>
      <c r="X343" s="51" t="str">
        <f t="shared" si="10"/>
        <v>3</v>
      </c>
      <c r="Y343" s="51" t="str">
        <f>IF(T343="","",IF(AND(T343&lt;&gt;'Tabelas auxiliares'!$B$236,T343&lt;&gt;'Tabelas auxiliares'!$B$237),"FOLHA DE PESSOAL",IF(X343='Tabelas auxiliares'!$A$237,"CUSTEIO",IF(X343='Tabelas auxiliares'!$A$236,"INVESTIMENTO","ERRO - VERIFICAR"))))</f>
        <v>CUSTEIO</v>
      </c>
      <c r="Z343" s="64">
        <f t="shared" si="11"/>
        <v>5703.59</v>
      </c>
      <c r="AA343" s="44">
        <v>3902.23</v>
      </c>
      <c r="AC343" s="44">
        <v>1801.36</v>
      </c>
    </row>
    <row r="344" spans="1:29" x14ac:dyDescent="0.25">
      <c r="A344" t="s">
        <v>2314</v>
      </c>
      <c r="B344" t="s">
        <v>2285</v>
      </c>
      <c r="C344" t="s">
        <v>2317</v>
      </c>
      <c r="D344" t="s">
        <v>55</v>
      </c>
      <c r="E344" t="s">
        <v>118</v>
      </c>
      <c r="F344" s="51" t="str">
        <f>IFERROR(VLOOKUP(D344,'Tabelas auxiliares'!$A$3:$B$61,2,FALSE),"")</f>
        <v>PROEC - PRÓ-REITORIA DE EXTENSÃO E CULTURA</v>
      </c>
      <c r="G344" s="51" t="str">
        <f>IFERROR(VLOOKUP($B344,'Tabelas auxiliares'!$A$65:$C$102,2,FALSE),"")</f>
        <v>Diárias e passagens nacionais</v>
      </c>
      <c r="H344" s="51" t="str">
        <f>IFERROR(VLOOKUP($B344,'Tabelas auxiliares'!$A$65:$C$102,3,FALSE),"")</f>
        <v>PASSAGENS NACIONAIS / DIÁRIAS NACIONAIS / REEMBOLSO DE PASSAGENS TERRESTRES</v>
      </c>
      <c r="I344" t="s">
        <v>2109</v>
      </c>
      <c r="J344" t="s">
        <v>2146</v>
      </c>
      <c r="K344" t="s">
        <v>2147</v>
      </c>
      <c r="L344" t="s">
        <v>2148</v>
      </c>
      <c r="M344" t="s">
        <v>220</v>
      </c>
      <c r="N344" t="s">
        <v>221</v>
      </c>
      <c r="O344" t="s">
        <v>222</v>
      </c>
      <c r="P344" t="s">
        <v>223</v>
      </c>
      <c r="Q344" t="s">
        <v>224</v>
      </c>
      <c r="R344" t="s">
        <v>220</v>
      </c>
      <c r="S344" t="s">
        <v>124</v>
      </c>
      <c r="T344" t="s">
        <v>216</v>
      </c>
      <c r="U344" t="s">
        <v>123</v>
      </c>
      <c r="V344" t="s">
        <v>2606</v>
      </c>
      <c r="W344" t="s">
        <v>2494</v>
      </c>
      <c r="X344" s="51" t="str">
        <f t="shared" si="10"/>
        <v>3</v>
      </c>
      <c r="Y344" s="51" t="str">
        <f>IF(T344="","",IF(AND(T344&lt;&gt;'Tabelas auxiliares'!$B$236,T344&lt;&gt;'Tabelas auxiliares'!$B$237),"FOLHA DE PESSOAL",IF(X344='Tabelas auxiliares'!$A$237,"CUSTEIO",IF(X344='Tabelas auxiliares'!$A$236,"INVESTIMENTO","ERRO - VERIFICAR"))))</f>
        <v>CUSTEIO</v>
      </c>
      <c r="Z344" s="64">
        <f t="shared" si="11"/>
        <v>10000</v>
      </c>
      <c r="AA344" s="44">
        <v>5206.91</v>
      </c>
      <c r="AC344" s="44">
        <v>4793.09</v>
      </c>
    </row>
    <row r="345" spans="1:29" x14ac:dyDescent="0.25">
      <c r="A345" t="s">
        <v>2314</v>
      </c>
      <c r="B345" t="s">
        <v>2285</v>
      </c>
      <c r="C345" t="s">
        <v>2317</v>
      </c>
      <c r="D345" t="s">
        <v>55</v>
      </c>
      <c r="E345" t="s">
        <v>118</v>
      </c>
      <c r="F345" s="51" t="str">
        <f>IFERROR(VLOOKUP(D345,'Tabelas auxiliares'!$A$3:$B$61,2,FALSE),"")</f>
        <v>PROEC - PRÓ-REITORIA DE EXTENSÃO E CULTURA</v>
      </c>
      <c r="G345" s="51" t="str">
        <f>IFERROR(VLOOKUP($B345,'Tabelas auxiliares'!$A$65:$C$102,2,FALSE),"")</f>
        <v>Diárias e passagens nacionais</v>
      </c>
      <c r="H345" s="51" t="str">
        <f>IFERROR(VLOOKUP($B345,'Tabelas auxiliares'!$A$65:$C$102,3,FALSE),"")</f>
        <v>PASSAGENS NACIONAIS / DIÁRIAS NACIONAIS / REEMBOLSO DE PASSAGENS TERRESTRES</v>
      </c>
      <c r="I345" t="s">
        <v>2109</v>
      </c>
      <c r="J345" t="s">
        <v>2146</v>
      </c>
      <c r="K345" t="s">
        <v>2149</v>
      </c>
      <c r="L345" t="s">
        <v>2150</v>
      </c>
      <c r="M345" t="s">
        <v>220</v>
      </c>
      <c r="N345" t="s">
        <v>221</v>
      </c>
      <c r="O345" t="s">
        <v>222</v>
      </c>
      <c r="P345" t="s">
        <v>223</v>
      </c>
      <c r="Q345" t="s">
        <v>224</v>
      </c>
      <c r="R345" t="s">
        <v>220</v>
      </c>
      <c r="S345" t="s">
        <v>124</v>
      </c>
      <c r="T345" t="s">
        <v>216</v>
      </c>
      <c r="U345" t="s">
        <v>123</v>
      </c>
      <c r="V345" t="s">
        <v>3035</v>
      </c>
      <c r="W345" t="s">
        <v>3036</v>
      </c>
      <c r="X345" s="51" t="str">
        <f t="shared" si="10"/>
        <v>3</v>
      </c>
      <c r="Y345" s="51" t="str">
        <f>IF(T345="","",IF(AND(T345&lt;&gt;'Tabelas auxiliares'!$B$236,T345&lt;&gt;'Tabelas auxiliares'!$B$237),"FOLHA DE PESSOAL",IF(X345='Tabelas auxiliares'!$A$237,"CUSTEIO",IF(X345='Tabelas auxiliares'!$A$236,"INVESTIMENTO","ERRO - VERIFICAR"))))</f>
        <v>CUSTEIO</v>
      </c>
      <c r="Z345" s="64">
        <f t="shared" si="11"/>
        <v>2000</v>
      </c>
      <c r="AA345" s="44">
        <v>2000</v>
      </c>
    </row>
    <row r="346" spans="1:29" x14ac:dyDescent="0.25">
      <c r="A346" t="s">
        <v>2314</v>
      </c>
      <c r="B346" t="s">
        <v>2285</v>
      </c>
      <c r="C346" t="s">
        <v>2317</v>
      </c>
      <c r="D346" t="s">
        <v>57</v>
      </c>
      <c r="E346" t="s">
        <v>118</v>
      </c>
      <c r="F346" s="51" t="str">
        <f>IFERROR(VLOOKUP(D346,'Tabelas auxiliares'!$A$3:$B$61,2,FALSE),"")</f>
        <v>EDITORA DA UFABC</v>
      </c>
      <c r="G346" s="51" t="str">
        <f>IFERROR(VLOOKUP($B346,'Tabelas auxiliares'!$A$65:$C$102,2,FALSE),"")</f>
        <v>Diárias e passagens nacionais</v>
      </c>
      <c r="H346" s="51" t="str">
        <f>IFERROR(VLOOKUP($B346,'Tabelas auxiliares'!$A$65:$C$102,3,FALSE),"")</f>
        <v>PASSAGENS NACIONAIS / DIÁRIAS NACIONAIS / REEMBOLSO DE PASSAGENS TERRESTRES</v>
      </c>
      <c r="I346" t="s">
        <v>2916</v>
      </c>
      <c r="J346" t="s">
        <v>2932</v>
      </c>
      <c r="K346" t="s">
        <v>2933</v>
      </c>
      <c r="L346" t="s">
        <v>2934</v>
      </c>
      <c r="M346" t="s">
        <v>220</v>
      </c>
      <c r="N346" t="s">
        <v>221</v>
      </c>
      <c r="O346" t="s">
        <v>222</v>
      </c>
      <c r="P346" t="s">
        <v>223</v>
      </c>
      <c r="Q346" t="s">
        <v>224</v>
      </c>
      <c r="R346" t="s">
        <v>220</v>
      </c>
      <c r="S346" t="s">
        <v>124</v>
      </c>
      <c r="T346" t="s">
        <v>216</v>
      </c>
      <c r="U346" t="s">
        <v>123</v>
      </c>
      <c r="V346" t="s">
        <v>2606</v>
      </c>
      <c r="W346" t="s">
        <v>2494</v>
      </c>
      <c r="X346" s="51" t="str">
        <f t="shared" si="10"/>
        <v>3</v>
      </c>
      <c r="Y346" s="51" t="str">
        <f>IF(T346="","",IF(AND(T346&lt;&gt;'Tabelas auxiliares'!$B$236,T346&lt;&gt;'Tabelas auxiliares'!$B$237),"FOLHA DE PESSOAL",IF(X346='Tabelas auxiliares'!$A$237,"CUSTEIO",IF(X346='Tabelas auxiliares'!$A$236,"INVESTIMENTO","ERRO - VERIFICAR"))))</f>
        <v>CUSTEIO</v>
      </c>
      <c r="Z346" s="64">
        <f t="shared" si="11"/>
        <v>2500</v>
      </c>
      <c r="AA346" s="44">
        <v>2500</v>
      </c>
    </row>
    <row r="347" spans="1:29" x14ac:dyDescent="0.25">
      <c r="A347" t="s">
        <v>2314</v>
      </c>
      <c r="B347" t="s">
        <v>2285</v>
      </c>
      <c r="C347" t="s">
        <v>2317</v>
      </c>
      <c r="D347" t="s">
        <v>61</v>
      </c>
      <c r="E347" t="s">
        <v>118</v>
      </c>
      <c r="F347" s="51" t="str">
        <f>IFERROR(VLOOKUP(D347,'Tabelas auxiliares'!$A$3:$B$61,2,FALSE),"")</f>
        <v>PROAD - PRÓ-REITORIA DE ADMINISTRAÇÃO</v>
      </c>
      <c r="G347" s="51" t="str">
        <f>IFERROR(VLOOKUP($B347,'Tabelas auxiliares'!$A$65:$C$102,2,FALSE),"")</f>
        <v>Diárias e passagens nacionais</v>
      </c>
      <c r="H347" s="51" t="str">
        <f>IFERROR(VLOOKUP($B347,'Tabelas auxiliares'!$A$65:$C$102,3,FALSE),"")</f>
        <v>PASSAGENS NACIONAIS / DIÁRIAS NACIONAIS / REEMBOLSO DE PASSAGENS TERRESTRES</v>
      </c>
      <c r="I347" t="s">
        <v>3042</v>
      </c>
      <c r="J347" t="s">
        <v>3167</v>
      </c>
      <c r="K347" t="s">
        <v>3168</v>
      </c>
      <c r="L347" t="s">
        <v>3169</v>
      </c>
      <c r="M347" t="s">
        <v>220</v>
      </c>
      <c r="N347" t="s">
        <v>221</v>
      </c>
      <c r="O347" t="s">
        <v>222</v>
      </c>
      <c r="P347" t="s">
        <v>223</v>
      </c>
      <c r="Q347" t="s">
        <v>224</v>
      </c>
      <c r="R347" t="s">
        <v>220</v>
      </c>
      <c r="S347" t="s">
        <v>124</v>
      </c>
      <c r="T347" t="s">
        <v>216</v>
      </c>
      <c r="U347" t="s">
        <v>123</v>
      </c>
      <c r="V347" t="s">
        <v>2606</v>
      </c>
      <c r="W347" t="s">
        <v>2494</v>
      </c>
      <c r="X347" s="51" t="str">
        <f t="shared" si="10"/>
        <v>3</v>
      </c>
      <c r="Y347" s="51" t="str">
        <f>IF(T347="","",IF(AND(T347&lt;&gt;'Tabelas auxiliares'!$B$236,T347&lt;&gt;'Tabelas auxiliares'!$B$237),"FOLHA DE PESSOAL",IF(X347='Tabelas auxiliares'!$A$237,"CUSTEIO",IF(X347='Tabelas auxiliares'!$A$236,"INVESTIMENTO","ERRO - VERIFICAR"))))</f>
        <v>CUSTEIO</v>
      </c>
      <c r="Z347" s="64">
        <f t="shared" si="11"/>
        <v>5000</v>
      </c>
      <c r="AA347" s="44">
        <v>5000</v>
      </c>
    </row>
    <row r="348" spans="1:29" x14ac:dyDescent="0.25">
      <c r="A348" t="s">
        <v>2314</v>
      </c>
      <c r="B348" t="s">
        <v>2285</v>
      </c>
      <c r="C348" t="s">
        <v>2317</v>
      </c>
      <c r="D348" t="s">
        <v>63</v>
      </c>
      <c r="E348" t="s">
        <v>118</v>
      </c>
      <c r="F348" s="51" t="str">
        <f>IFERROR(VLOOKUP(D348,'Tabelas auxiliares'!$A$3:$B$61,2,FALSE),"")</f>
        <v>PROAD - PASSAGENS * D.U.C</v>
      </c>
      <c r="G348" s="51" t="str">
        <f>IFERROR(VLOOKUP($B348,'Tabelas auxiliares'!$A$65:$C$102,2,FALSE),"")</f>
        <v>Diárias e passagens nacionais</v>
      </c>
      <c r="H348" s="51" t="str">
        <f>IFERROR(VLOOKUP($B348,'Tabelas auxiliares'!$A$65:$C$102,3,FALSE),"")</f>
        <v>PASSAGENS NACIONAIS / DIÁRIAS NACIONAIS / REEMBOLSO DE PASSAGENS TERRESTRES</v>
      </c>
      <c r="I348" t="s">
        <v>2856</v>
      </c>
      <c r="J348" t="s">
        <v>1833</v>
      </c>
      <c r="K348" t="s">
        <v>2897</v>
      </c>
      <c r="L348" t="s">
        <v>1847</v>
      </c>
      <c r="M348" t="s">
        <v>1836</v>
      </c>
      <c r="N348" t="s">
        <v>221</v>
      </c>
      <c r="O348" t="s">
        <v>222</v>
      </c>
      <c r="P348" t="s">
        <v>223</v>
      </c>
      <c r="Q348" t="s">
        <v>224</v>
      </c>
      <c r="R348" t="s">
        <v>220</v>
      </c>
      <c r="S348" t="s">
        <v>124</v>
      </c>
      <c r="T348" t="s">
        <v>216</v>
      </c>
      <c r="U348" t="s">
        <v>123</v>
      </c>
      <c r="V348" t="s">
        <v>2672</v>
      </c>
      <c r="W348" t="s">
        <v>2542</v>
      </c>
      <c r="X348" s="51" t="str">
        <f t="shared" si="10"/>
        <v>3</v>
      </c>
      <c r="Y348" s="51" t="str">
        <f>IF(T348="","",IF(AND(T348&lt;&gt;'Tabelas auxiliares'!$B$236,T348&lt;&gt;'Tabelas auxiliares'!$B$237),"FOLHA DE PESSOAL",IF(X348='Tabelas auxiliares'!$A$237,"CUSTEIO",IF(X348='Tabelas auxiliares'!$A$236,"INVESTIMENTO","ERRO - VERIFICAR"))))</f>
        <v>CUSTEIO</v>
      </c>
      <c r="Z348" s="64">
        <f t="shared" si="11"/>
        <v>100000</v>
      </c>
      <c r="AA348" s="44">
        <v>97609.96</v>
      </c>
      <c r="AC348" s="44">
        <v>2390.04</v>
      </c>
    </row>
    <row r="349" spans="1:29" x14ac:dyDescent="0.25">
      <c r="A349" t="s">
        <v>2314</v>
      </c>
      <c r="B349" t="s">
        <v>2285</v>
      </c>
      <c r="C349" t="s">
        <v>2317</v>
      </c>
      <c r="D349" t="s">
        <v>63</v>
      </c>
      <c r="E349" t="s">
        <v>118</v>
      </c>
      <c r="F349" s="51" t="str">
        <f>IFERROR(VLOOKUP(D349,'Tabelas auxiliares'!$A$3:$B$61,2,FALSE),"")</f>
        <v>PROAD - PASSAGENS * D.U.C</v>
      </c>
      <c r="G349" s="51" t="str">
        <f>IFERROR(VLOOKUP($B349,'Tabelas auxiliares'!$A$65:$C$102,2,FALSE),"")</f>
        <v>Diárias e passagens nacionais</v>
      </c>
      <c r="H349" s="51" t="str">
        <f>IFERROR(VLOOKUP($B349,'Tabelas auxiliares'!$A$65:$C$102,3,FALSE),"")</f>
        <v>PASSAGENS NACIONAIS / DIÁRIAS NACIONAIS / REEMBOLSO DE PASSAGENS TERRESTRES</v>
      </c>
      <c r="I349" t="s">
        <v>2856</v>
      </c>
      <c r="J349" t="s">
        <v>1833</v>
      </c>
      <c r="K349" t="s">
        <v>2898</v>
      </c>
      <c r="L349" t="s">
        <v>1847</v>
      </c>
      <c r="M349" t="s">
        <v>1836</v>
      </c>
      <c r="N349" t="s">
        <v>221</v>
      </c>
      <c r="O349" t="s">
        <v>222</v>
      </c>
      <c r="P349" t="s">
        <v>223</v>
      </c>
      <c r="Q349" t="s">
        <v>224</v>
      </c>
      <c r="R349" t="s">
        <v>220</v>
      </c>
      <c r="S349" t="s">
        <v>124</v>
      </c>
      <c r="T349" t="s">
        <v>216</v>
      </c>
      <c r="U349" t="s">
        <v>123</v>
      </c>
      <c r="V349" t="s">
        <v>2673</v>
      </c>
      <c r="W349" t="s">
        <v>2543</v>
      </c>
      <c r="X349" s="51" t="str">
        <f t="shared" si="10"/>
        <v>3</v>
      </c>
      <c r="Y349" s="51" t="str">
        <f>IF(T349="","",IF(AND(T349&lt;&gt;'Tabelas auxiliares'!$B$236,T349&lt;&gt;'Tabelas auxiliares'!$B$237),"FOLHA DE PESSOAL",IF(X349='Tabelas auxiliares'!$A$237,"CUSTEIO",IF(X349='Tabelas auxiliares'!$A$236,"INVESTIMENTO","ERRO - VERIFICAR"))))</f>
        <v>CUSTEIO</v>
      </c>
      <c r="Z349" s="64">
        <f t="shared" si="11"/>
        <v>50000</v>
      </c>
      <c r="AA349" s="44">
        <v>50000</v>
      </c>
    </row>
    <row r="350" spans="1:29" x14ac:dyDescent="0.25">
      <c r="A350" t="s">
        <v>2314</v>
      </c>
      <c r="B350" t="s">
        <v>2285</v>
      </c>
      <c r="C350" t="s">
        <v>2317</v>
      </c>
      <c r="D350" t="s">
        <v>63</v>
      </c>
      <c r="E350" t="s">
        <v>118</v>
      </c>
      <c r="F350" s="51" t="str">
        <f>IFERROR(VLOOKUP(D350,'Tabelas auxiliares'!$A$3:$B$61,2,FALSE),"")</f>
        <v>PROAD - PASSAGENS * D.U.C</v>
      </c>
      <c r="G350" s="51" t="str">
        <f>IFERROR(VLOOKUP($B350,'Tabelas auxiliares'!$A$65:$C$102,2,FALSE),"")</f>
        <v>Diárias e passagens nacionais</v>
      </c>
      <c r="H350" s="51" t="str">
        <f>IFERROR(VLOOKUP($B350,'Tabelas auxiliares'!$A$65:$C$102,3,FALSE),"")</f>
        <v>PASSAGENS NACIONAIS / DIÁRIAS NACIONAIS / REEMBOLSO DE PASSAGENS TERRESTRES</v>
      </c>
      <c r="I350" t="s">
        <v>2856</v>
      </c>
      <c r="J350" t="s">
        <v>1833</v>
      </c>
      <c r="K350" t="s">
        <v>2899</v>
      </c>
      <c r="L350" t="s">
        <v>1847</v>
      </c>
      <c r="M350" t="s">
        <v>1836</v>
      </c>
      <c r="N350" t="s">
        <v>221</v>
      </c>
      <c r="O350" t="s">
        <v>222</v>
      </c>
      <c r="P350" t="s">
        <v>223</v>
      </c>
      <c r="Q350" t="s">
        <v>224</v>
      </c>
      <c r="R350" t="s">
        <v>220</v>
      </c>
      <c r="S350" t="s">
        <v>124</v>
      </c>
      <c r="T350" t="s">
        <v>216</v>
      </c>
      <c r="U350" t="s">
        <v>123</v>
      </c>
      <c r="V350" t="s">
        <v>2600</v>
      </c>
      <c r="W350" t="s">
        <v>2486</v>
      </c>
      <c r="X350" s="51" t="str">
        <f t="shared" si="10"/>
        <v>3</v>
      </c>
      <c r="Y350" s="51" t="str">
        <f>IF(T350="","",IF(AND(T350&lt;&gt;'Tabelas auxiliares'!$B$236,T350&lt;&gt;'Tabelas auxiliares'!$B$237),"FOLHA DE PESSOAL",IF(X350='Tabelas auxiliares'!$A$237,"CUSTEIO",IF(X350='Tabelas auxiliares'!$A$236,"INVESTIMENTO","ERRO - VERIFICAR"))))</f>
        <v>CUSTEIO</v>
      </c>
      <c r="Z350" s="64">
        <f t="shared" si="11"/>
        <v>3000</v>
      </c>
      <c r="AA350" s="44">
        <v>3000</v>
      </c>
    </row>
    <row r="351" spans="1:29" x14ac:dyDescent="0.25">
      <c r="A351" t="s">
        <v>2314</v>
      </c>
      <c r="B351" t="s">
        <v>2285</v>
      </c>
      <c r="C351" t="s">
        <v>2317</v>
      </c>
      <c r="D351" t="s">
        <v>63</v>
      </c>
      <c r="E351" t="s">
        <v>118</v>
      </c>
      <c r="F351" s="51" t="str">
        <f>IFERROR(VLOOKUP(D351,'Tabelas auxiliares'!$A$3:$B$61,2,FALSE),"")</f>
        <v>PROAD - PASSAGENS * D.U.C</v>
      </c>
      <c r="G351" s="51" t="str">
        <f>IFERROR(VLOOKUP($B351,'Tabelas auxiliares'!$A$65:$C$102,2,FALSE),"")</f>
        <v>Diárias e passagens nacionais</v>
      </c>
      <c r="H351" s="51" t="str">
        <f>IFERROR(VLOOKUP($B351,'Tabelas auxiliares'!$A$65:$C$102,3,FALSE),"")</f>
        <v>PASSAGENS NACIONAIS / DIÁRIAS NACIONAIS / REEMBOLSO DE PASSAGENS TERRESTRES</v>
      </c>
      <c r="I351" t="s">
        <v>2936</v>
      </c>
      <c r="J351" t="s">
        <v>2918</v>
      </c>
      <c r="K351" t="s">
        <v>3037</v>
      </c>
      <c r="L351" t="s">
        <v>2919</v>
      </c>
      <c r="M351" t="s">
        <v>220</v>
      </c>
      <c r="N351" t="s">
        <v>221</v>
      </c>
      <c r="O351" t="s">
        <v>222</v>
      </c>
      <c r="P351" t="s">
        <v>223</v>
      </c>
      <c r="Q351" t="s">
        <v>224</v>
      </c>
      <c r="R351" t="s">
        <v>220</v>
      </c>
      <c r="S351" t="s">
        <v>124</v>
      </c>
      <c r="T351" t="s">
        <v>216</v>
      </c>
      <c r="U351" t="s">
        <v>123</v>
      </c>
      <c r="V351" t="s">
        <v>2674</v>
      </c>
      <c r="W351" t="s">
        <v>2544</v>
      </c>
      <c r="X351" s="51" t="str">
        <f t="shared" si="10"/>
        <v>3</v>
      </c>
      <c r="Y351" s="51" t="str">
        <f>IF(T351="","",IF(AND(T351&lt;&gt;'Tabelas auxiliares'!$B$236,T351&lt;&gt;'Tabelas auxiliares'!$B$237),"FOLHA DE PESSOAL",IF(X351='Tabelas auxiliares'!$A$237,"CUSTEIO",IF(X351='Tabelas auxiliares'!$A$236,"INVESTIMENTO","ERRO - VERIFICAR"))))</f>
        <v>CUSTEIO</v>
      </c>
      <c r="Z351" s="64">
        <f t="shared" si="11"/>
        <v>3000</v>
      </c>
      <c r="AA351" s="44">
        <v>3000</v>
      </c>
    </row>
    <row r="352" spans="1:29" x14ac:dyDescent="0.25">
      <c r="A352" t="s">
        <v>2314</v>
      </c>
      <c r="B352" t="s">
        <v>2285</v>
      </c>
      <c r="C352" t="s">
        <v>2317</v>
      </c>
      <c r="D352" t="s">
        <v>63</v>
      </c>
      <c r="E352" t="s">
        <v>118</v>
      </c>
      <c r="F352" s="51" t="str">
        <f>IFERROR(VLOOKUP(D352,'Tabelas auxiliares'!$A$3:$B$61,2,FALSE),"")</f>
        <v>PROAD - PASSAGENS * D.U.C</v>
      </c>
      <c r="G352" s="51" t="str">
        <f>IFERROR(VLOOKUP($B352,'Tabelas auxiliares'!$A$65:$C$102,2,FALSE),"")</f>
        <v>Diárias e passagens nacionais</v>
      </c>
      <c r="H352" s="51" t="str">
        <f>IFERROR(VLOOKUP($B352,'Tabelas auxiliares'!$A$65:$C$102,3,FALSE),"")</f>
        <v>PASSAGENS NACIONAIS / DIÁRIAS NACIONAIS / REEMBOLSO DE PASSAGENS TERRESTRES</v>
      </c>
      <c r="I352" t="s">
        <v>2936</v>
      </c>
      <c r="J352" t="s">
        <v>2920</v>
      </c>
      <c r="K352" t="s">
        <v>3038</v>
      </c>
      <c r="L352" t="s">
        <v>2921</v>
      </c>
      <c r="M352" t="s">
        <v>220</v>
      </c>
      <c r="N352" t="s">
        <v>221</v>
      </c>
      <c r="O352" t="s">
        <v>222</v>
      </c>
      <c r="P352" t="s">
        <v>223</v>
      </c>
      <c r="Q352" t="s">
        <v>224</v>
      </c>
      <c r="R352" t="s">
        <v>220</v>
      </c>
      <c r="S352" t="s">
        <v>124</v>
      </c>
      <c r="T352" t="s">
        <v>216</v>
      </c>
      <c r="U352" t="s">
        <v>123</v>
      </c>
      <c r="V352" t="s">
        <v>2674</v>
      </c>
      <c r="W352" t="s">
        <v>2544</v>
      </c>
      <c r="X352" s="51" t="str">
        <f t="shared" si="10"/>
        <v>3</v>
      </c>
      <c r="Y352" s="51" t="str">
        <f>IF(T352="","",IF(AND(T352&lt;&gt;'Tabelas auxiliares'!$B$236,T352&lt;&gt;'Tabelas auxiliares'!$B$237),"FOLHA DE PESSOAL",IF(X352='Tabelas auxiliares'!$A$237,"CUSTEIO",IF(X352='Tabelas auxiliares'!$A$236,"INVESTIMENTO","ERRO - VERIFICAR"))))</f>
        <v>CUSTEIO</v>
      </c>
      <c r="Z352" s="64">
        <f t="shared" si="11"/>
        <v>3000</v>
      </c>
      <c r="AA352" s="44">
        <v>3000</v>
      </c>
    </row>
    <row r="353" spans="1:29" x14ac:dyDescent="0.25">
      <c r="A353" t="s">
        <v>2314</v>
      </c>
      <c r="B353" t="s">
        <v>2285</v>
      </c>
      <c r="C353" t="s">
        <v>2317</v>
      </c>
      <c r="D353" t="s">
        <v>65</v>
      </c>
      <c r="E353" t="s">
        <v>118</v>
      </c>
      <c r="F353" s="51" t="str">
        <f>IFERROR(VLOOKUP(D353,'Tabelas auxiliares'!$A$3:$B$61,2,FALSE),"")</f>
        <v>PROPLADI - PRÓ-REITORIA DE PLAN. E DESENV. INSTITUCIONAL</v>
      </c>
      <c r="G353" s="51" t="str">
        <f>IFERROR(VLOOKUP($B353,'Tabelas auxiliares'!$A$65:$C$102,2,FALSE),"")</f>
        <v>Diárias e passagens nacionais</v>
      </c>
      <c r="H353" s="51" t="str">
        <f>IFERROR(VLOOKUP($B353,'Tabelas auxiliares'!$A$65:$C$102,3,FALSE),"")</f>
        <v>PASSAGENS NACIONAIS / DIÁRIAS NACIONAIS / REEMBOLSO DE PASSAGENS TERRESTRES</v>
      </c>
      <c r="I353" t="s">
        <v>384</v>
      </c>
      <c r="J353" t="s">
        <v>466</v>
      </c>
      <c r="K353" t="s">
        <v>467</v>
      </c>
      <c r="L353" t="s">
        <v>468</v>
      </c>
      <c r="M353" t="s">
        <v>220</v>
      </c>
      <c r="N353" t="s">
        <v>221</v>
      </c>
      <c r="O353" t="s">
        <v>222</v>
      </c>
      <c r="P353" t="s">
        <v>223</v>
      </c>
      <c r="Q353" t="s">
        <v>224</v>
      </c>
      <c r="R353" t="s">
        <v>220</v>
      </c>
      <c r="S353" t="s">
        <v>124</v>
      </c>
      <c r="T353" t="s">
        <v>216</v>
      </c>
      <c r="U353" t="s">
        <v>123</v>
      </c>
      <c r="V353" t="s">
        <v>2606</v>
      </c>
      <c r="W353" t="s">
        <v>2494</v>
      </c>
      <c r="X353" s="51" t="str">
        <f t="shared" si="10"/>
        <v>3</v>
      </c>
      <c r="Y353" s="51" t="str">
        <f>IF(T353="","",IF(AND(T353&lt;&gt;'Tabelas auxiliares'!$B$236,T353&lt;&gt;'Tabelas auxiliares'!$B$237),"FOLHA DE PESSOAL",IF(X353='Tabelas auxiliares'!$A$237,"CUSTEIO",IF(X353='Tabelas auxiliares'!$A$236,"INVESTIMENTO","ERRO - VERIFICAR"))))</f>
        <v>CUSTEIO</v>
      </c>
      <c r="Z353" s="64">
        <f t="shared" si="11"/>
        <v>10000</v>
      </c>
      <c r="AA353" s="44">
        <v>8273.15</v>
      </c>
      <c r="AC353" s="44">
        <v>1726.85</v>
      </c>
    </row>
    <row r="354" spans="1:29" x14ac:dyDescent="0.25">
      <c r="A354" t="s">
        <v>2314</v>
      </c>
      <c r="B354" t="s">
        <v>2285</v>
      </c>
      <c r="C354" t="s">
        <v>2317</v>
      </c>
      <c r="D354" t="s">
        <v>67</v>
      </c>
      <c r="E354" t="s">
        <v>118</v>
      </c>
      <c r="F354" s="51" t="str">
        <f>IFERROR(VLOOKUP(D354,'Tabelas auxiliares'!$A$3:$B$61,2,FALSE),"")</f>
        <v>PROAP - PRÓ-REITORIA DE POLÍTICAS AFIRMATIVAS</v>
      </c>
      <c r="G354" s="51" t="str">
        <f>IFERROR(VLOOKUP($B354,'Tabelas auxiliares'!$A$65:$C$102,2,FALSE),"")</f>
        <v>Diárias e passagens nacionais</v>
      </c>
      <c r="H354" s="51" t="str">
        <f>IFERROR(VLOOKUP($B354,'Tabelas auxiliares'!$A$65:$C$102,3,FALSE),"")</f>
        <v>PASSAGENS NACIONAIS / DIÁRIAS NACIONAIS / REEMBOLSO DE PASSAGENS TERRESTRES</v>
      </c>
      <c r="I354" t="s">
        <v>2180</v>
      </c>
      <c r="J354" t="s">
        <v>2188</v>
      </c>
      <c r="K354" t="s">
        <v>2189</v>
      </c>
      <c r="L354" t="s">
        <v>2190</v>
      </c>
      <c r="M354" t="s">
        <v>220</v>
      </c>
      <c r="N354" t="s">
        <v>221</v>
      </c>
      <c r="O354" t="s">
        <v>222</v>
      </c>
      <c r="P354" t="s">
        <v>223</v>
      </c>
      <c r="Q354" t="s">
        <v>224</v>
      </c>
      <c r="R354" t="s">
        <v>220</v>
      </c>
      <c r="S354" t="s">
        <v>124</v>
      </c>
      <c r="T354" t="s">
        <v>216</v>
      </c>
      <c r="U354" t="s">
        <v>123</v>
      </c>
      <c r="V354" t="s">
        <v>3035</v>
      </c>
      <c r="W354" t="s">
        <v>3036</v>
      </c>
      <c r="X354" s="51" t="str">
        <f t="shared" si="10"/>
        <v>3</v>
      </c>
      <c r="Y354" s="51" t="str">
        <f>IF(T354="","",IF(AND(T354&lt;&gt;'Tabelas auxiliares'!$B$236,T354&lt;&gt;'Tabelas auxiliares'!$B$237),"FOLHA DE PESSOAL",IF(X354='Tabelas auxiliares'!$A$237,"CUSTEIO",IF(X354='Tabelas auxiliares'!$A$236,"INVESTIMENTO","ERRO - VERIFICAR"))))</f>
        <v>CUSTEIO</v>
      </c>
      <c r="Z354" s="64">
        <f t="shared" si="11"/>
        <v>3000</v>
      </c>
      <c r="AA354" s="44">
        <v>3000</v>
      </c>
    </row>
    <row r="355" spans="1:29" x14ac:dyDescent="0.25">
      <c r="A355" t="s">
        <v>2314</v>
      </c>
      <c r="B355" t="s">
        <v>2285</v>
      </c>
      <c r="C355" t="s">
        <v>2317</v>
      </c>
      <c r="D355" t="s">
        <v>67</v>
      </c>
      <c r="E355" t="s">
        <v>118</v>
      </c>
      <c r="F355" s="51" t="str">
        <f>IFERROR(VLOOKUP(D355,'Tabelas auxiliares'!$A$3:$B$61,2,FALSE),"")</f>
        <v>PROAP - PRÓ-REITORIA DE POLÍTICAS AFIRMATIVAS</v>
      </c>
      <c r="G355" s="51" t="str">
        <f>IFERROR(VLOOKUP($B355,'Tabelas auxiliares'!$A$65:$C$102,2,FALSE),"")</f>
        <v>Diárias e passagens nacionais</v>
      </c>
      <c r="H355" s="51" t="str">
        <f>IFERROR(VLOOKUP($B355,'Tabelas auxiliares'!$A$65:$C$102,3,FALSE),"")</f>
        <v>PASSAGENS NACIONAIS / DIÁRIAS NACIONAIS / REEMBOLSO DE PASSAGENS TERRESTRES</v>
      </c>
      <c r="I355" t="s">
        <v>2742</v>
      </c>
      <c r="J355" t="s">
        <v>2188</v>
      </c>
      <c r="K355" t="s">
        <v>2751</v>
      </c>
      <c r="L355" t="s">
        <v>2752</v>
      </c>
      <c r="M355" t="s">
        <v>220</v>
      </c>
      <c r="N355" t="s">
        <v>221</v>
      </c>
      <c r="O355" t="s">
        <v>222</v>
      </c>
      <c r="P355" t="s">
        <v>223</v>
      </c>
      <c r="Q355" t="s">
        <v>224</v>
      </c>
      <c r="R355" t="s">
        <v>220</v>
      </c>
      <c r="S355" t="s">
        <v>124</v>
      </c>
      <c r="T355" t="s">
        <v>216</v>
      </c>
      <c r="U355" t="s">
        <v>123</v>
      </c>
      <c r="V355" t="s">
        <v>2606</v>
      </c>
      <c r="W355" t="s">
        <v>2494</v>
      </c>
      <c r="X355" s="51" t="str">
        <f t="shared" si="10"/>
        <v>3</v>
      </c>
      <c r="Y355" s="51" t="str">
        <f>IF(T355="","",IF(AND(T355&lt;&gt;'Tabelas auxiliares'!$B$236,T355&lt;&gt;'Tabelas auxiliares'!$B$237),"FOLHA DE PESSOAL",IF(X355='Tabelas auxiliares'!$A$237,"CUSTEIO",IF(X355='Tabelas auxiliares'!$A$236,"INVESTIMENTO","ERRO - VERIFICAR"))))</f>
        <v>CUSTEIO</v>
      </c>
      <c r="Z355" s="64">
        <f t="shared" si="11"/>
        <v>2000</v>
      </c>
      <c r="AA355" s="44">
        <v>1244.08</v>
      </c>
      <c r="AC355" s="44">
        <v>755.92</v>
      </c>
    </row>
    <row r="356" spans="1:29" x14ac:dyDescent="0.25">
      <c r="A356" t="s">
        <v>2314</v>
      </c>
      <c r="B356" t="s">
        <v>2285</v>
      </c>
      <c r="C356" t="s">
        <v>2317</v>
      </c>
      <c r="D356" t="s">
        <v>71</v>
      </c>
      <c r="E356" t="s">
        <v>118</v>
      </c>
      <c r="F356" s="51" t="str">
        <f>IFERROR(VLOOKUP(D356,'Tabelas auxiliares'!$A$3:$B$61,2,FALSE),"")</f>
        <v>ARI - ASSESSORIA DE RELAÇÕES INTERNACIONAIS</v>
      </c>
      <c r="G356" s="51" t="str">
        <f>IFERROR(VLOOKUP($B356,'Tabelas auxiliares'!$A$65:$C$102,2,FALSE),"")</f>
        <v>Diárias e passagens nacionais</v>
      </c>
      <c r="H356" s="51" t="str">
        <f>IFERROR(VLOOKUP($B356,'Tabelas auxiliares'!$A$65:$C$102,3,FALSE),"")</f>
        <v>PASSAGENS NACIONAIS / DIÁRIAS NACIONAIS / REEMBOLSO DE PASSAGENS TERRESTRES</v>
      </c>
      <c r="I356" t="s">
        <v>469</v>
      </c>
      <c r="J356" t="s">
        <v>470</v>
      </c>
      <c r="K356" t="s">
        <v>471</v>
      </c>
      <c r="L356" t="s">
        <v>472</v>
      </c>
      <c r="M356" t="s">
        <v>220</v>
      </c>
      <c r="N356" t="s">
        <v>221</v>
      </c>
      <c r="O356" t="s">
        <v>222</v>
      </c>
      <c r="P356" t="s">
        <v>223</v>
      </c>
      <c r="Q356" t="s">
        <v>224</v>
      </c>
      <c r="R356" t="s">
        <v>220</v>
      </c>
      <c r="S356" t="s">
        <v>124</v>
      </c>
      <c r="T356" t="s">
        <v>216</v>
      </c>
      <c r="U356" t="s">
        <v>123</v>
      </c>
      <c r="V356" t="s">
        <v>2606</v>
      </c>
      <c r="W356" t="s">
        <v>2494</v>
      </c>
      <c r="X356" s="51" t="str">
        <f t="shared" si="10"/>
        <v>3</v>
      </c>
      <c r="Y356" s="51" t="str">
        <f>IF(T356="","",IF(AND(T356&lt;&gt;'Tabelas auxiliares'!$B$236,T356&lt;&gt;'Tabelas auxiliares'!$B$237),"FOLHA DE PESSOAL",IF(X356='Tabelas auxiliares'!$A$237,"CUSTEIO",IF(X356='Tabelas auxiliares'!$A$236,"INVESTIMENTO","ERRO - VERIFICAR"))))</f>
        <v>CUSTEIO</v>
      </c>
      <c r="Z356" s="64">
        <f t="shared" si="11"/>
        <v>12000</v>
      </c>
      <c r="AA356" s="44">
        <v>7858.14</v>
      </c>
      <c r="AC356" s="44">
        <v>4141.8599999999997</v>
      </c>
    </row>
    <row r="357" spans="1:29" x14ac:dyDescent="0.25">
      <c r="A357" t="s">
        <v>2314</v>
      </c>
      <c r="B357" t="s">
        <v>2285</v>
      </c>
      <c r="C357" t="s">
        <v>2317</v>
      </c>
      <c r="D357" t="s">
        <v>71</v>
      </c>
      <c r="E357" t="s">
        <v>118</v>
      </c>
      <c r="F357" s="51" t="str">
        <f>IFERROR(VLOOKUP(D357,'Tabelas auxiliares'!$A$3:$B$61,2,FALSE),"")</f>
        <v>ARI - ASSESSORIA DE RELAÇÕES INTERNACIONAIS</v>
      </c>
      <c r="G357" s="51" t="str">
        <f>IFERROR(VLOOKUP($B357,'Tabelas auxiliares'!$A$65:$C$102,2,FALSE),"")</f>
        <v>Diárias e passagens nacionais</v>
      </c>
      <c r="H357" s="51" t="str">
        <f>IFERROR(VLOOKUP($B357,'Tabelas auxiliares'!$A$65:$C$102,3,FALSE),"")</f>
        <v>PASSAGENS NACIONAIS / DIÁRIAS NACIONAIS / REEMBOLSO DE PASSAGENS TERRESTRES</v>
      </c>
      <c r="I357" t="s">
        <v>469</v>
      </c>
      <c r="J357" t="s">
        <v>470</v>
      </c>
      <c r="K357" t="s">
        <v>473</v>
      </c>
      <c r="L357" t="s">
        <v>474</v>
      </c>
      <c r="M357" t="s">
        <v>220</v>
      </c>
      <c r="N357" t="s">
        <v>221</v>
      </c>
      <c r="O357" t="s">
        <v>222</v>
      </c>
      <c r="P357" t="s">
        <v>223</v>
      </c>
      <c r="Q357" t="s">
        <v>224</v>
      </c>
      <c r="R357" t="s">
        <v>220</v>
      </c>
      <c r="S357" t="s">
        <v>124</v>
      </c>
      <c r="T357" t="s">
        <v>216</v>
      </c>
      <c r="U357" t="s">
        <v>123</v>
      </c>
      <c r="V357" t="s">
        <v>3021</v>
      </c>
      <c r="W357" t="s">
        <v>3022</v>
      </c>
      <c r="X357" s="51" t="str">
        <f t="shared" si="10"/>
        <v>3</v>
      </c>
      <c r="Y357" s="51" t="str">
        <f>IF(T357="","",IF(AND(T357&lt;&gt;'Tabelas auxiliares'!$B$236,T357&lt;&gt;'Tabelas auxiliares'!$B$237),"FOLHA DE PESSOAL",IF(X357='Tabelas auxiliares'!$A$237,"CUSTEIO",IF(X357='Tabelas auxiliares'!$A$236,"INVESTIMENTO","ERRO - VERIFICAR"))))</f>
        <v>CUSTEIO</v>
      </c>
      <c r="Z357" s="64">
        <f t="shared" si="11"/>
        <v>56500</v>
      </c>
      <c r="AA357" s="44">
        <v>41236.81</v>
      </c>
      <c r="AC357" s="44">
        <v>15263.19</v>
      </c>
    </row>
    <row r="358" spans="1:29" x14ac:dyDescent="0.25">
      <c r="A358" t="s">
        <v>2314</v>
      </c>
      <c r="B358" t="s">
        <v>2285</v>
      </c>
      <c r="C358" t="s">
        <v>2317</v>
      </c>
      <c r="D358" t="s">
        <v>73</v>
      </c>
      <c r="E358" t="s">
        <v>118</v>
      </c>
      <c r="F358" s="51" t="str">
        <f>IFERROR(VLOOKUP(D358,'Tabelas auxiliares'!$A$3:$B$61,2,FALSE),"")</f>
        <v>PROPG - PRÓ-REITORIA DE PÓS-GRADUAÇÃO</v>
      </c>
      <c r="G358" s="51" t="str">
        <f>IFERROR(VLOOKUP($B358,'Tabelas auxiliares'!$A$65:$C$102,2,FALSE),"")</f>
        <v>Diárias e passagens nacionais</v>
      </c>
      <c r="H358" s="51" t="str">
        <f>IFERROR(VLOOKUP($B358,'Tabelas auxiliares'!$A$65:$C$102,3,FALSE),"")</f>
        <v>PASSAGENS NACIONAIS / DIÁRIAS NACIONAIS / REEMBOLSO DE PASSAGENS TERRESTRES</v>
      </c>
      <c r="I358" t="s">
        <v>131</v>
      </c>
      <c r="J358" t="s">
        <v>475</v>
      </c>
      <c r="K358" t="s">
        <v>476</v>
      </c>
      <c r="L358" t="s">
        <v>477</v>
      </c>
      <c r="M358" t="s">
        <v>220</v>
      </c>
      <c r="N358" t="s">
        <v>221</v>
      </c>
      <c r="O358" t="s">
        <v>222</v>
      </c>
      <c r="P358" t="s">
        <v>223</v>
      </c>
      <c r="Q358" t="s">
        <v>224</v>
      </c>
      <c r="R358" t="s">
        <v>220</v>
      </c>
      <c r="S358" t="s">
        <v>124</v>
      </c>
      <c r="T358" t="s">
        <v>216</v>
      </c>
      <c r="U358" t="s">
        <v>123</v>
      </c>
      <c r="V358" t="s">
        <v>2606</v>
      </c>
      <c r="W358" t="s">
        <v>2494</v>
      </c>
      <c r="X358" s="51" t="str">
        <f t="shared" si="10"/>
        <v>3</v>
      </c>
      <c r="Y358" s="51" t="str">
        <f>IF(T358="","",IF(AND(T358&lt;&gt;'Tabelas auxiliares'!$B$236,T358&lt;&gt;'Tabelas auxiliares'!$B$237),"FOLHA DE PESSOAL",IF(X358='Tabelas auxiliares'!$A$237,"CUSTEIO",IF(X358='Tabelas auxiliares'!$A$236,"INVESTIMENTO","ERRO - VERIFICAR"))))</f>
        <v>CUSTEIO</v>
      </c>
      <c r="Z358" s="64">
        <f t="shared" si="11"/>
        <v>15000</v>
      </c>
      <c r="AA358" s="44">
        <v>13009.34</v>
      </c>
      <c r="AC358" s="44">
        <v>1990.66</v>
      </c>
    </row>
    <row r="359" spans="1:29" x14ac:dyDescent="0.25">
      <c r="A359" t="s">
        <v>2314</v>
      </c>
      <c r="B359" t="s">
        <v>2285</v>
      </c>
      <c r="C359" t="s">
        <v>2317</v>
      </c>
      <c r="D359" t="s">
        <v>73</v>
      </c>
      <c r="E359" t="s">
        <v>118</v>
      </c>
      <c r="F359" s="51" t="str">
        <f>IFERROR(VLOOKUP(D359,'Tabelas auxiliares'!$A$3:$B$61,2,FALSE),"")</f>
        <v>PROPG - PRÓ-REITORIA DE PÓS-GRADUAÇÃO</v>
      </c>
      <c r="G359" s="51" t="str">
        <f>IFERROR(VLOOKUP($B359,'Tabelas auxiliares'!$A$65:$C$102,2,FALSE),"")</f>
        <v>Diárias e passagens nacionais</v>
      </c>
      <c r="H359" s="51" t="str">
        <f>IFERROR(VLOOKUP($B359,'Tabelas auxiliares'!$A$65:$C$102,3,FALSE),"")</f>
        <v>PASSAGENS NACIONAIS / DIÁRIAS NACIONAIS / REEMBOLSO DE PASSAGENS TERRESTRES</v>
      </c>
      <c r="I359" t="s">
        <v>131</v>
      </c>
      <c r="J359" t="s">
        <v>475</v>
      </c>
      <c r="K359" t="s">
        <v>478</v>
      </c>
      <c r="L359" t="s">
        <v>479</v>
      </c>
      <c r="M359" t="s">
        <v>220</v>
      </c>
      <c r="N359" t="s">
        <v>221</v>
      </c>
      <c r="O359" t="s">
        <v>222</v>
      </c>
      <c r="P359" t="s">
        <v>223</v>
      </c>
      <c r="Q359" t="s">
        <v>224</v>
      </c>
      <c r="R359" t="s">
        <v>220</v>
      </c>
      <c r="S359" t="s">
        <v>124</v>
      </c>
      <c r="T359" t="s">
        <v>216</v>
      </c>
      <c r="U359" t="s">
        <v>123</v>
      </c>
      <c r="V359" t="s">
        <v>3035</v>
      </c>
      <c r="W359" t="s">
        <v>3036</v>
      </c>
      <c r="X359" s="51" t="str">
        <f t="shared" si="10"/>
        <v>3</v>
      </c>
      <c r="Y359" s="51" t="str">
        <f>IF(T359="","",IF(AND(T359&lt;&gt;'Tabelas auxiliares'!$B$236,T359&lt;&gt;'Tabelas auxiliares'!$B$237),"FOLHA DE PESSOAL",IF(X359='Tabelas auxiliares'!$A$237,"CUSTEIO",IF(X359='Tabelas auxiliares'!$A$236,"INVESTIMENTO","ERRO - VERIFICAR"))))</f>
        <v>CUSTEIO</v>
      </c>
      <c r="Z359" s="64">
        <f t="shared" si="11"/>
        <v>10000</v>
      </c>
      <c r="AA359" s="44">
        <v>10000</v>
      </c>
    </row>
    <row r="360" spans="1:29" x14ac:dyDescent="0.25">
      <c r="A360" t="s">
        <v>2314</v>
      </c>
      <c r="B360" t="s">
        <v>2285</v>
      </c>
      <c r="C360" t="s">
        <v>2317</v>
      </c>
      <c r="D360" t="s">
        <v>77</v>
      </c>
      <c r="E360" t="s">
        <v>118</v>
      </c>
      <c r="F360" s="51" t="str">
        <f>IFERROR(VLOOKUP(D360,'Tabelas auxiliares'!$A$3:$B$61,2,FALSE),"")</f>
        <v>NTI - NÚCLEO DE TECNOLOGIA DA INFORMAÇÃO</v>
      </c>
      <c r="G360" s="51" t="str">
        <f>IFERROR(VLOOKUP($B360,'Tabelas auxiliares'!$A$65:$C$102,2,FALSE),"")</f>
        <v>Diárias e passagens nacionais</v>
      </c>
      <c r="H360" s="51" t="str">
        <f>IFERROR(VLOOKUP($B360,'Tabelas auxiliares'!$A$65:$C$102,3,FALSE),"")</f>
        <v>PASSAGENS NACIONAIS / DIÁRIAS NACIONAIS / REEMBOLSO DE PASSAGENS TERRESTRES</v>
      </c>
      <c r="I360" t="s">
        <v>145</v>
      </c>
      <c r="J360" t="s">
        <v>480</v>
      </c>
      <c r="K360" t="s">
        <v>481</v>
      </c>
      <c r="L360" t="s">
        <v>482</v>
      </c>
      <c r="M360" t="s">
        <v>220</v>
      </c>
      <c r="N360" t="s">
        <v>221</v>
      </c>
      <c r="O360" t="s">
        <v>222</v>
      </c>
      <c r="P360" t="s">
        <v>223</v>
      </c>
      <c r="Q360" t="s">
        <v>224</v>
      </c>
      <c r="R360" t="s">
        <v>220</v>
      </c>
      <c r="S360" t="s">
        <v>124</v>
      </c>
      <c r="T360" t="s">
        <v>216</v>
      </c>
      <c r="U360" t="s">
        <v>123</v>
      </c>
      <c r="V360" t="s">
        <v>2606</v>
      </c>
      <c r="W360" t="s">
        <v>2494</v>
      </c>
      <c r="X360" s="51" t="str">
        <f t="shared" si="10"/>
        <v>3</v>
      </c>
      <c r="Y360" s="51" t="str">
        <f>IF(T360="","",IF(AND(T360&lt;&gt;'Tabelas auxiliares'!$B$236,T360&lt;&gt;'Tabelas auxiliares'!$B$237),"FOLHA DE PESSOAL",IF(X360='Tabelas auxiliares'!$A$237,"CUSTEIO",IF(X360='Tabelas auxiliares'!$A$236,"INVESTIMENTO","ERRO - VERIFICAR"))))</f>
        <v>CUSTEIO</v>
      </c>
      <c r="Z360" s="64">
        <f t="shared" si="11"/>
        <v>16000</v>
      </c>
      <c r="AA360" s="44">
        <v>14471.07</v>
      </c>
      <c r="AC360" s="44">
        <v>1528.93</v>
      </c>
    </row>
    <row r="361" spans="1:29" x14ac:dyDescent="0.25">
      <c r="A361" t="s">
        <v>2314</v>
      </c>
      <c r="B361" t="s">
        <v>2285</v>
      </c>
      <c r="C361" t="s">
        <v>2317</v>
      </c>
      <c r="D361" t="s">
        <v>511</v>
      </c>
      <c r="E361" t="s">
        <v>118</v>
      </c>
      <c r="F361" s="51" t="str">
        <f>IFERROR(VLOOKUP(D361,'Tabelas auxiliares'!$A$3:$B$61,2,FALSE),"")</f>
        <v>SPO - OBRAS SANTO ANDRÉ</v>
      </c>
      <c r="G361" s="51" t="str">
        <f>IFERROR(VLOOKUP($B361,'Tabelas auxiliares'!$A$65:$C$102,2,FALSE),"")</f>
        <v>Diárias e passagens nacionais</v>
      </c>
      <c r="H361" s="51" t="str">
        <f>IFERROR(VLOOKUP($B361,'Tabelas auxiliares'!$A$65:$C$102,3,FALSE),"")</f>
        <v>PASSAGENS NACIONAIS / DIÁRIAS NACIONAIS / REEMBOLSO DE PASSAGENS TERRESTRES</v>
      </c>
      <c r="I361" t="s">
        <v>2411</v>
      </c>
      <c r="J361" t="s">
        <v>2495</v>
      </c>
      <c r="K361" t="s">
        <v>2496</v>
      </c>
      <c r="L361" t="s">
        <v>2497</v>
      </c>
      <c r="M361" t="s">
        <v>220</v>
      </c>
      <c r="N361" t="s">
        <v>221</v>
      </c>
      <c r="O361" t="s">
        <v>222</v>
      </c>
      <c r="P361" t="s">
        <v>223</v>
      </c>
      <c r="Q361" t="s">
        <v>224</v>
      </c>
      <c r="R361" t="s">
        <v>220</v>
      </c>
      <c r="S361" t="s">
        <v>124</v>
      </c>
      <c r="T361" t="s">
        <v>216</v>
      </c>
      <c r="U361" t="s">
        <v>123</v>
      </c>
      <c r="V361" t="s">
        <v>2606</v>
      </c>
      <c r="W361" t="s">
        <v>2494</v>
      </c>
      <c r="X361" s="51" t="str">
        <f t="shared" si="10"/>
        <v>3</v>
      </c>
      <c r="Y361" s="51" t="str">
        <f>IF(T361="","",IF(AND(T361&lt;&gt;'Tabelas auxiliares'!$B$236,T361&lt;&gt;'Tabelas auxiliares'!$B$237),"FOLHA DE PESSOAL",IF(X361='Tabelas auxiliares'!$A$237,"CUSTEIO",IF(X361='Tabelas auxiliares'!$A$236,"INVESTIMENTO","ERRO - VERIFICAR"))))</f>
        <v>CUSTEIO</v>
      </c>
      <c r="Z361" s="64">
        <f t="shared" si="11"/>
        <v>10000</v>
      </c>
      <c r="AA361" s="44">
        <v>8525.3700000000008</v>
      </c>
      <c r="AC361" s="44">
        <v>1474.63</v>
      </c>
    </row>
    <row r="362" spans="1:29" x14ac:dyDescent="0.25">
      <c r="A362" t="s">
        <v>2314</v>
      </c>
      <c r="B362" t="s">
        <v>2285</v>
      </c>
      <c r="C362" t="s">
        <v>2317</v>
      </c>
      <c r="D362" t="s">
        <v>83</v>
      </c>
      <c r="E362" t="s">
        <v>118</v>
      </c>
      <c r="F362" s="51" t="str">
        <f>IFERROR(VLOOKUP(D362,'Tabelas auxiliares'!$A$3:$B$61,2,FALSE),"")</f>
        <v>NETEL - NÚCLEO EDUCACIONAL DE TECNOLOGIAS E LÍNGUAS</v>
      </c>
      <c r="G362" s="51" t="str">
        <f>IFERROR(VLOOKUP($B362,'Tabelas auxiliares'!$A$65:$C$102,2,FALSE),"")</f>
        <v>Diárias e passagens nacionais</v>
      </c>
      <c r="H362" s="51" t="str">
        <f>IFERROR(VLOOKUP($B362,'Tabelas auxiliares'!$A$65:$C$102,3,FALSE),"")</f>
        <v>PASSAGENS NACIONAIS / DIÁRIAS NACIONAIS / REEMBOLSO DE PASSAGENS TERRESTRES</v>
      </c>
      <c r="I362" t="s">
        <v>2873</v>
      </c>
      <c r="J362" t="s">
        <v>2900</v>
      </c>
      <c r="K362" t="s">
        <v>2901</v>
      </c>
      <c r="L362" t="s">
        <v>2902</v>
      </c>
      <c r="M362" t="s">
        <v>220</v>
      </c>
      <c r="N362" t="s">
        <v>221</v>
      </c>
      <c r="O362" t="s">
        <v>222</v>
      </c>
      <c r="P362" t="s">
        <v>223</v>
      </c>
      <c r="Q362" t="s">
        <v>224</v>
      </c>
      <c r="R362" t="s">
        <v>220</v>
      </c>
      <c r="S362" t="s">
        <v>124</v>
      </c>
      <c r="T362" t="s">
        <v>216</v>
      </c>
      <c r="U362" t="s">
        <v>123</v>
      </c>
      <c r="V362" t="s">
        <v>2606</v>
      </c>
      <c r="W362" t="s">
        <v>2494</v>
      </c>
      <c r="X362" s="51" t="str">
        <f t="shared" si="10"/>
        <v>3</v>
      </c>
      <c r="Y362" s="51" t="str">
        <f>IF(T362="","",IF(AND(T362&lt;&gt;'Tabelas auxiliares'!$B$236,T362&lt;&gt;'Tabelas auxiliares'!$B$237),"FOLHA DE PESSOAL",IF(X362='Tabelas auxiliares'!$A$237,"CUSTEIO",IF(X362='Tabelas auxiliares'!$A$236,"INVESTIMENTO","ERRO - VERIFICAR"))))</f>
        <v>CUSTEIO</v>
      </c>
      <c r="Z362" s="64">
        <f t="shared" si="11"/>
        <v>10000</v>
      </c>
      <c r="AA362" s="44">
        <v>10000</v>
      </c>
    </row>
    <row r="363" spans="1:29" x14ac:dyDescent="0.25">
      <c r="A363" t="s">
        <v>2314</v>
      </c>
      <c r="B363" t="s">
        <v>2285</v>
      </c>
      <c r="C363" t="s">
        <v>2317</v>
      </c>
      <c r="D363" t="s">
        <v>84</v>
      </c>
      <c r="E363" t="s">
        <v>118</v>
      </c>
      <c r="F363" s="51" t="str">
        <f>IFERROR(VLOOKUP(D363,'Tabelas auxiliares'!$A$3:$B$61,2,FALSE),"")</f>
        <v>AGÊNCIA DE INOVAÇÃO</v>
      </c>
      <c r="G363" s="51" t="str">
        <f>IFERROR(VLOOKUP($B363,'Tabelas auxiliares'!$A$65:$C$102,2,FALSE),"")</f>
        <v>Diárias e passagens nacionais</v>
      </c>
      <c r="H363" s="51" t="str">
        <f>IFERROR(VLOOKUP($B363,'Tabelas auxiliares'!$A$65:$C$102,3,FALSE),"")</f>
        <v>PASSAGENS NACIONAIS / DIÁRIAS NACIONAIS / REEMBOLSO DE PASSAGENS TERRESTRES</v>
      </c>
      <c r="I363" t="s">
        <v>3057</v>
      </c>
      <c r="J363" t="s">
        <v>3170</v>
      </c>
      <c r="K363" t="s">
        <v>3171</v>
      </c>
      <c r="L363" t="s">
        <v>3172</v>
      </c>
      <c r="M363" t="s">
        <v>220</v>
      </c>
      <c r="N363" t="s">
        <v>221</v>
      </c>
      <c r="O363" t="s">
        <v>222</v>
      </c>
      <c r="P363" t="s">
        <v>223</v>
      </c>
      <c r="Q363" t="s">
        <v>224</v>
      </c>
      <c r="R363" t="s">
        <v>220</v>
      </c>
      <c r="S363" t="s">
        <v>124</v>
      </c>
      <c r="T363" t="s">
        <v>216</v>
      </c>
      <c r="U363" t="s">
        <v>123</v>
      </c>
      <c r="V363" t="s">
        <v>2606</v>
      </c>
      <c r="W363" t="s">
        <v>2494</v>
      </c>
      <c r="X363" s="51" t="str">
        <f t="shared" si="10"/>
        <v>3</v>
      </c>
      <c r="Y363" s="51" t="str">
        <f>IF(T363="","",IF(AND(T363&lt;&gt;'Tabelas auxiliares'!$B$236,T363&lt;&gt;'Tabelas auxiliares'!$B$237),"FOLHA DE PESSOAL",IF(X363='Tabelas auxiliares'!$A$237,"CUSTEIO",IF(X363='Tabelas auxiliares'!$A$236,"INVESTIMENTO","ERRO - VERIFICAR"))))</f>
        <v>CUSTEIO</v>
      </c>
      <c r="Z363" s="64">
        <f t="shared" si="11"/>
        <v>3000</v>
      </c>
      <c r="AA363" s="44">
        <v>3000</v>
      </c>
    </row>
    <row r="364" spans="1:29" x14ac:dyDescent="0.25">
      <c r="A364" t="s">
        <v>2314</v>
      </c>
      <c r="B364" t="s">
        <v>2285</v>
      </c>
      <c r="C364" t="s">
        <v>2317</v>
      </c>
      <c r="D364" t="s">
        <v>84</v>
      </c>
      <c r="E364" t="s">
        <v>118</v>
      </c>
      <c r="F364" s="51" t="str">
        <f>IFERROR(VLOOKUP(D364,'Tabelas auxiliares'!$A$3:$B$61,2,FALSE),"")</f>
        <v>AGÊNCIA DE INOVAÇÃO</v>
      </c>
      <c r="G364" s="51" t="str">
        <f>IFERROR(VLOOKUP($B364,'Tabelas auxiliares'!$A$65:$C$102,2,FALSE),"")</f>
        <v>Diárias e passagens nacionais</v>
      </c>
      <c r="H364" s="51" t="str">
        <f>IFERROR(VLOOKUP($B364,'Tabelas auxiliares'!$A$65:$C$102,3,FALSE),"")</f>
        <v>PASSAGENS NACIONAIS / DIÁRIAS NACIONAIS / REEMBOLSO DE PASSAGENS TERRESTRES</v>
      </c>
      <c r="I364" t="s">
        <v>3057</v>
      </c>
      <c r="J364" t="s">
        <v>3170</v>
      </c>
      <c r="K364" t="s">
        <v>3173</v>
      </c>
      <c r="L364" t="s">
        <v>3174</v>
      </c>
      <c r="M364" t="s">
        <v>220</v>
      </c>
      <c r="N364" t="s">
        <v>221</v>
      </c>
      <c r="O364" t="s">
        <v>222</v>
      </c>
      <c r="P364" t="s">
        <v>223</v>
      </c>
      <c r="Q364" t="s">
        <v>224</v>
      </c>
      <c r="R364" t="s">
        <v>220</v>
      </c>
      <c r="S364" t="s">
        <v>124</v>
      </c>
      <c r="T364" t="s">
        <v>216</v>
      </c>
      <c r="U364" t="s">
        <v>123</v>
      </c>
      <c r="V364" t="s">
        <v>3035</v>
      </c>
      <c r="W364" t="s">
        <v>3036</v>
      </c>
      <c r="X364" s="51" t="str">
        <f t="shared" si="10"/>
        <v>3</v>
      </c>
      <c r="Y364" s="51" t="str">
        <f>IF(T364="","",IF(AND(T364&lt;&gt;'Tabelas auxiliares'!$B$236,T364&lt;&gt;'Tabelas auxiliares'!$B$237),"FOLHA DE PESSOAL",IF(X364='Tabelas auxiliares'!$A$237,"CUSTEIO",IF(X364='Tabelas auxiliares'!$A$236,"INVESTIMENTO","ERRO - VERIFICAR"))))</f>
        <v>CUSTEIO</v>
      </c>
      <c r="Z364" s="64">
        <f t="shared" si="11"/>
        <v>1000</v>
      </c>
      <c r="AA364" s="44">
        <v>1000</v>
      </c>
    </row>
    <row r="365" spans="1:29" x14ac:dyDescent="0.25">
      <c r="A365" t="s">
        <v>2314</v>
      </c>
      <c r="B365" t="s">
        <v>2285</v>
      </c>
      <c r="C365" t="s">
        <v>2317</v>
      </c>
      <c r="D365" t="s">
        <v>88</v>
      </c>
      <c r="E365" t="s">
        <v>118</v>
      </c>
      <c r="F365" s="51" t="str">
        <f>IFERROR(VLOOKUP(D365,'Tabelas auxiliares'!$A$3:$B$61,2,FALSE),"")</f>
        <v>SUGEPE - SUPERINTENDÊNCIA DE GESTÃO DE PESSOAS</v>
      </c>
      <c r="G365" s="51" t="str">
        <f>IFERROR(VLOOKUP($B365,'Tabelas auxiliares'!$A$65:$C$102,2,FALSE),"")</f>
        <v>Diárias e passagens nacionais</v>
      </c>
      <c r="H365" s="51" t="str">
        <f>IFERROR(VLOOKUP($B365,'Tabelas auxiliares'!$A$65:$C$102,3,FALSE),"")</f>
        <v>PASSAGENS NACIONAIS / DIÁRIAS NACIONAIS / REEMBOLSO DE PASSAGENS TERRESTRES</v>
      </c>
      <c r="I365" t="s">
        <v>137</v>
      </c>
      <c r="J365" t="s">
        <v>483</v>
      </c>
      <c r="K365" t="s">
        <v>484</v>
      </c>
      <c r="L365" t="s">
        <v>485</v>
      </c>
      <c r="M365" t="s">
        <v>220</v>
      </c>
      <c r="N365" t="s">
        <v>221</v>
      </c>
      <c r="O365" t="s">
        <v>222</v>
      </c>
      <c r="P365" t="s">
        <v>223</v>
      </c>
      <c r="Q365" t="s">
        <v>224</v>
      </c>
      <c r="R365" t="s">
        <v>220</v>
      </c>
      <c r="S365" t="s">
        <v>124</v>
      </c>
      <c r="T365" t="s">
        <v>216</v>
      </c>
      <c r="U365" t="s">
        <v>123</v>
      </c>
      <c r="V365" t="s">
        <v>2606</v>
      </c>
      <c r="W365" t="s">
        <v>2494</v>
      </c>
      <c r="X365" s="51" t="str">
        <f t="shared" si="10"/>
        <v>3</v>
      </c>
      <c r="Y365" s="51" t="str">
        <f>IF(T365="","",IF(AND(T365&lt;&gt;'Tabelas auxiliares'!$B$236,T365&lt;&gt;'Tabelas auxiliares'!$B$237),"FOLHA DE PESSOAL",IF(X365='Tabelas auxiliares'!$A$237,"CUSTEIO",IF(X365='Tabelas auxiliares'!$A$236,"INVESTIMENTO","ERRO - VERIFICAR"))))</f>
        <v>CUSTEIO</v>
      </c>
      <c r="Z365" s="64">
        <f t="shared" si="11"/>
        <v>13395.12</v>
      </c>
      <c r="AA365" s="44">
        <v>11526.61</v>
      </c>
      <c r="AC365" s="44">
        <v>1868.51</v>
      </c>
    </row>
    <row r="366" spans="1:29" x14ac:dyDescent="0.25">
      <c r="F366" s="51" t="str">
        <f>IFERROR(VLOOKUP(D366,'Tabelas auxiliares'!$A$3:$B$61,2,FALSE),"")</f>
        <v/>
      </c>
      <c r="G366" s="51" t="str">
        <f>IFERROR(VLOOKUP($B366,'Tabelas auxiliares'!$A$65:$C$102,2,FALSE),"")</f>
        <v/>
      </c>
      <c r="H366" s="51" t="str">
        <f>IFERROR(VLOOKUP($B366,'Tabelas auxiliares'!$A$65:$C$102,3,FALSE),"")</f>
        <v/>
      </c>
      <c r="X366" s="51" t="str">
        <f t="shared" si="10"/>
        <v/>
      </c>
      <c r="Y366" s="51" t="str">
        <f>IF(T366="","",IF(AND(T366&lt;&gt;'Tabelas auxiliares'!$B$236,T366&lt;&gt;'Tabelas auxiliares'!$B$237),"FOLHA DE PESSOAL",IF(X366='Tabelas auxiliares'!$A$237,"CUSTEIO",IF(X366='Tabelas auxiliares'!$A$236,"INVESTIMENTO","ERRO - VERIFICAR"))))</f>
        <v/>
      </c>
      <c r="Z366" s="64" t="str">
        <f t="shared" si="11"/>
        <v/>
      </c>
    </row>
    <row r="367" spans="1:29" x14ac:dyDescent="0.25">
      <c r="F367" s="51" t="str">
        <f>IFERROR(VLOOKUP(D367,'Tabelas auxiliares'!$A$3:$B$61,2,FALSE),"")</f>
        <v/>
      </c>
      <c r="G367" s="51" t="str">
        <f>IFERROR(VLOOKUP($B367,'Tabelas auxiliares'!$A$65:$C$102,2,FALSE),"")</f>
        <v/>
      </c>
      <c r="H367" s="51" t="str">
        <f>IFERROR(VLOOKUP($B367,'Tabelas auxiliares'!$A$65:$C$102,3,FALSE),"")</f>
        <v/>
      </c>
      <c r="X367" s="51" t="str">
        <f t="shared" si="10"/>
        <v/>
      </c>
      <c r="Y367" s="51" t="str">
        <f>IF(T367="","",IF(AND(T367&lt;&gt;'Tabelas auxiliares'!$B$236,T367&lt;&gt;'Tabelas auxiliares'!$B$237),"FOLHA DE PESSOAL",IF(X367='Tabelas auxiliares'!$A$237,"CUSTEIO",IF(X367='Tabelas auxiliares'!$A$236,"INVESTIMENTO","ERRO - VERIFICAR"))))</f>
        <v/>
      </c>
      <c r="Z367" s="64" t="str">
        <f t="shared" si="11"/>
        <v/>
      </c>
      <c r="AA367" s="44"/>
      <c r="AB367" s="44"/>
      <c r="AC367" s="44"/>
    </row>
    <row r="368" spans="1:29" x14ac:dyDescent="0.25">
      <c r="F368" s="51" t="str">
        <f>IFERROR(VLOOKUP(D368,'Tabelas auxiliares'!$A$3:$B$61,2,FALSE),"")</f>
        <v/>
      </c>
      <c r="G368" s="51" t="str">
        <f>IFERROR(VLOOKUP($B368,'Tabelas auxiliares'!$A$65:$C$102,2,FALSE),"")</f>
        <v/>
      </c>
      <c r="H368" s="51" t="str">
        <f>IFERROR(VLOOKUP($B368,'Tabelas auxiliares'!$A$65:$C$102,3,FALSE),"")</f>
        <v/>
      </c>
      <c r="X368" s="51" t="str">
        <f t="shared" si="10"/>
        <v/>
      </c>
      <c r="Y368" s="51" t="str">
        <f>IF(T368="","",IF(AND(T368&lt;&gt;'Tabelas auxiliares'!$B$236,T368&lt;&gt;'Tabelas auxiliares'!$B$237),"FOLHA DE PESSOAL",IF(X368='Tabelas auxiliares'!$A$237,"CUSTEIO",IF(X368='Tabelas auxiliares'!$A$236,"INVESTIMENTO","ERRO - VERIFICAR"))))</f>
        <v/>
      </c>
      <c r="Z368" s="64" t="str">
        <f t="shared" si="11"/>
        <v/>
      </c>
      <c r="AA368" s="44"/>
      <c r="AB368" s="44"/>
      <c r="AC368" s="44"/>
    </row>
    <row r="369" spans="6:29" x14ac:dyDescent="0.25">
      <c r="F369" s="51" t="str">
        <f>IFERROR(VLOOKUP(D369,'Tabelas auxiliares'!$A$3:$B$61,2,FALSE),"")</f>
        <v/>
      </c>
      <c r="G369" s="51" t="str">
        <f>IFERROR(VLOOKUP($B369,'Tabelas auxiliares'!$A$65:$C$102,2,FALSE),"")</f>
        <v/>
      </c>
      <c r="H369" s="51" t="str">
        <f>IFERROR(VLOOKUP($B369,'Tabelas auxiliares'!$A$65:$C$102,3,FALSE),"")</f>
        <v/>
      </c>
      <c r="X369" s="51" t="str">
        <f t="shared" si="10"/>
        <v/>
      </c>
      <c r="Y369" s="51" t="str">
        <f>IF(T369="","",IF(AND(T369&lt;&gt;'Tabelas auxiliares'!$B$236,T369&lt;&gt;'Tabelas auxiliares'!$B$237),"FOLHA DE PESSOAL",IF(X369='Tabelas auxiliares'!$A$237,"CUSTEIO",IF(X369='Tabelas auxiliares'!$A$236,"INVESTIMENTO","ERRO - VERIFICAR"))))</f>
        <v/>
      </c>
      <c r="Z369" s="64" t="str">
        <f t="shared" si="11"/>
        <v/>
      </c>
      <c r="AA369" s="44"/>
      <c r="AB369" s="44"/>
      <c r="AC369" s="44"/>
    </row>
    <row r="370" spans="6:29" x14ac:dyDescent="0.25">
      <c r="F370" s="51" t="str">
        <f>IFERROR(VLOOKUP(D370,'Tabelas auxiliares'!$A$3:$B$61,2,FALSE),"")</f>
        <v/>
      </c>
      <c r="G370" s="51" t="str">
        <f>IFERROR(VLOOKUP($B370,'Tabelas auxiliares'!$A$65:$C$102,2,FALSE),"")</f>
        <v/>
      </c>
      <c r="H370" s="51" t="str">
        <f>IFERROR(VLOOKUP($B370,'Tabelas auxiliares'!$A$65:$C$102,3,FALSE),"")</f>
        <v/>
      </c>
      <c r="X370" s="51" t="str">
        <f t="shared" si="10"/>
        <v/>
      </c>
      <c r="Y370" s="51" t="str">
        <f>IF(T370="","",IF(AND(T370&lt;&gt;'Tabelas auxiliares'!$B$236,T370&lt;&gt;'Tabelas auxiliares'!$B$237),"FOLHA DE PESSOAL",IF(X370='Tabelas auxiliares'!$A$237,"CUSTEIO",IF(X370='Tabelas auxiliares'!$A$236,"INVESTIMENTO","ERRO - VERIFICAR"))))</f>
        <v/>
      </c>
      <c r="Z370" s="64" t="str">
        <f t="shared" si="11"/>
        <v/>
      </c>
      <c r="AA370" s="44"/>
      <c r="AB370" s="44"/>
      <c r="AC370" s="44"/>
    </row>
    <row r="371" spans="6:29" x14ac:dyDescent="0.25">
      <c r="F371" s="51" t="str">
        <f>IFERROR(VLOOKUP(D371,'Tabelas auxiliares'!$A$3:$B$61,2,FALSE),"")</f>
        <v/>
      </c>
      <c r="G371" s="51" t="str">
        <f>IFERROR(VLOOKUP($B371,'Tabelas auxiliares'!$A$65:$C$102,2,FALSE),"")</f>
        <v/>
      </c>
      <c r="H371" s="51" t="str">
        <f>IFERROR(VLOOKUP($B371,'Tabelas auxiliares'!$A$65:$C$102,3,FALSE),"")</f>
        <v/>
      </c>
      <c r="X371" s="51" t="str">
        <f t="shared" si="10"/>
        <v/>
      </c>
      <c r="Y371" s="51" t="str">
        <f>IF(T371="","",IF(AND(T371&lt;&gt;'Tabelas auxiliares'!$B$236,T371&lt;&gt;'Tabelas auxiliares'!$B$237),"FOLHA DE PESSOAL",IF(X371='Tabelas auxiliares'!$A$237,"CUSTEIO",IF(X371='Tabelas auxiliares'!$A$236,"INVESTIMENTO","ERRO - VERIFICAR"))))</f>
        <v/>
      </c>
      <c r="Z371" s="64" t="str">
        <f t="shared" si="11"/>
        <v/>
      </c>
      <c r="AA371" s="44"/>
      <c r="AB371" s="44"/>
      <c r="AC371" s="44"/>
    </row>
    <row r="372" spans="6:29" x14ac:dyDescent="0.25">
      <c r="F372" s="51" t="str">
        <f>IFERROR(VLOOKUP(D372,'Tabelas auxiliares'!$A$3:$B$61,2,FALSE),"")</f>
        <v/>
      </c>
      <c r="G372" s="51" t="str">
        <f>IFERROR(VLOOKUP($B372,'Tabelas auxiliares'!$A$65:$C$102,2,FALSE),"")</f>
        <v/>
      </c>
      <c r="H372" s="51" t="str">
        <f>IFERROR(VLOOKUP($B372,'Tabelas auxiliares'!$A$65:$C$102,3,FALSE),"")</f>
        <v/>
      </c>
      <c r="X372" s="51" t="str">
        <f t="shared" si="10"/>
        <v/>
      </c>
      <c r="Y372" s="51" t="str">
        <f>IF(T372="","",IF(AND(T372&lt;&gt;'Tabelas auxiliares'!$B$236,T372&lt;&gt;'Tabelas auxiliares'!$B$237),"FOLHA DE PESSOAL",IF(X372='Tabelas auxiliares'!$A$237,"CUSTEIO",IF(X372='Tabelas auxiliares'!$A$236,"INVESTIMENTO","ERRO - VERIFICAR"))))</f>
        <v/>
      </c>
      <c r="Z372" s="64" t="str">
        <f t="shared" si="11"/>
        <v/>
      </c>
      <c r="AA372" s="44"/>
      <c r="AB372" s="44"/>
      <c r="AC372" s="44"/>
    </row>
    <row r="373" spans="6:29" x14ac:dyDescent="0.25">
      <c r="F373" s="51" t="str">
        <f>IFERROR(VLOOKUP(D373,'Tabelas auxiliares'!$A$3:$B$61,2,FALSE),"")</f>
        <v/>
      </c>
      <c r="G373" s="51" t="str">
        <f>IFERROR(VLOOKUP($B373,'Tabelas auxiliares'!$A$65:$C$102,2,FALSE),"")</f>
        <v/>
      </c>
      <c r="H373" s="51" t="str">
        <f>IFERROR(VLOOKUP($B373,'Tabelas auxiliares'!$A$65:$C$102,3,FALSE),"")</f>
        <v/>
      </c>
      <c r="X373" s="51" t="str">
        <f t="shared" si="10"/>
        <v/>
      </c>
      <c r="Y373" s="51" t="str">
        <f>IF(T373="","",IF(AND(T373&lt;&gt;'Tabelas auxiliares'!$B$236,T373&lt;&gt;'Tabelas auxiliares'!$B$237),"FOLHA DE PESSOAL",IF(X373='Tabelas auxiliares'!$A$237,"CUSTEIO",IF(X373='Tabelas auxiliares'!$A$236,"INVESTIMENTO","ERRO - VERIFICAR"))))</f>
        <v/>
      </c>
      <c r="Z373" s="64" t="str">
        <f t="shared" si="11"/>
        <v/>
      </c>
      <c r="AA373" s="44"/>
      <c r="AB373" s="44"/>
      <c r="AC373" s="44"/>
    </row>
    <row r="374" spans="6:29" x14ac:dyDescent="0.25">
      <c r="F374" s="51" t="str">
        <f>IFERROR(VLOOKUP(D374,'Tabelas auxiliares'!$A$3:$B$61,2,FALSE),"")</f>
        <v/>
      </c>
      <c r="G374" s="51" t="str">
        <f>IFERROR(VLOOKUP($B374,'Tabelas auxiliares'!$A$65:$C$102,2,FALSE),"")</f>
        <v/>
      </c>
      <c r="H374" s="51" t="str">
        <f>IFERROR(VLOOKUP($B374,'Tabelas auxiliares'!$A$65:$C$102,3,FALSE),"")</f>
        <v/>
      </c>
      <c r="X374" s="51" t="str">
        <f t="shared" si="10"/>
        <v/>
      </c>
      <c r="Y374" s="51" t="str">
        <f>IF(T374="","",IF(AND(T374&lt;&gt;'Tabelas auxiliares'!$B$236,T374&lt;&gt;'Tabelas auxiliares'!$B$237),"FOLHA DE PESSOAL",IF(X374='Tabelas auxiliares'!$A$237,"CUSTEIO",IF(X374='Tabelas auxiliares'!$A$236,"INVESTIMENTO","ERRO - VERIFICAR"))))</f>
        <v/>
      </c>
      <c r="Z374" s="64" t="str">
        <f t="shared" si="11"/>
        <v/>
      </c>
      <c r="AA374" s="44"/>
      <c r="AB374" s="44"/>
      <c r="AC374" s="44"/>
    </row>
    <row r="375" spans="6:29" x14ac:dyDescent="0.25">
      <c r="F375" s="51" t="str">
        <f>IFERROR(VLOOKUP(D375,'Tabelas auxiliares'!$A$3:$B$61,2,FALSE),"")</f>
        <v/>
      </c>
      <c r="G375" s="51" t="str">
        <f>IFERROR(VLOOKUP($B375,'Tabelas auxiliares'!$A$65:$C$102,2,FALSE),"")</f>
        <v/>
      </c>
      <c r="H375" s="51" t="str">
        <f>IFERROR(VLOOKUP($B375,'Tabelas auxiliares'!$A$65:$C$102,3,FALSE),"")</f>
        <v/>
      </c>
      <c r="X375" s="51" t="str">
        <f t="shared" si="10"/>
        <v/>
      </c>
      <c r="Y375" s="51" t="str">
        <f>IF(T375="","",IF(AND(T375&lt;&gt;'Tabelas auxiliares'!$B$236,T375&lt;&gt;'Tabelas auxiliares'!$B$237),"FOLHA DE PESSOAL",IF(X375='Tabelas auxiliares'!$A$237,"CUSTEIO",IF(X375='Tabelas auxiliares'!$A$236,"INVESTIMENTO","ERRO - VERIFICAR"))))</f>
        <v/>
      </c>
      <c r="Z375" s="64" t="str">
        <f t="shared" si="11"/>
        <v/>
      </c>
      <c r="AA375" s="44"/>
      <c r="AB375" s="44"/>
      <c r="AC375" s="44"/>
    </row>
    <row r="376" spans="6:29" x14ac:dyDescent="0.25">
      <c r="F376" s="51" t="str">
        <f>IFERROR(VLOOKUP(D376,'Tabelas auxiliares'!$A$3:$B$61,2,FALSE),"")</f>
        <v/>
      </c>
      <c r="G376" s="51" t="str">
        <f>IFERROR(VLOOKUP($B376,'Tabelas auxiliares'!$A$65:$C$102,2,FALSE),"")</f>
        <v/>
      </c>
      <c r="H376" s="51" t="str">
        <f>IFERROR(VLOOKUP($B376,'Tabelas auxiliares'!$A$65:$C$102,3,FALSE),"")</f>
        <v/>
      </c>
      <c r="X376" s="51" t="str">
        <f t="shared" si="10"/>
        <v/>
      </c>
      <c r="Y376" s="51" t="str">
        <f>IF(T376="","",IF(AND(T376&lt;&gt;'Tabelas auxiliares'!$B$236,T376&lt;&gt;'Tabelas auxiliares'!$B$237),"FOLHA DE PESSOAL",IF(X376='Tabelas auxiliares'!$A$237,"CUSTEIO",IF(X376='Tabelas auxiliares'!$A$236,"INVESTIMENTO","ERRO - VERIFICAR"))))</f>
        <v/>
      </c>
      <c r="Z376" s="64" t="str">
        <f t="shared" si="11"/>
        <v/>
      </c>
      <c r="AA376" s="44"/>
      <c r="AB376" s="44"/>
      <c r="AC376" s="44"/>
    </row>
    <row r="377" spans="6:29" x14ac:dyDescent="0.25">
      <c r="F377" s="51" t="str">
        <f>IFERROR(VLOOKUP(D377,'Tabelas auxiliares'!$A$3:$B$61,2,FALSE),"")</f>
        <v/>
      </c>
      <c r="G377" s="51" t="str">
        <f>IFERROR(VLOOKUP($B377,'Tabelas auxiliares'!$A$65:$C$102,2,FALSE),"")</f>
        <v/>
      </c>
      <c r="H377" s="51" t="str">
        <f>IFERROR(VLOOKUP($B377,'Tabelas auxiliares'!$A$65:$C$102,3,FALSE),"")</f>
        <v/>
      </c>
      <c r="X377" s="51" t="str">
        <f t="shared" si="10"/>
        <v/>
      </c>
      <c r="Y377" s="51" t="str">
        <f>IF(T377="","",IF(AND(T377&lt;&gt;'Tabelas auxiliares'!$B$236,T377&lt;&gt;'Tabelas auxiliares'!$B$237),"FOLHA DE PESSOAL",IF(X377='Tabelas auxiliares'!$A$237,"CUSTEIO",IF(X377='Tabelas auxiliares'!$A$236,"INVESTIMENTO","ERRO - VERIFICAR"))))</f>
        <v/>
      </c>
      <c r="Z377" s="64" t="str">
        <f t="shared" si="11"/>
        <v/>
      </c>
      <c r="AA377" s="44"/>
      <c r="AB377" s="44"/>
      <c r="AC377" s="44"/>
    </row>
    <row r="378" spans="6:29" x14ac:dyDescent="0.25">
      <c r="F378" s="51" t="str">
        <f>IFERROR(VLOOKUP(D378,'Tabelas auxiliares'!$A$3:$B$61,2,FALSE),"")</f>
        <v/>
      </c>
      <c r="G378" s="51" t="str">
        <f>IFERROR(VLOOKUP($B378,'Tabelas auxiliares'!$A$65:$C$102,2,FALSE),"")</f>
        <v/>
      </c>
      <c r="H378" s="51" t="str">
        <f>IFERROR(VLOOKUP($B378,'Tabelas auxiliares'!$A$65:$C$102,3,FALSE),"")</f>
        <v/>
      </c>
      <c r="X378" s="51" t="str">
        <f t="shared" si="10"/>
        <v/>
      </c>
      <c r="Y378" s="51" t="str">
        <f>IF(T378="","",IF(AND(T378&lt;&gt;'Tabelas auxiliares'!$B$236,T378&lt;&gt;'Tabelas auxiliares'!$B$237),"FOLHA DE PESSOAL",IF(X378='Tabelas auxiliares'!$A$237,"CUSTEIO",IF(X378='Tabelas auxiliares'!$A$236,"INVESTIMENTO","ERRO - VERIFICAR"))))</f>
        <v/>
      </c>
      <c r="Z378" s="64" t="str">
        <f t="shared" si="11"/>
        <v/>
      </c>
      <c r="AA378" s="44"/>
      <c r="AB378" s="44"/>
      <c r="AC378" s="44"/>
    </row>
    <row r="379" spans="6:29" x14ac:dyDescent="0.25">
      <c r="F379" s="51" t="str">
        <f>IFERROR(VLOOKUP(D379,'Tabelas auxiliares'!$A$3:$B$61,2,FALSE),"")</f>
        <v/>
      </c>
      <c r="G379" s="51" t="str">
        <f>IFERROR(VLOOKUP($B379,'Tabelas auxiliares'!$A$65:$C$102,2,FALSE),"")</f>
        <v/>
      </c>
      <c r="H379" s="51" t="str">
        <f>IFERROR(VLOOKUP($B379,'Tabelas auxiliares'!$A$65:$C$102,3,FALSE),"")</f>
        <v/>
      </c>
      <c r="X379" s="51" t="str">
        <f t="shared" si="10"/>
        <v/>
      </c>
      <c r="Y379" s="51" t="str">
        <f>IF(T379="","",IF(AND(T379&lt;&gt;'Tabelas auxiliares'!$B$236,T379&lt;&gt;'Tabelas auxiliares'!$B$237),"FOLHA DE PESSOAL",IF(X379='Tabelas auxiliares'!$A$237,"CUSTEIO",IF(X379='Tabelas auxiliares'!$A$236,"INVESTIMENTO","ERRO - VERIFICAR"))))</f>
        <v/>
      </c>
      <c r="Z379" s="64" t="str">
        <f t="shared" si="11"/>
        <v/>
      </c>
      <c r="AA379" s="44"/>
      <c r="AB379" s="44"/>
      <c r="AC379" s="44"/>
    </row>
    <row r="380" spans="6:29" x14ac:dyDescent="0.25">
      <c r="F380" s="51" t="str">
        <f>IFERROR(VLOOKUP(D380,'Tabelas auxiliares'!$A$3:$B$61,2,FALSE),"")</f>
        <v/>
      </c>
      <c r="G380" s="51" t="str">
        <f>IFERROR(VLOOKUP($B380,'Tabelas auxiliares'!$A$65:$C$102,2,FALSE),"")</f>
        <v/>
      </c>
      <c r="H380" s="51" t="str">
        <f>IFERROR(VLOOKUP($B380,'Tabelas auxiliares'!$A$65:$C$102,3,FALSE),"")</f>
        <v/>
      </c>
      <c r="X380" s="51" t="str">
        <f t="shared" si="10"/>
        <v/>
      </c>
      <c r="Y380" s="51" t="str">
        <f>IF(T380="","",IF(AND(T380&lt;&gt;'Tabelas auxiliares'!$B$236,T380&lt;&gt;'Tabelas auxiliares'!$B$237),"FOLHA DE PESSOAL",IF(X380='Tabelas auxiliares'!$A$237,"CUSTEIO",IF(X380='Tabelas auxiliares'!$A$236,"INVESTIMENTO","ERRO - VERIFICAR"))))</f>
        <v/>
      </c>
      <c r="Z380" s="64" t="str">
        <f t="shared" si="11"/>
        <v/>
      </c>
      <c r="AA380" s="44"/>
      <c r="AB380" s="44"/>
      <c r="AC380" s="44"/>
    </row>
    <row r="381" spans="6:29" x14ac:dyDescent="0.25">
      <c r="F381" s="51" t="str">
        <f>IFERROR(VLOOKUP(D381,'Tabelas auxiliares'!$A$3:$B$61,2,FALSE),"")</f>
        <v/>
      </c>
      <c r="G381" s="51" t="str">
        <f>IFERROR(VLOOKUP($B381,'Tabelas auxiliares'!$A$65:$C$102,2,FALSE),"")</f>
        <v/>
      </c>
      <c r="H381" s="51" t="str">
        <f>IFERROR(VLOOKUP($B381,'Tabelas auxiliares'!$A$65:$C$102,3,FALSE),"")</f>
        <v/>
      </c>
      <c r="X381" s="51" t="str">
        <f t="shared" si="10"/>
        <v/>
      </c>
      <c r="Y381" s="51" t="str">
        <f>IF(T381="","",IF(AND(T381&lt;&gt;'Tabelas auxiliares'!$B$236,T381&lt;&gt;'Tabelas auxiliares'!$B$237),"FOLHA DE PESSOAL",IF(X381='Tabelas auxiliares'!$A$237,"CUSTEIO",IF(X381='Tabelas auxiliares'!$A$236,"INVESTIMENTO","ERRO - VERIFICAR"))))</f>
        <v/>
      </c>
      <c r="Z381" s="64" t="str">
        <f t="shared" si="11"/>
        <v/>
      </c>
      <c r="AA381" s="44"/>
      <c r="AB381" s="44"/>
      <c r="AC381" s="44"/>
    </row>
    <row r="382" spans="6:29" x14ac:dyDescent="0.25">
      <c r="F382" s="51" t="str">
        <f>IFERROR(VLOOKUP(D382,'Tabelas auxiliares'!$A$3:$B$61,2,FALSE),"")</f>
        <v/>
      </c>
      <c r="G382" s="51" t="str">
        <f>IFERROR(VLOOKUP($B382,'Tabelas auxiliares'!$A$65:$C$102,2,FALSE),"")</f>
        <v/>
      </c>
      <c r="H382" s="51" t="str">
        <f>IFERROR(VLOOKUP($B382,'Tabelas auxiliares'!$A$65:$C$102,3,FALSE),"")</f>
        <v/>
      </c>
      <c r="X382" s="51" t="str">
        <f t="shared" si="10"/>
        <v/>
      </c>
      <c r="Y382" s="51" t="str">
        <f>IF(T382="","",IF(AND(T382&lt;&gt;'Tabelas auxiliares'!$B$236,T382&lt;&gt;'Tabelas auxiliares'!$B$237),"FOLHA DE PESSOAL",IF(X382='Tabelas auxiliares'!$A$237,"CUSTEIO",IF(X382='Tabelas auxiliares'!$A$236,"INVESTIMENTO","ERRO - VERIFICAR"))))</f>
        <v/>
      </c>
      <c r="Z382" s="64" t="str">
        <f t="shared" si="11"/>
        <v/>
      </c>
      <c r="AA382" s="44"/>
      <c r="AB382" s="44"/>
      <c r="AC382" s="44"/>
    </row>
    <row r="383" spans="6:29" x14ac:dyDescent="0.25">
      <c r="F383" s="51" t="str">
        <f>IFERROR(VLOOKUP(D383,'Tabelas auxiliares'!$A$3:$B$61,2,FALSE),"")</f>
        <v/>
      </c>
      <c r="G383" s="51" t="str">
        <f>IFERROR(VLOOKUP($B383,'Tabelas auxiliares'!$A$65:$C$102,2,FALSE),"")</f>
        <v/>
      </c>
      <c r="H383" s="51" t="str">
        <f>IFERROR(VLOOKUP($B383,'Tabelas auxiliares'!$A$65:$C$102,3,FALSE),"")</f>
        <v/>
      </c>
      <c r="X383" s="51" t="str">
        <f t="shared" si="10"/>
        <v/>
      </c>
      <c r="Y383" s="51" t="str">
        <f>IF(T383="","",IF(AND(T383&lt;&gt;'Tabelas auxiliares'!$B$236,T383&lt;&gt;'Tabelas auxiliares'!$B$237),"FOLHA DE PESSOAL",IF(X383='Tabelas auxiliares'!$A$237,"CUSTEIO",IF(X383='Tabelas auxiliares'!$A$236,"INVESTIMENTO","ERRO - VERIFICAR"))))</f>
        <v/>
      </c>
      <c r="Z383" s="64" t="str">
        <f t="shared" si="11"/>
        <v/>
      </c>
      <c r="AA383" s="44"/>
      <c r="AB383" s="44"/>
      <c r="AC383" s="44"/>
    </row>
    <row r="384" spans="6:29" x14ac:dyDescent="0.25">
      <c r="F384" s="51" t="str">
        <f>IFERROR(VLOOKUP(D384,'Tabelas auxiliares'!$A$3:$B$61,2,FALSE),"")</f>
        <v/>
      </c>
      <c r="G384" s="51" t="str">
        <f>IFERROR(VLOOKUP($B384,'Tabelas auxiliares'!$A$65:$C$102,2,FALSE),"")</f>
        <v/>
      </c>
      <c r="H384" s="51" t="str">
        <f>IFERROR(VLOOKUP($B384,'Tabelas auxiliares'!$A$65:$C$102,3,FALSE),"")</f>
        <v/>
      </c>
      <c r="X384" s="51" t="str">
        <f t="shared" si="10"/>
        <v/>
      </c>
      <c r="Y384" s="51" t="str">
        <f>IF(T384="","",IF(AND(T384&lt;&gt;'Tabelas auxiliares'!$B$236,T384&lt;&gt;'Tabelas auxiliares'!$B$237),"FOLHA DE PESSOAL",IF(X384='Tabelas auxiliares'!$A$237,"CUSTEIO",IF(X384='Tabelas auxiliares'!$A$236,"INVESTIMENTO","ERRO - VERIFICAR"))))</f>
        <v/>
      </c>
      <c r="Z384" s="64" t="str">
        <f t="shared" si="11"/>
        <v/>
      </c>
      <c r="AA384" s="44"/>
      <c r="AB384" s="44"/>
      <c r="AC384" s="44"/>
    </row>
    <row r="385" spans="6:29" x14ac:dyDescent="0.25">
      <c r="F385" s="51" t="str">
        <f>IFERROR(VLOOKUP(D385,'Tabelas auxiliares'!$A$3:$B$61,2,FALSE),"")</f>
        <v/>
      </c>
      <c r="G385" s="51" t="str">
        <f>IFERROR(VLOOKUP($B385,'Tabelas auxiliares'!$A$65:$C$102,2,FALSE),"")</f>
        <v/>
      </c>
      <c r="H385" s="51" t="str">
        <f>IFERROR(VLOOKUP($B385,'Tabelas auxiliares'!$A$65:$C$102,3,FALSE),"")</f>
        <v/>
      </c>
      <c r="X385" s="51" t="str">
        <f t="shared" si="10"/>
        <v/>
      </c>
      <c r="Y385" s="51" t="str">
        <f>IF(T385="","",IF(AND(T385&lt;&gt;'Tabelas auxiliares'!$B$236,T385&lt;&gt;'Tabelas auxiliares'!$B$237),"FOLHA DE PESSOAL",IF(X385='Tabelas auxiliares'!$A$237,"CUSTEIO",IF(X385='Tabelas auxiliares'!$A$236,"INVESTIMENTO","ERRO - VERIFICAR"))))</f>
        <v/>
      </c>
      <c r="Z385" s="64" t="str">
        <f t="shared" si="11"/>
        <v/>
      </c>
      <c r="AA385" s="44"/>
      <c r="AB385" s="44"/>
      <c r="AC385" s="44"/>
    </row>
    <row r="386" spans="6:29" x14ac:dyDescent="0.25">
      <c r="F386" s="51" t="str">
        <f>IFERROR(VLOOKUP(D386,'Tabelas auxiliares'!$A$3:$B$61,2,FALSE),"")</f>
        <v/>
      </c>
      <c r="G386" s="51" t="str">
        <f>IFERROR(VLOOKUP($B386,'Tabelas auxiliares'!$A$65:$C$102,2,FALSE),"")</f>
        <v/>
      </c>
      <c r="H386" s="51" t="str">
        <f>IFERROR(VLOOKUP($B386,'Tabelas auxiliares'!$A$65:$C$102,3,FALSE),"")</f>
        <v/>
      </c>
      <c r="X386" s="51" t="str">
        <f t="shared" si="10"/>
        <v/>
      </c>
      <c r="Y386" s="51" t="str">
        <f>IF(T386="","",IF(AND(T386&lt;&gt;'Tabelas auxiliares'!$B$236,T386&lt;&gt;'Tabelas auxiliares'!$B$237),"FOLHA DE PESSOAL",IF(X386='Tabelas auxiliares'!$A$237,"CUSTEIO",IF(X386='Tabelas auxiliares'!$A$236,"INVESTIMENTO","ERRO - VERIFICAR"))))</f>
        <v/>
      </c>
      <c r="Z386" s="64" t="str">
        <f t="shared" si="11"/>
        <v/>
      </c>
      <c r="AA386" s="44"/>
      <c r="AB386" s="44"/>
      <c r="AC386" s="44"/>
    </row>
    <row r="387" spans="6:29" x14ac:dyDescent="0.25">
      <c r="F387" s="51" t="str">
        <f>IFERROR(VLOOKUP(D387,'Tabelas auxiliares'!$A$3:$B$61,2,FALSE),"")</f>
        <v/>
      </c>
      <c r="G387" s="51" t="str">
        <f>IFERROR(VLOOKUP($B387,'Tabelas auxiliares'!$A$65:$C$102,2,FALSE),"")</f>
        <v/>
      </c>
      <c r="H387" s="51" t="str">
        <f>IFERROR(VLOOKUP($B387,'Tabelas auxiliares'!$A$65:$C$102,3,FALSE),"")</f>
        <v/>
      </c>
      <c r="X387" s="51" t="str">
        <f t="shared" si="10"/>
        <v/>
      </c>
      <c r="Y387" s="51" t="str">
        <f>IF(T387="","",IF(AND(T387&lt;&gt;'Tabelas auxiliares'!$B$236,T387&lt;&gt;'Tabelas auxiliares'!$B$237),"FOLHA DE PESSOAL",IF(X387='Tabelas auxiliares'!$A$237,"CUSTEIO",IF(X387='Tabelas auxiliares'!$A$236,"INVESTIMENTO","ERRO - VERIFICAR"))))</f>
        <v/>
      </c>
      <c r="Z387" s="64" t="str">
        <f t="shared" si="11"/>
        <v/>
      </c>
      <c r="AA387" s="44"/>
      <c r="AB387" s="44"/>
      <c r="AC387" s="44"/>
    </row>
    <row r="388" spans="6:29" x14ac:dyDescent="0.25">
      <c r="F388" s="51" t="str">
        <f>IFERROR(VLOOKUP(D388,'Tabelas auxiliares'!$A$3:$B$61,2,FALSE),"")</f>
        <v/>
      </c>
      <c r="G388" s="51" t="str">
        <f>IFERROR(VLOOKUP($B388,'Tabelas auxiliares'!$A$65:$C$102,2,FALSE),"")</f>
        <v/>
      </c>
      <c r="H388" s="51" t="str">
        <f>IFERROR(VLOOKUP($B388,'Tabelas auxiliares'!$A$65:$C$102,3,FALSE),"")</f>
        <v/>
      </c>
      <c r="X388" s="51" t="str">
        <f t="shared" ref="X388:X451" si="12">LEFT(V388,1)</f>
        <v/>
      </c>
      <c r="Y388" s="51" t="str">
        <f>IF(T388="","",IF(AND(T388&lt;&gt;'Tabelas auxiliares'!$B$236,T388&lt;&gt;'Tabelas auxiliares'!$B$237),"FOLHA DE PESSOAL",IF(X388='Tabelas auxiliares'!$A$237,"CUSTEIO",IF(X388='Tabelas auxiliares'!$A$236,"INVESTIMENTO","ERRO - VERIFICAR"))))</f>
        <v/>
      </c>
      <c r="Z388" s="64" t="str">
        <f t="shared" si="11"/>
        <v/>
      </c>
      <c r="AA388" s="44"/>
      <c r="AB388" s="44"/>
      <c r="AC388" s="44"/>
    </row>
    <row r="389" spans="6:29" x14ac:dyDescent="0.25">
      <c r="F389" s="51" t="str">
        <f>IFERROR(VLOOKUP(D389,'Tabelas auxiliares'!$A$3:$B$61,2,FALSE),"")</f>
        <v/>
      </c>
      <c r="G389" s="51" t="str">
        <f>IFERROR(VLOOKUP($B389,'Tabelas auxiliares'!$A$65:$C$102,2,FALSE),"")</f>
        <v/>
      </c>
      <c r="H389" s="51" t="str">
        <f>IFERROR(VLOOKUP($B389,'Tabelas auxiliares'!$A$65:$C$102,3,FALSE),"")</f>
        <v/>
      </c>
      <c r="X389" s="51" t="str">
        <f t="shared" si="12"/>
        <v/>
      </c>
      <c r="Y389" s="51" t="str">
        <f>IF(T389="","",IF(AND(T389&lt;&gt;'Tabelas auxiliares'!$B$236,T389&lt;&gt;'Tabelas auxiliares'!$B$237),"FOLHA DE PESSOAL",IF(X389='Tabelas auxiliares'!$A$237,"CUSTEIO",IF(X389='Tabelas auxiliares'!$A$236,"INVESTIMENTO","ERRO - VERIFICAR"))))</f>
        <v/>
      </c>
      <c r="Z389" s="64" t="str">
        <f t="shared" ref="Z389:Z452" si="13">IF(AA389+AB389+AC389&lt;&gt;0,AA389+AB389+AC389,"")</f>
        <v/>
      </c>
      <c r="AA389" s="44"/>
      <c r="AB389" s="44"/>
      <c r="AC389" s="44"/>
    </row>
    <row r="390" spans="6:29" x14ac:dyDescent="0.25">
      <c r="F390" s="51" t="str">
        <f>IFERROR(VLOOKUP(D390,'Tabelas auxiliares'!$A$3:$B$61,2,FALSE),"")</f>
        <v/>
      </c>
      <c r="G390" s="51" t="str">
        <f>IFERROR(VLOOKUP($B390,'Tabelas auxiliares'!$A$65:$C$102,2,FALSE),"")</f>
        <v/>
      </c>
      <c r="H390" s="51" t="str">
        <f>IFERROR(VLOOKUP($B390,'Tabelas auxiliares'!$A$65:$C$102,3,FALSE),"")</f>
        <v/>
      </c>
      <c r="X390" s="51" t="str">
        <f t="shared" si="12"/>
        <v/>
      </c>
      <c r="Y390" s="51" t="str">
        <f>IF(T390="","",IF(AND(T390&lt;&gt;'Tabelas auxiliares'!$B$236,T390&lt;&gt;'Tabelas auxiliares'!$B$237),"FOLHA DE PESSOAL",IF(X390='Tabelas auxiliares'!$A$237,"CUSTEIO",IF(X390='Tabelas auxiliares'!$A$236,"INVESTIMENTO","ERRO - VERIFICAR"))))</f>
        <v/>
      </c>
      <c r="Z390" s="64" t="str">
        <f t="shared" si="13"/>
        <v/>
      </c>
      <c r="AA390" s="44"/>
      <c r="AB390" s="44"/>
      <c r="AC390" s="44"/>
    </row>
    <row r="391" spans="6:29" x14ac:dyDescent="0.25">
      <c r="F391" s="51" t="str">
        <f>IFERROR(VLOOKUP(D391,'Tabelas auxiliares'!$A$3:$B$61,2,FALSE),"")</f>
        <v/>
      </c>
      <c r="G391" s="51" t="str">
        <f>IFERROR(VLOOKUP($B391,'Tabelas auxiliares'!$A$65:$C$102,2,FALSE),"")</f>
        <v/>
      </c>
      <c r="H391" s="51" t="str">
        <f>IFERROR(VLOOKUP($B391,'Tabelas auxiliares'!$A$65:$C$102,3,FALSE),"")</f>
        <v/>
      </c>
      <c r="X391" s="51" t="str">
        <f t="shared" si="12"/>
        <v/>
      </c>
      <c r="Y391" s="51" t="str">
        <f>IF(T391="","",IF(AND(T391&lt;&gt;'Tabelas auxiliares'!$B$236,T391&lt;&gt;'Tabelas auxiliares'!$B$237),"FOLHA DE PESSOAL",IF(X391='Tabelas auxiliares'!$A$237,"CUSTEIO",IF(X391='Tabelas auxiliares'!$A$236,"INVESTIMENTO","ERRO - VERIFICAR"))))</f>
        <v/>
      </c>
      <c r="Z391" s="64" t="str">
        <f t="shared" si="13"/>
        <v/>
      </c>
      <c r="AA391" s="44"/>
      <c r="AB391" s="44"/>
      <c r="AC391" s="44"/>
    </row>
    <row r="392" spans="6:29" x14ac:dyDescent="0.25">
      <c r="F392" s="51" t="str">
        <f>IFERROR(VLOOKUP(D392,'Tabelas auxiliares'!$A$3:$B$61,2,FALSE),"")</f>
        <v/>
      </c>
      <c r="G392" s="51" t="str">
        <f>IFERROR(VLOOKUP($B392,'Tabelas auxiliares'!$A$65:$C$102,2,FALSE),"")</f>
        <v/>
      </c>
      <c r="H392" s="51" t="str">
        <f>IFERROR(VLOOKUP($B392,'Tabelas auxiliares'!$A$65:$C$102,3,FALSE),"")</f>
        <v/>
      </c>
      <c r="X392" s="51" t="str">
        <f t="shared" si="12"/>
        <v/>
      </c>
      <c r="Y392" s="51" t="str">
        <f>IF(T392="","",IF(AND(T392&lt;&gt;'Tabelas auxiliares'!$B$236,T392&lt;&gt;'Tabelas auxiliares'!$B$237),"FOLHA DE PESSOAL",IF(X392='Tabelas auxiliares'!$A$237,"CUSTEIO",IF(X392='Tabelas auxiliares'!$A$236,"INVESTIMENTO","ERRO - VERIFICAR"))))</f>
        <v/>
      </c>
      <c r="Z392" s="64" t="str">
        <f t="shared" si="13"/>
        <v/>
      </c>
      <c r="AA392" s="44"/>
      <c r="AB392" s="44"/>
      <c r="AC392" s="44"/>
    </row>
    <row r="393" spans="6:29" x14ac:dyDescent="0.25">
      <c r="F393" s="51" t="str">
        <f>IFERROR(VLOOKUP(D393,'Tabelas auxiliares'!$A$3:$B$61,2,FALSE),"")</f>
        <v/>
      </c>
      <c r="G393" s="51" t="str">
        <f>IFERROR(VLOOKUP($B393,'Tabelas auxiliares'!$A$65:$C$102,2,FALSE),"")</f>
        <v/>
      </c>
      <c r="H393" s="51" t="str">
        <f>IFERROR(VLOOKUP($B393,'Tabelas auxiliares'!$A$65:$C$102,3,FALSE),"")</f>
        <v/>
      </c>
      <c r="X393" s="51" t="str">
        <f t="shared" si="12"/>
        <v/>
      </c>
      <c r="Y393" s="51" t="str">
        <f>IF(T393="","",IF(AND(T393&lt;&gt;'Tabelas auxiliares'!$B$236,T393&lt;&gt;'Tabelas auxiliares'!$B$237),"FOLHA DE PESSOAL",IF(X393='Tabelas auxiliares'!$A$237,"CUSTEIO",IF(X393='Tabelas auxiliares'!$A$236,"INVESTIMENTO","ERRO - VERIFICAR"))))</f>
        <v/>
      </c>
      <c r="Z393" s="64" t="str">
        <f t="shared" si="13"/>
        <v/>
      </c>
      <c r="AA393" s="44"/>
      <c r="AB393" s="44"/>
      <c r="AC393" s="44"/>
    </row>
    <row r="394" spans="6:29" x14ac:dyDescent="0.25">
      <c r="F394" s="51" t="str">
        <f>IFERROR(VLOOKUP(D394,'Tabelas auxiliares'!$A$3:$B$61,2,FALSE),"")</f>
        <v/>
      </c>
      <c r="G394" s="51" t="str">
        <f>IFERROR(VLOOKUP($B394,'Tabelas auxiliares'!$A$65:$C$102,2,FALSE),"")</f>
        <v/>
      </c>
      <c r="H394" s="51" t="str">
        <f>IFERROR(VLOOKUP($B394,'Tabelas auxiliares'!$A$65:$C$102,3,FALSE),"")</f>
        <v/>
      </c>
      <c r="X394" s="51" t="str">
        <f t="shared" si="12"/>
        <v/>
      </c>
      <c r="Y394" s="51" t="str">
        <f>IF(T394="","",IF(AND(T394&lt;&gt;'Tabelas auxiliares'!$B$236,T394&lt;&gt;'Tabelas auxiliares'!$B$237),"FOLHA DE PESSOAL",IF(X394='Tabelas auxiliares'!$A$237,"CUSTEIO",IF(X394='Tabelas auxiliares'!$A$236,"INVESTIMENTO","ERRO - VERIFICAR"))))</f>
        <v/>
      </c>
      <c r="Z394" s="64" t="str">
        <f t="shared" si="13"/>
        <v/>
      </c>
      <c r="AA394" s="44"/>
      <c r="AB394" s="44"/>
      <c r="AC394" s="44"/>
    </row>
    <row r="395" spans="6:29" x14ac:dyDescent="0.25">
      <c r="F395" s="51" t="str">
        <f>IFERROR(VLOOKUP(D395,'Tabelas auxiliares'!$A$3:$B$61,2,FALSE),"")</f>
        <v/>
      </c>
      <c r="G395" s="51" t="str">
        <f>IFERROR(VLOOKUP($B395,'Tabelas auxiliares'!$A$65:$C$102,2,FALSE),"")</f>
        <v/>
      </c>
      <c r="H395" s="51" t="str">
        <f>IFERROR(VLOOKUP($B395,'Tabelas auxiliares'!$A$65:$C$102,3,FALSE),"")</f>
        <v/>
      </c>
      <c r="X395" s="51" t="str">
        <f t="shared" si="12"/>
        <v/>
      </c>
      <c r="Y395" s="51" t="str">
        <f>IF(T395="","",IF(AND(T395&lt;&gt;'Tabelas auxiliares'!$B$236,T395&lt;&gt;'Tabelas auxiliares'!$B$237),"FOLHA DE PESSOAL",IF(X395='Tabelas auxiliares'!$A$237,"CUSTEIO",IF(X395='Tabelas auxiliares'!$A$236,"INVESTIMENTO","ERRO - VERIFICAR"))))</f>
        <v/>
      </c>
      <c r="Z395" s="64" t="str">
        <f t="shared" si="13"/>
        <v/>
      </c>
      <c r="AA395" s="44"/>
      <c r="AB395" s="44"/>
      <c r="AC395" s="44"/>
    </row>
    <row r="396" spans="6:29" x14ac:dyDescent="0.25">
      <c r="F396" s="51" t="str">
        <f>IFERROR(VLOOKUP(D396,'Tabelas auxiliares'!$A$3:$B$61,2,FALSE),"")</f>
        <v/>
      </c>
      <c r="G396" s="51" t="str">
        <f>IFERROR(VLOOKUP($B396,'Tabelas auxiliares'!$A$65:$C$102,2,FALSE),"")</f>
        <v/>
      </c>
      <c r="H396" s="51" t="str">
        <f>IFERROR(VLOOKUP($B396,'Tabelas auxiliares'!$A$65:$C$102,3,FALSE),"")</f>
        <v/>
      </c>
      <c r="X396" s="51" t="str">
        <f t="shared" si="12"/>
        <v/>
      </c>
      <c r="Y396" s="51" t="str">
        <f>IF(T396="","",IF(AND(T396&lt;&gt;'Tabelas auxiliares'!$B$236,T396&lt;&gt;'Tabelas auxiliares'!$B$237),"FOLHA DE PESSOAL",IF(X396='Tabelas auxiliares'!$A$237,"CUSTEIO",IF(X396='Tabelas auxiliares'!$A$236,"INVESTIMENTO","ERRO - VERIFICAR"))))</f>
        <v/>
      </c>
      <c r="Z396" s="64" t="str">
        <f t="shared" si="13"/>
        <v/>
      </c>
      <c r="AA396" s="44"/>
      <c r="AB396" s="44"/>
      <c r="AC396" s="44"/>
    </row>
    <row r="397" spans="6:29" x14ac:dyDescent="0.25">
      <c r="F397" s="51" t="str">
        <f>IFERROR(VLOOKUP(D397,'Tabelas auxiliares'!$A$3:$B$61,2,FALSE),"")</f>
        <v/>
      </c>
      <c r="G397" s="51" t="str">
        <f>IFERROR(VLOOKUP($B397,'Tabelas auxiliares'!$A$65:$C$102,2,FALSE),"")</f>
        <v/>
      </c>
      <c r="H397" s="51" t="str">
        <f>IFERROR(VLOOKUP($B397,'Tabelas auxiliares'!$A$65:$C$102,3,FALSE),"")</f>
        <v/>
      </c>
      <c r="X397" s="51" t="str">
        <f t="shared" si="12"/>
        <v/>
      </c>
      <c r="Y397" s="51" t="str">
        <f>IF(T397="","",IF(AND(T397&lt;&gt;'Tabelas auxiliares'!$B$236,T397&lt;&gt;'Tabelas auxiliares'!$B$237),"FOLHA DE PESSOAL",IF(X397='Tabelas auxiliares'!$A$237,"CUSTEIO",IF(X397='Tabelas auxiliares'!$A$236,"INVESTIMENTO","ERRO - VERIFICAR"))))</f>
        <v/>
      </c>
      <c r="Z397" s="64" t="str">
        <f t="shared" si="13"/>
        <v/>
      </c>
      <c r="AA397" s="44"/>
      <c r="AB397" s="44"/>
      <c r="AC397" s="44"/>
    </row>
    <row r="398" spans="6:29" x14ac:dyDescent="0.25">
      <c r="F398" s="51" t="str">
        <f>IFERROR(VLOOKUP(D398,'Tabelas auxiliares'!$A$3:$B$61,2,FALSE),"")</f>
        <v/>
      </c>
      <c r="G398" s="51" t="str">
        <f>IFERROR(VLOOKUP($B398,'Tabelas auxiliares'!$A$65:$C$102,2,FALSE),"")</f>
        <v/>
      </c>
      <c r="H398" s="51" t="str">
        <f>IFERROR(VLOOKUP($B398,'Tabelas auxiliares'!$A$65:$C$102,3,FALSE),"")</f>
        <v/>
      </c>
      <c r="X398" s="51" t="str">
        <f t="shared" si="12"/>
        <v/>
      </c>
      <c r="Y398" s="51" t="str">
        <f>IF(T398="","",IF(AND(T398&lt;&gt;'Tabelas auxiliares'!$B$236,T398&lt;&gt;'Tabelas auxiliares'!$B$237),"FOLHA DE PESSOAL",IF(X398='Tabelas auxiliares'!$A$237,"CUSTEIO",IF(X398='Tabelas auxiliares'!$A$236,"INVESTIMENTO","ERRO - VERIFICAR"))))</f>
        <v/>
      </c>
      <c r="Z398" s="64" t="str">
        <f t="shared" si="13"/>
        <v/>
      </c>
      <c r="AA398" s="44"/>
      <c r="AB398" s="44"/>
      <c r="AC398" s="44"/>
    </row>
    <row r="399" spans="6:29" x14ac:dyDescent="0.25">
      <c r="F399" s="51" t="str">
        <f>IFERROR(VLOOKUP(D399,'Tabelas auxiliares'!$A$3:$B$61,2,FALSE),"")</f>
        <v/>
      </c>
      <c r="G399" s="51" t="str">
        <f>IFERROR(VLOOKUP($B399,'Tabelas auxiliares'!$A$65:$C$102,2,FALSE),"")</f>
        <v/>
      </c>
      <c r="H399" s="51" t="str">
        <f>IFERROR(VLOOKUP($B399,'Tabelas auxiliares'!$A$65:$C$102,3,FALSE),"")</f>
        <v/>
      </c>
      <c r="X399" s="51" t="str">
        <f t="shared" si="12"/>
        <v/>
      </c>
      <c r="Y399" s="51" t="str">
        <f>IF(T399="","",IF(AND(T399&lt;&gt;'Tabelas auxiliares'!$B$236,T399&lt;&gt;'Tabelas auxiliares'!$B$237),"FOLHA DE PESSOAL",IF(X399='Tabelas auxiliares'!$A$237,"CUSTEIO",IF(X399='Tabelas auxiliares'!$A$236,"INVESTIMENTO","ERRO - VERIFICAR"))))</f>
        <v/>
      </c>
      <c r="Z399" s="64" t="str">
        <f t="shared" si="13"/>
        <v/>
      </c>
      <c r="AA399" s="44"/>
      <c r="AB399" s="44"/>
      <c r="AC399" s="44"/>
    </row>
    <row r="400" spans="6:29" x14ac:dyDescent="0.25">
      <c r="F400" s="51" t="str">
        <f>IFERROR(VLOOKUP(D400,'Tabelas auxiliares'!$A$3:$B$61,2,FALSE),"")</f>
        <v/>
      </c>
      <c r="G400" s="51" t="str">
        <f>IFERROR(VLOOKUP($B400,'Tabelas auxiliares'!$A$65:$C$102,2,FALSE),"")</f>
        <v/>
      </c>
      <c r="H400" s="51" t="str">
        <f>IFERROR(VLOOKUP($B400,'Tabelas auxiliares'!$A$65:$C$102,3,FALSE),"")</f>
        <v/>
      </c>
      <c r="X400" s="51" t="str">
        <f t="shared" si="12"/>
        <v/>
      </c>
      <c r="Y400" s="51" t="str">
        <f>IF(T400="","",IF(AND(T400&lt;&gt;'Tabelas auxiliares'!$B$236,T400&lt;&gt;'Tabelas auxiliares'!$B$237),"FOLHA DE PESSOAL",IF(X400='Tabelas auxiliares'!$A$237,"CUSTEIO",IF(X400='Tabelas auxiliares'!$A$236,"INVESTIMENTO","ERRO - VERIFICAR"))))</f>
        <v/>
      </c>
      <c r="Z400" s="64" t="str">
        <f t="shared" si="13"/>
        <v/>
      </c>
      <c r="AA400" s="44"/>
      <c r="AB400" s="44"/>
      <c r="AC400" s="44"/>
    </row>
    <row r="401" spans="6:29" x14ac:dyDescent="0.25">
      <c r="F401" s="51" t="str">
        <f>IFERROR(VLOOKUP(D401,'Tabelas auxiliares'!$A$3:$B$61,2,FALSE),"")</f>
        <v/>
      </c>
      <c r="G401" s="51" t="str">
        <f>IFERROR(VLOOKUP($B401,'Tabelas auxiliares'!$A$65:$C$102,2,FALSE),"")</f>
        <v/>
      </c>
      <c r="H401" s="51" t="str">
        <f>IFERROR(VLOOKUP($B401,'Tabelas auxiliares'!$A$65:$C$102,3,FALSE),"")</f>
        <v/>
      </c>
      <c r="X401" s="51" t="str">
        <f t="shared" si="12"/>
        <v/>
      </c>
      <c r="Y401" s="51" t="str">
        <f>IF(T401="","",IF(AND(T401&lt;&gt;'Tabelas auxiliares'!$B$236,T401&lt;&gt;'Tabelas auxiliares'!$B$237),"FOLHA DE PESSOAL",IF(X401='Tabelas auxiliares'!$A$237,"CUSTEIO",IF(X401='Tabelas auxiliares'!$A$236,"INVESTIMENTO","ERRO - VERIFICAR"))))</f>
        <v/>
      </c>
      <c r="Z401" s="64" t="str">
        <f t="shared" si="13"/>
        <v/>
      </c>
      <c r="AA401" s="44"/>
      <c r="AB401" s="44"/>
      <c r="AC401" s="44"/>
    </row>
    <row r="402" spans="6:29" x14ac:dyDescent="0.25">
      <c r="F402" s="51" t="str">
        <f>IFERROR(VLOOKUP(D402,'Tabelas auxiliares'!$A$3:$B$61,2,FALSE),"")</f>
        <v/>
      </c>
      <c r="G402" s="51" t="str">
        <f>IFERROR(VLOOKUP($B402,'Tabelas auxiliares'!$A$65:$C$102,2,FALSE),"")</f>
        <v/>
      </c>
      <c r="H402" s="51" t="str">
        <f>IFERROR(VLOOKUP($B402,'Tabelas auxiliares'!$A$65:$C$102,3,FALSE),"")</f>
        <v/>
      </c>
      <c r="X402" s="51" t="str">
        <f t="shared" si="12"/>
        <v/>
      </c>
      <c r="Y402" s="51" t="str">
        <f>IF(T402="","",IF(AND(T402&lt;&gt;'Tabelas auxiliares'!$B$236,T402&lt;&gt;'Tabelas auxiliares'!$B$237),"FOLHA DE PESSOAL",IF(X402='Tabelas auxiliares'!$A$237,"CUSTEIO",IF(X402='Tabelas auxiliares'!$A$236,"INVESTIMENTO","ERRO - VERIFICAR"))))</f>
        <v/>
      </c>
      <c r="Z402" s="64" t="str">
        <f t="shared" si="13"/>
        <v/>
      </c>
      <c r="AA402" s="44"/>
      <c r="AB402" s="44"/>
      <c r="AC402" s="44"/>
    </row>
    <row r="403" spans="6:29" x14ac:dyDescent="0.25">
      <c r="F403" s="51" t="str">
        <f>IFERROR(VLOOKUP(D403,'Tabelas auxiliares'!$A$3:$B$61,2,FALSE),"")</f>
        <v/>
      </c>
      <c r="G403" s="51" t="str">
        <f>IFERROR(VLOOKUP($B403,'Tabelas auxiliares'!$A$65:$C$102,2,FALSE),"")</f>
        <v/>
      </c>
      <c r="H403" s="51" t="str">
        <f>IFERROR(VLOOKUP($B403,'Tabelas auxiliares'!$A$65:$C$102,3,FALSE),"")</f>
        <v/>
      </c>
      <c r="X403" s="51" t="str">
        <f t="shared" si="12"/>
        <v/>
      </c>
      <c r="Y403" s="51" t="str">
        <f>IF(T403="","",IF(AND(T403&lt;&gt;'Tabelas auxiliares'!$B$236,T403&lt;&gt;'Tabelas auxiliares'!$B$237),"FOLHA DE PESSOAL",IF(X403='Tabelas auxiliares'!$A$237,"CUSTEIO",IF(X403='Tabelas auxiliares'!$A$236,"INVESTIMENTO","ERRO - VERIFICAR"))))</f>
        <v/>
      </c>
      <c r="Z403" s="64" t="str">
        <f t="shared" si="13"/>
        <v/>
      </c>
      <c r="AA403" s="44"/>
      <c r="AB403" s="44"/>
      <c r="AC403" s="44"/>
    </row>
    <row r="404" spans="6:29" x14ac:dyDescent="0.25">
      <c r="F404" s="51" t="str">
        <f>IFERROR(VLOOKUP(D404,'Tabelas auxiliares'!$A$3:$B$61,2,FALSE),"")</f>
        <v/>
      </c>
      <c r="G404" s="51" t="str">
        <f>IFERROR(VLOOKUP($B404,'Tabelas auxiliares'!$A$65:$C$102,2,FALSE),"")</f>
        <v/>
      </c>
      <c r="H404" s="51" t="str">
        <f>IFERROR(VLOOKUP($B404,'Tabelas auxiliares'!$A$65:$C$102,3,FALSE),"")</f>
        <v/>
      </c>
      <c r="X404" s="51" t="str">
        <f t="shared" si="12"/>
        <v/>
      </c>
      <c r="Y404" s="51" t="str">
        <f>IF(T404="","",IF(AND(T404&lt;&gt;'Tabelas auxiliares'!$B$236,T404&lt;&gt;'Tabelas auxiliares'!$B$237),"FOLHA DE PESSOAL",IF(X404='Tabelas auxiliares'!$A$237,"CUSTEIO",IF(X404='Tabelas auxiliares'!$A$236,"INVESTIMENTO","ERRO - VERIFICAR"))))</f>
        <v/>
      </c>
      <c r="Z404" s="64" t="str">
        <f t="shared" si="13"/>
        <v/>
      </c>
      <c r="AA404" s="44"/>
      <c r="AB404" s="44"/>
      <c r="AC404" s="44"/>
    </row>
    <row r="405" spans="6:29" x14ac:dyDescent="0.25">
      <c r="F405" s="51" t="str">
        <f>IFERROR(VLOOKUP(D405,'Tabelas auxiliares'!$A$3:$B$61,2,FALSE),"")</f>
        <v/>
      </c>
      <c r="G405" s="51" t="str">
        <f>IFERROR(VLOOKUP($B405,'Tabelas auxiliares'!$A$65:$C$102,2,FALSE),"")</f>
        <v/>
      </c>
      <c r="H405" s="51" t="str">
        <f>IFERROR(VLOOKUP($B405,'Tabelas auxiliares'!$A$65:$C$102,3,FALSE),"")</f>
        <v/>
      </c>
      <c r="X405" s="51" t="str">
        <f t="shared" si="12"/>
        <v/>
      </c>
      <c r="Y405" s="51" t="str">
        <f>IF(T405="","",IF(AND(T405&lt;&gt;'Tabelas auxiliares'!$B$236,T405&lt;&gt;'Tabelas auxiliares'!$B$237),"FOLHA DE PESSOAL",IF(X405='Tabelas auxiliares'!$A$237,"CUSTEIO",IF(X405='Tabelas auxiliares'!$A$236,"INVESTIMENTO","ERRO - VERIFICAR"))))</f>
        <v/>
      </c>
      <c r="Z405" s="64" t="str">
        <f t="shared" si="13"/>
        <v/>
      </c>
      <c r="AA405" s="44"/>
      <c r="AB405" s="44"/>
      <c r="AC405" s="44"/>
    </row>
    <row r="406" spans="6:29" x14ac:dyDescent="0.25">
      <c r="F406" s="51" t="str">
        <f>IFERROR(VLOOKUP(D406,'Tabelas auxiliares'!$A$3:$B$61,2,FALSE),"")</f>
        <v/>
      </c>
      <c r="G406" s="51" t="str">
        <f>IFERROR(VLOOKUP($B406,'Tabelas auxiliares'!$A$65:$C$102,2,FALSE),"")</f>
        <v/>
      </c>
      <c r="H406" s="51" t="str">
        <f>IFERROR(VLOOKUP($B406,'Tabelas auxiliares'!$A$65:$C$102,3,FALSE),"")</f>
        <v/>
      </c>
      <c r="X406" s="51" t="str">
        <f t="shared" si="12"/>
        <v/>
      </c>
      <c r="Y406" s="51" t="str">
        <f>IF(T406="","",IF(AND(T406&lt;&gt;'Tabelas auxiliares'!$B$236,T406&lt;&gt;'Tabelas auxiliares'!$B$237),"FOLHA DE PESSOAL",IF(X406='Tabelas auxiliares'!$A$237,"CUSTEIO",IF(X406='Tabelas auxiliares'!$A$236,"INVESTIMENTO","ERRO - VERIFICAR"))))</f>
        <v/>
      </c>
      <c r="Z406" s="64" t="str">
        <f t="shared" si="13"/>
        <v/>
      </c>
      <c r="AA406" s="44"/>
      <c r="AB406" s="44"/>
      <c r="AC406" s="44"/>
    </row>
    <row r="407" spans="6:29" x14ac:dyDescent="0.25">
      <c r="F407" s="51" t="str">
        <f>IFERROR(VLOOKUP(D407,'Tabelas auxiliares'!$A$3:$B$61,2,FALSE),"")</f>
        <v/>
      </c>
      <c r="G407" s="51" t="str">
        <f>IFERROR(VLOOKUP($B407,'Tabelas auxiliares'!$A$65:$C$102,2,FALSE),"")</f>
        <v/>
      </c>
      <c r="H407" s="51" t="str">
        <f>IFERROR(VLOOKUP($B407,'Tabelas auxiliares'!$A$65:$C$102,3,FALSE),"")</f>
        <v/>
      </c>
      <c r="X407" s="51" t="str">
        <f t="shared" si="12"/>
        <v/>
      </c>
      <c r="Y407" s="51" t="str">
        <f>IF(T407="","",IF(AND(T407&lt;&gt;'Tabelas auxiliares'!$B$236,T407&lt;&gt;'Tabelas auxiliares'!$B$237),"FOLHA DE PESSOAL",IF(X407='Tabelas auxiliares'!$A$237,"CUSTEIO",IF(X407='Tabelas auxiliares'!$A$236,"INVESTIMENTO","ERRO - VERIFICAR"))))</f>
        <v/>
      </c>
      <c r="Z407" s="64" t="str">
        <f t="shared" si="13"/>
        <v/>
      </c>
      <c r="AA407" s="44"/>
      <c r="AB407" s="44"/>
      <c r="AC407" s="44"/>
    </row>
    <row r="408" spans="6:29" x14ac:dyDescent="0.25">
      <c r="F408" s="51" t="str">
        <f>IFERROR(VLOOKUP(D408,'Tabelas auxiliares'!$A$3:$B$61,2,FALSE),"")</f>
        <v/>
      </c>
      <c r="G408" s="51" t="str">
        <f>IFERROR(VLOOKUP($B408,'Tabelas auxiliares'!$A$65:$C$102,2,FALSE),"")</f>
        <v/>
      </c>
      <c r="H408" s="51" t="str">
        <f>IFERROR(VLOOKUP($B408,'Tabelas auxiliares'!$A$65:$C$102,3,FALSE),"")</f>
        <v/>
      </c>
      <c r="X408" s="51" t="str">
        <f t="shared" si="12"/>
        <v/>
      </c>
      <c r="Y408" s="51" t="str">
        <f>IF(T408="","",IF(AND(T408&lt;&gt;'Tabelas auxiliares'!$B$236,T408&lt;&gt;'Tabelas auxiliares'!$B$237),"FOLHA DE PESSOAL",IF(X408='Tabelas auxiliares'!$A$237,"CUSTEIO",IF(X408='Tabelas auxiliares'!$A$236,"INVESTIMENTO","ERRO - VERIFICAR"))))</f>
        <v/>
      </c>
      <c r="Z408" s="64" t="str">
        <f t="shared" si="13"/>
        <v/>
      </c>
      <c r="AA408" s="44"/>
      <c r="AB408" s="44"/>
      <c r="AC408" s="44"/>
    </row>
    <row r="409" spans="6:29" x14ac:dyDescent="0.25">
      <c r="F409" s="51" t="str">
        <f>IFERROR(VLOOKUP(D409,'Tabelas auxiliares'!$A$3:$B$61,2,FALSE),"")</f>
        <v/>
      </c>
      <c r="G409" s="51" t="str">
        <f>IFERROR(VLOOKUP($B409,'Tabelas auxiliares'!$A$65:$C$102,2,FALSE),"")</f>
        <v/>
      </c>
      <c r="H409" s="51" t="str">
        <f>IFERROR(VLOOKUP($B409,'Tabelas auxiliares'!$A$65:$C$102,3,FALSE),"")</f>
        <v/>
      </c>
      <c r="X409" s="51" t="str">
        <f t="shared" si="12"/>
        <v/>
      </c>
      <c r="Y409" s="51" t="str">
        <f>IF(T409="","",IF(AND(T409&lt;&gt;'Tabelas auxiliares'!$B$236,T409&lt;&gt;'Tabelas auxiliares'!$B$237),"FOLHA DE PESSOAL",IF(X409='Tabelas auxiliares'!$A$237,"CUSTEIO",IF(X409='Tabelas auxiliares'!$A$236,"INVESTIMENTO","ERRO - VERIFICAR"))))</f>
        <v/>
      </c>
      <c r="Z409" s="64" t="str">
        <f t="shared" si="13"/>
        <v/>
      </c>
      <c r="AA409" s="44"/>
      <c r="AB409" s="44"/>
      <c r="AC409" s="44"/>
    </row>
    <row r="410" spans="6:29" x14ac:dyDescent="0.25">
      <c r="F410" s="51" t="str">
        <f>IFERROR(VLOOKUP(D410,'Tabelas auxiliares'!$A$3:$B$61,2,FALSE),"")</f>
        <v/>
      </c>
      <c r="G410" s="51" t="str">
        <f>IFERROR(VLOOKUP($B410,'Tabelas auxiliares'!$A$65:$C$102,2,FALSE),"")</f>
        <v/>
      </c>
      <c r="H410" s="51" t="str">
        <f>IFERROR(VLOOKUP($B410,'Tabelas auxiliares'!$A$65:$C$102,3,FALSE),"")</f>
        <v/>
      </c>
      <c r="X410" s="51" t="str">
        <f t="shared" si="12"/>
        <v/>
      </c>
      <c r="Y410" s="51" t="str">
        <f>IF(T410="","",IF(AND(T410&lt;&gt;'Tabelas auxiliares'!$B$236,T410&lt;&gt;'Tabelas auxiliares'!$B$237),"FOLHA DE PESSOAL",IF(X410='Tabelas auxiliares'!$A$237,"CUSTEIO",IF(X410='Tabelas auxiliares'!$A$236,"INVESTIMENTO","ERRO - VERIFICAR"))))</f>
        <v/>
      </c>
      <c r="Z410" s="64" t="str">
        <f t="shared" si="13"/>
        <v/>
      </c>
      <c r="AA410" s="44"/>
      <c r="AB410" s="44"/>
      <c r="AC410" s="44"/>
    </row>
    <row r="411" spans="6:29" x14ac:dyDescent="0.25">
      <c r="F411" s="51" t="str">
        <f>IFERROR(VLOOKUP(D411,'Tabelas auxiliares'!$A$3:$B$61,2,FALSE),"")</f>
        <v/>
      </c>
      <c r="G411" s="51" t="str">
        <f>IFERROR(VLOOKUP($B411,'Tabelas auxiliares'!$A$65:$C$102,2,FALSE),"")</f>
        <v/>
      </c>
      <c r="H411" s="51" t="str">
        <f>IFERROR(VLOOKUP($B411,'Tabelas auxiliares'!$A$65:$C$102,3,FALSE),"")</f>
        <v/>
      </c>
      <c r="X411" s="51" t="str">
        <f t="shared" si="12"/>
        <v/>
      </c>
      <c r="Y411" s="51" t="str">
        <f>IF(T411="","",IF(AND(T411&lt;&gt;'Tabelas auxiliares'!$B$236,T411&lt;&gt;'Tabelas auxiliares'!$B$237),"FOLHA DE PESSOAL",IF(X411='Tabelas auxiliares'!$A$237,"CUSTEIO",IF(X411='Tabelas auxiliares'!$A$236,"INVESTIMENTO","ERRO - VERIFICAR"))))</f>
        <v/>
      </c>
      <c r="Z411" s="64" t="str">
        <f t="shared" si="13"/>
        <v/>
      </c>
      <c r="AA411" s="44"/>
      <c r="AB411" s="44"/>
      <c r="AC411" s="44"/>
    </row>
    <row r="412" spans="6:29" x14ac:dyDescent="0.25">
      <c r="F412" s="51" t="str">
        <f>IFERROR(VLOOKUP(D412,'Tabelas auxiliares'!$A$3:$B$61,2,FALSE),"")</f>
        <v/>
      </c>
      <c r="G412" s="51" t="str">
        <f>IFERROR(VLOOKUP($B412,'Tabelas auxiliares'!$A$65:$C$102,2,FALSE),"")</f>
        <v/>
      </c>
      <c r="H412" s="51" t="str">
        <f>IFERROR(VLOOKUP($B412,'Tabelas auxiliares'!$A$65:$C$102,3,FALSE),"")</f>
        <v/>
      </c>
      <c r="X412" s="51" t="str">
        <f t="shared" si="12"/>
        <v/>
      </c>
      <c r="Y412" s="51" t="str">
        <f>IF(T412="","",IF(AND(T412&lt;&gt;'Tabelas auxiliares'!$B$236,T412&lt;&gt;'Tabelas auxiliares'!$B$237),"FOLHA DE PESSOAL",IF(X412='Tabelas auxiliares'!$A$237,"CUSTEIO",IF(X412='Tabelas auxiliares'!$A$236,"INVESTIMENTO","ERRO - VERIFICAR"))))</f>
        <v/>
      </c>
      <c r="Z412" s="64" t="str">
        <f t="shared" si="13"/>
        <v/>
      </c>
      <c r="AA412" s="44"/>
      <c r="AB412" s="44"/>
      <c r="AC412" s="44"/>
    </row>
    <row r="413" spans="6:29" x14ac:dyDescent="0.25">
      <c r="F413" s="51" t="str">
        <f>IFERROR(VLOOKUP(D413,'Tabelas auxiliares'!$A$3:$B$61,2,FALSE),"")</f>
        <v/>
      </c>
      <c r="G413" s="51" t="str">
        <f>IFERROR(VLOOKUP($B413,'Tabelas auxiliares'!$A$65:$C$102,2,FALSE),"")</f>
        <v/>
      </c>
      <c r="H413" s="51" t="str">
        <f>IFERROR(VLOOKUP($B413,'Tabelas auxiliares'!$A$65:$C$102,3,FALSE),"")</f>
        <v/>
      </c>
      <c r="X413" s="51" t="str">
        <f t="shared" si="12"/>
        <v/>
      </c>
      <c r="Y413" s="51" t="str">
        <f>IF(T413="","",IF(AND(T413&lt;&gt;'Tabelas auxiliares'!$B$236,T413&lt;&gt;'Tabelas auxiliares'!$B$237),"FOLHA DE PESSOAL",IF(X413='Tabelas auxiliares'!$A$237,"CUSTEIO",IF(X413='Tabelas auxiliares'!$A$236,"INVESTIMENTO","ERRO - VERIFICAR"))))</f>
        <v/>
      </c>
      <c r="Z413" s="64" t="str">
        <f t="shared" si="13"/>
        <v/>
      </c>
      <c r="AA413" s="44"/>
      <c r="AB413" s="44"/>
      <c r="AC413" s="44"/>
    </row>
    <row r="414" spans="6:29" x14ac:dyDescent="0.25">
      <c r="F414" s="51" t="str">
        <f>IFERROR(VLOOKUP(D414,'Tabelas auxiliares'!$A$3:$B$61,2,FALSE),"")</f>
        <v/>
      </c>
      <c r="G414" s="51" t="str">
        <f>IFERROR(VLOOKUP($B414,'Tabelas auxiliares'!$A$65:$C$102,2,FALSE),"")</f>
        <v/>
      </c>
      <c r="H414" s="51" t="str">
        <f>IFERROR(VLOOKUP($B414,'Tabelas auxiliares'!$A$65:$C$102,3,FALSE),"")</f>
        <v/>
      </c>
      <c r="X414" s="51" t="str">
        <f t="shared" si="12"/>
        <v/>
      </c>
      <c r="Y414" s="51" t="str">
        <f>IF(T414="","",IF(AND(T414&lt;&gt;'Tabelas auxiliares'!$B$236,T414&lt;&gt;'Tabelas auxiliares'!$B$237),"FOLHA DE PESSOAL",IF(X414='Tabelas auxiliares'!$A$237,"CUSTEIO",IF(X414='Tabelas auxiliares'!$A$236,"INVESTIMENTO","ERRO - VERIFICAR"))))</f>
        <v/>
      </c>
      <c r="Z414" s="64" t="str">
        <f t="shared" si="13"/>
        <v/>
      </c>
      <c r="AA414" s="44"/>
      <c r="AB414" s="44"/>
      <c r="AC414" s="44"/>
    </row>
    <row r="415" spans="6:29" x14ac:dyDescent="0.25">
      <c r="F415" s="51" t="str">
        <f>IFERROR(VLOOKUP(D415,'Tabelas auxiliares'!$A$3:$B$61,2,FALSE),"")</f>
        <v/>
      </c>
      <c r="G415" s="51" t="str">
        <f>IFERROR(VLOOKUP($B415,'Tabelas auxiliares'!$A$65:$C$102,2,FALSE),"")</f>
        <v/>
      </c>
      <c r="H415" s="51" t="str">
        <f>IFERROR(VLOOKUP($B415,'Tabelas auxiliares'!$A$65:$C$102,3,FALSE),"")</f>
        <v/>
      </c>
      <c r="X415" s="51" t="str">
        <f t="shared" si="12"/>
        <v/>
      </c>
      <c r="Y415" s="51" t="str">
        <f>IF(T415="","",IF(AND(T415&lt;&gt;'Tabelas auxiliares'!$B$236,T415&lt;&gt;'Tabelas auxiliares'!$B$237),"FOLHA DE PESSOAL",IF(X415='Tabelas auxiliares'!$A$237,"CUSTEIO",IF(X415='Tabelas auxiliares'!$A$236,"INVESTIMENTO","ERRO - VERIFICAR"))))</f>
        <v/>
      </c>
      <c r="Z415" s="64" t="str">
        <f t="shared" si="13"/>
        <v/>
      </c>
      <c r="AA415" s="44"/>
      <c r="AB415" s="44"/>
      <c r="AC415" s="44"/>
    </row>
    <row r="416" spans="6:29" x14ac:dyDescent="0.25">
      <c r="F416" s="51" t="str">
        <f>IFERROR(VLOOKUP(D416,'Tabelas auxiliares'!$A$3:$B$61,2,FALSE),"")</f>
        <v/>
      </c>
      <c r="G416" s="51" t="str">
        <f>IFERROR(VLOOKUP($B416,'Tabelas auxiliares'!$A$65:$C$102,2,FALSE),"")</f>
        <v/>
      </c>
      <c r="H416" s="51" t="str">
        <f>IFERROR(VLOOKUP($B416,'Tabelas auxiliares'!$A$65:$C$102,3,FALSE),"")</f>
        <v/>
      </c>
      <c r="X416" s="51" t="str">
        <f t="shared" si="12"/>
        <v/>
      </c>
      <c r="Y416" s="51" t="str">
        <f>IF(T416="","",IF(AND(T416&lt;&gt;'Tabelas auxiliares'!$B$236,T416&lt;&gt;'Tabelas auxiliares'!$B$237),"FOLHA DE PESSOAL",IF(X416='Tabelas auxiliares'!$A$237,"CUSTEIO",IF(X416='Tabelas auxiliares'!$A$236,"INVESTIMENTO","ERRO - VERIFICAR"))))</f>
        <v/>
      </c>
      <c r="Z416" s="64" t="str">
        <f t="shared" si="13"/>
        <v/>
      </c>
      <c r="AA416" s="44"/>
      <c r="AB416" s="44"/>
      <c r="AC416" s="44"/>
    </row>
    <row r="417" spans="6:29" x14ac:dyDescent="0.25">
      <c r="F417" s="51" t="str">
        <f>IFERROR(VLOOKUP(D417,'Tabelas auxiliares'!$A$3:$B$61,2,FALSE),"")</f>
        <v/>
      </c>
      <c r="G417" s="51" t="str">
        <f>IFERROR(VLOOKUP($B417,'Tabelas auxiliares'!$A$65:$C$102,2,FALSE),"")</f>
        <v/>
      </c>
      <c r="H417" s="51" t="str">
        <f>IFERROR(VLOOKUP($B417,'Tabelas auxiliares'!$A$65:$C$102,3,FALSE),"")</f>
        <v/>
      </c>
      <c r="X417" s="51" t="str">
        <f t="shared" si="12"/>
        <v/>
      </c>
      <c r="Y417" s="51" t="str">
        <f>IF(T417="","",IF(AND(T417&lt;&gt;'Tabelas auxiliares'!$B$236,T417&lt;&gt;'Tabelas auxiliares'!$B$237),"FOLHA DE PESSOAL",IF(X417='Tabelas auxiliares'!$A$237,"CUSTEIO",IF(X417='Tabelas auxiliares'!$A$236,"INVESTIMENTO","ERRO - VERIFICAR"))))</f>
        <v/>
      </c>
      <c r="Z417" s="64" t="str">
        <f t="shared" si="13"/>
        <v/>
      </c>
      <c r="AA417" s="44"/>
      <c r="AB417" s="44"/>
      <c r="AC417" s="44"/>
    </row>
    <row r="418" spans="6:29" x14ac:dyDescent="0.25">
      <c r="F418" s="51" t="str">
        <f>IFERROR(VLOOKUP(D418,'Tabelas auxiliares'!$A$3:$B$61,2,FALSE),"")</f>
        <v/>
      </c>
      <c r="G418" s="51" t="str">
        <f>IFERROR(VLOOKUP($B418,'Tabelas auxiliares'!$A$65:$C$102,2,FALSE),"")</f>
        <v/>
      </c>
      <c r="H418" s="51" t="str">
        <f>IFERROR(VLOOKUP($B418,'Tabelas auxiliares'!$A$65:$C$102,3,FALSE),"")</f>
        <v/>
      </c>
      <c r="X418" s="51" t="str">
        <f t="shared" si="12"/>
        <v/>
      </c>
      <c r="Y418" s="51" t="str">
        <f>IF(T418="","",IF(AND(T418&lt;&gt;'Tabelas auxiliares'!$B$236,T418&lt;&gt;'Tabelas auxiliares'!$B$237),"FOLHA DE PESSOAL",IF(X418='Tabelas auxiliares'!$A$237,"CUSTEIO",IF(X418='Tabelas auxiliares'!$A$236,"INVESTIMENTO","ERRO - VERIFICAR"))))</f>
        <v/>
      </c>
      <c r="Z418" s="64" t="str">
        <f t="shared" si="13"/>
        <v/>
      </c>
      <c r="AA418" s="44"/>
      <c r="AB418" s="44"/>
      <c r="AC418" s="44"/>
    </row>
    <row r="419" spans="6:29" x14ac:dyDescent="0.25">
      <c r="F419" s="51" t="str">
        <f>IFERROR(VLOOKUP(D419,'Tabelas auxiliares'!$A$3:$B$61,2,FALSE),"")</f>
        <v/>
      </c>
      <c r="G419" s="51" t="str">
        <f>IFERROR(VLOOKUP($B419,'Tabelas auxiliares'!$A$65:$C$102,2,FALSE),"")</f>
        <v/>
      </c>
      <c r="H419" s="51" t="str">
        <f>IFERROR(VLOOKUP($B419,'Tabelas auxiliares'!$A$65:$C$102,3,FALSE),"")</f>
        <v/>
      </c>
      <c r="X419" s="51" t="str">
        <f t="shared" si="12"/>
        <v/>
      </c>
      <c r="Y419" s="51" t="str">
        <f>IF(T419="","",IF(AND(T419&lt;&gt;'Tabelas auxiliares'!$B$236,T419&lt;&gt;'Tabelas auxiliares'!$B$237),"FOLHA DE PESSOAL",IF(X419='Tabelas auxiliares'!$A$237,"CUSTEIO",IF(X419='Tabelas auxiliares'!$A$236,"INVESTIMENTO","ERRO - VERIFICAR"))))</f>
        <v/>
      </c>
      <c r="Z419" s="64" t="str">
        <f t="shared" si="13"/>
        <v/>
      </c>
      <c r="AA419" s="44"/>
      <c r="AB419" s="44"/>
      <c r="AC419" s="44"/>
    </row>
    <row r="420" spans="6:29" x14ac:dyDescent="0.25">
      <c r="F420" s="51" t="str">
        <f>IFERROR(VLOOKUP(D420,'Tabelas auxiliares'!$A$3:$B$61,2,FALSE),"")</f>
        <v/>
      </c>
      <c r="G420" s="51" t="str">
        <f>IFERROR(VLOOKUP($B420,'Tabelas auxiliares'!$A$65:$C$102,2,FALSE),"")</f>
        <v/>
      </c>
      <c r="H420" s="51" t="str">
        <f>IFERROR(VLOOKUP($B420,'Tabelas auxiliares'!$A$65:$C$102,3,FALSE),"")</f>
        <v/>
      </c>
      <c r="X420" s="51" t="str">
        <f t="shared" si="12"/>
        <v/>
      </c>
      <c r="Y420" s="51" t="str">
        <f>IF(T420="","",IF(AND(T420&lt;&gt;'Tabelas auxiliares'!$B$236,T420&lt;&gt;'Tabelas auxiliares'!$B$237),"FOLHA DE PESSOAL",IF(X420='Tabelas auxiliares'!$A$237,"CUSTEIO",IF(X420='Tabelas auxiliares'!$A$236,"INVESTIMENTO","ERRO - VERIFICAR"))))</f>
        <v/>
      </c>
      <c r="Z420" s="64" t="str">
        <f t="shared" si="13"/>
        <v/>
      </c>
      <c r="AA420" s="44"/>
      <c r="AB420" s="44"/>
      <c r="AC420" s="44"/>
    </row>
    <row r="421" spans="6:29" x14ac:dyDescent="0.25">
      <c r="F421" s="51" t="str">
        <f>IFERROR(VLOOKUP(D421,'Tabelas auxiliares'!$A$3:$B$61,2,FALSE),"")</f>
        <v/>
      </c>
      <c r="G421" s="51" t="str">
        <f>IFERROR(VLOOKUP($B421,'Tabelas auxiliares'!$A$65:$C$102,2,FALSE),"")</f>
        <v/>
      </c>
      <c r="H421" s="51" t="str">
        <f>IFERROR(VLOOKUP($B421,'Tabelas auxiliares'!$A$65:$C$102,3,FALSE),"")</f>
        <v/>
      </c>
      <c r="X421" s="51" t="str">
        <f t="shared" si="12"/>
        <v/>
      </c>
      <c r="Y421" s="51" t="str">
        <f>IF(T421="","",IF(AND(T421&lt;&gt;'Tabelas auxiliares'!$B$236,T421&lt;&gt;'Tabelas auxiliares'!$B$237),"FOLHA DE PESSOAL",IF(X421='Tabelas auxiliares'!$A$237,"CUSTEIO",IF(X421='Tabelas auxiliares'!$A$236,"INVESTIMENTO","ERRO - VERIFICAR"))))</f>
        <v/>
      </c>
      <c r="Z421" s="64" t="str">
        <f t="shared" si="13"/>
        <v/>
      </c>
      <c r="AA421" s="44"/>
      <c r="AB421" s="44"/>
      <c r="AC421" s="44"/>
    </row>
    <row r="422" spans="6:29" x14ac:dyDescent="0.25">
      <c r="F422" s="51" t="str">
        <f>IFERROR(VLOOKUP(D422,'Tabelas auxiliares'!$A$3:$B$61,2,FALSE),"")</f>
        <v/>
      </c>
      <c r="G422" s="51" t="str">
        <f>IFERROR(VLOOKUP($B422,'Tabelas auxiliares'!$A$65:$C$102,2,FALSE),"")</f>
        <v/>
      </c>
      <c r="H422" s="51" t="str">
        <f>IFERROR(VLOOKUP($B422,'Tabelas auxiliares'!$A$65:$C$102,3,FALSE),"")</f>
        <v/>
      </c>
      <c r="X422" s="51" t="str">
        <f t="shared" si="12"/>
        <v/>
      </c>
      <c r="Y422" s="51" t="str">
        <f>IF(T422="","",IF(AND(T422&lt;&gt;'Tabelas auxiliares'!$B$236,T422&lt;&gt;'Tabelas auxiliares'!$B$237),"FOLHA DE PESSOAL",IF(X422='Tabelas auxiliares'!$A$237,"CUSTEIO",IF(X422='Tabelas auxiliares'!$A$236,"INVESTIMENTO","ERRO - VERIFICAR"))))</f>
        <v/>
      </c>
      <c r="Z422" s="64" t="str">
        <f t="shared" si="13"/>
        <v/>
      </c>
      <c r="AA422" s="44"/>
      <c r="AB422" s="44"/>
      <c r="AC422" s="44"/>
    </row>
    <row r="423" spans="6:29" x14ac:dyDescent="0.25">
      <c r="F423" s="51" t="str">
        <f>IFERROR(VLOOKUP(D423,'Tabelas auxiliares'!$A$3:$B$61,2,FALSE),"")</f>
        <v/>
      </c>
      <c r="G423" s="51" t="str">
        <f>IFERROR(VLOOKUP($B423,'Tabelas auxiliares'!$A$65:$C$102,2,FALSE),"")</f>
        <v/>
      </c>
      <c r="H423" s="51" t="str">
        <f>IFERROR(VLOOKUP($B423,'Tabelas auxiliares'!$A$65:$C$102,3,FALSE),"")</f>
        <v/>
      </c>
      <c r="X423" s="51" t="str">
        <f t="shared" si="12"/>
        <v/>
      </c>
      <c r="Y423" s="51" t="str">
        <f>IF(T423="","",IF(AND(T423&lt;&gt;'Tabelas auxiliares'!$B$236,T423&lt;&gt;'Tabelas auxiliares'!$B$237),"FOLHA DE PESSOAL",IF(X423='Tabelas auxiliares'!$A$237,"CUSTEIO",IF(X423='Tabelas auxiliares'!$A$236,"INVESTIMENTO","ERRO - VERIFICAR"))))</f>
        <v/>
      </c>
      <c r="Z423" s="64" t="str">
        <f t="shared" si="13"/>
        <v/>
      </c>
      <c r="AA423" s="44"/>
      <c r="AB423" s="44"/>
      <c r="AC423" s="44"/>
    </row>
    <row r="424" spans="6:29" x14ac:dyDescent="0.25">
      <c r="F424" s="51" t="str">
        <f>IFERROR(VLOOKUP(D424,'Tabelas auxiliares'!$A$3:$B$61,2,FALSE),"")</f>
        <v/>
      </c>
      <c r="G424" s="51" t="str">
        <f>IFERROR(VLOOKUP($B424,'Tabelas auxiliares'!$A$65:$C$102,2,FALSE),"")</f>
        <v/>
      </c>
      <c r="H424" s="51" t="str">
        <f>IFERROR(VLOOKUP($B424,'Tabelas auxiliares'!$A$65:$C$102,3,FALSE),"")</f>
        <v/>
      </c>
      <c r="X424" s="51" t="str">
        <f t="shared" si="12"/>
        <v/>
      </c>
      <c r="Y424" s="51" t="str">
        <f>IF(T424="","",IF(AND(T424&lt;&gt;'Tabelas auxiliares'!$B$236,T424&lt;&gt;'Tabelas auxiliares'!$B$237),"FOLHA DE PESSOAL",IF(X424='Tabelas auxiliares'!$A$237,"CUSTEIO",IF(X424='Tabelas auxiliares'!$A$236,"INVESTIMENTO","ERRO - VERIFICAR"))))</f>
        <v/>
      </c>
      <c r="Z424" s="64" t="str">
        <f t="shared" si="13"/>
        <v/>
      </c>
      <c r="AA424" s="44"/>
      <c r="AB424" s="44"/>
      <c r="AC424" s="44"/>
    </row>
    <row r="425" spans="6:29" x14ac:dyDescent="0.25">
      <c r="F425" s="51" t="str">
        <f>IFERROR(VLOOKUP(D425,'Tabelas auxiliares'!$A$3:$B$61,2,FALSE),"")</f>
        <v/>
      </c>
      <c r="G425" s="51" t="str">
        <f>IFERROR(VLOOKUP($B425,'Tabelas auxiliares'!$A$65:$C$102,2,FALSE),"")</f>
        <v/>
      </c>
      <c r="H425" s="51" t="str">
        <f>IFERROR(VLOOKUP($B425,'Tabelas auxiliares'!$A$65:$C$102,3,FALSE),"")</f>
        <v/>
      </c>
      <c r="X425" s="51" t="str">
        <f t="shared" si="12"/>
        <v/>
      </c>
      <c r="Y425" s="51" t="str">
        <f>IF(T425="","",IF(AND(T425&lt;&gt;'Tabelas auxiliares'!$B$236,T425&lt;&gt;'Tabelas auxiliares'!$B$237),"FOLHA DE PESSOAL",IF(X425='Tabelas auxiliares'!$A$237,"CUSTEIO",IF(X425='Tabelas auxiliares'!$A$236,"INVESTIMENTO","ERRO - VERIFICAR"))))</f>
        <v/>
      </c>
      <c r="Z425" s="64" t="str">
        <f t="shared" si="13"/>
        <v/>
      </c>
      <c r="AA425" s="44"/>
      <c r="AB425" s="44"/>
      <c r="AC425" s="44"/>
    </row>
    <row r="426" spans="6:29" x14ac:dyDescent="0.25">
      <c r="F426" s="51" t="str">
        <f>IFERROR(VLOOKUP(D426,'Tabelas auxiliares'!$A$3:$B$61,2,FALSE),"")</f>
        <v/>
      </c>
      <c r="G426" s="51" t="str">
        <f>IFERROR(VLOOKUP($B426,'Tabelas auxiliares'!$A$65:$C$102,2,FALSE),"")</f>
        <v/>
      </c>
      <c r="H426" s="51" t="str">
        <f>IFERROR(VLOOKUP($B426,'Tabelas auxiliares'!$A$65:$C$102,3,FALSE),"")</f>
        <v/>
      </c>
      <c r="X426" s="51" t="str">
        <f t="shared" si="12"/>
        <v/>
      </c>
      <c r="Y426" s="51" t="str">
        <f>IF(T426="","",IF(AND(T426&lt;&gt;'Tabelas auxiliares'!$B$236,T426&lt;&gt;'Tabelas auxiliares'!$B$237),"FOLHA DE PESSOAL",IF(X426='Tabelas auxiliares'!$A$237,"CUSTEIO",IF(X426='Tabelas auxiliares'!$A$236,"INVESTIMENTO","ERRO - VERIFICAR"))))</f>
        <v/>
      </c>
      <c r="Z426" s="64" t="str">
        <f t="shared" si="13"/>
        <v/>
      </c>
      <c r="AA426" s="44"/>
      <c r="AB426" s="44"/>
      <c r="AC426" s="44"/>
    </row>
    <row r="427" spans="6:29" x14ac:dyDescent="0.25">
      <c r="F427" s="51" t="str">
        <f>IFERROR(VLOOKUP(D427,'Tabelas auxiliares'!$A$3:$B$61,2,FALSE),"")</f>
        <v/>
      </c>
      <c r="G427" s="51" t="str">
        <f>IFERROR(VLOOKUP($B427,'Tabelas auxiliares'!$A$65:$C$102,2,FALSE),"")</f>
        <v/>
      </c>
      <c r="H427" s="51" t="str">
        <f>IFERROR(VLOOKUP($B427,'Tabelas auxiliares'!$A$65:$C$102,3,FALSE),"")</f>
        <v/>
      </c>
      <c r="X427" s="51" t="str">
        <f t="shared" si="12"/>
        <v/>
      </c>
      <c r="Y427" s="51" t="str">
        <f>IF(T427="","",IF(AND(T427&lt;&gt;'Tabelas auxiliares'!$B$236,T427&lt;&gt;'Tabelas auxiliares'!$B$237),"FOLHA DE PESSOAL",IF(X427='Tabelas auxiliares'!$A$237,"CUSTEIO",IF(X427='Tabelas auxiliares'!$A$236,"INVESTIMENTO","ERRO - VERIFICAR"))))</f>
        <v/>
      </c>
      <c r="Z427" s="64" t="str">
        <f t="shared" si="13"/>
        <v/>
      </c>
      <c r="AA427" s="44"/>
      <c r="AB427" s="44"/>
      <c r="AC427" s="44"/>
    </row>
    <row r="428" spans="6:29" x14ac:dyDescent="0.25">
      <c r="F428" s="51" t="str">
        <f>IFERROR(VLOOKUP(D428,'Tabelas auxiliares'!$A$3:$B$61,2,FALSE),"")</f>
        <v/>
      </c>
      <c r="G428" s="51" t="str">
        <f>IFERROR(VLOOKUP($B428,'Tabelas auxiliares'!$A$65:$C$102,2,FALSE),"")</f>
        <v/>
      </c>
      <c r="H428" s="51" t="str">
        <f>IFERROR(VLOOKUP($B428,'Tabelas auxiliares'!$A$65:$C$102,3,FALSE),"")</f>
        <v/>
      </c>
      <c r="X428" s="51" t="str">
        <f t="shared" si="12"/>
        <v/>
      </c>
      <c r="Y428" s="51" t="str">
        <f>IF(T428="","",IF(AND(T428&lt;&gt;'Tabelas auxiliares'!$B$236,T428&lt;&gt;'Tabelas auxiliares'!$B$237),"FOLHA DE PESSOAL",IF(X428='Tabelas auxiliares'!$A$237,"CUSTEIO",IF(X428='Tabelas auxiliares'!$A$236,"INVESTIMENTO","ERRO - VERIFICAR"))))</f>
        <v/>
      </c>
      <c r="Z428" s="64" t="str">
        <f t="shared" si="13"/>
        <v/>
      </c>
      <c r="AA428" s="44"/>
      <c r="AB428" s="44"/>
      <c r="AC428" s="44"/>
    </row>
    <row r="429" spans="6:29" x14ac:dyDescent="0.25">
      <c r="F429" s="51" t="str">
        <f>IFERROR(VLOOKUP(D429,'Tabelas auxiliares'!$A$3:$B$61,2,FALSE),"")</f>
        <v/>
      </c>
      <c r="G429" s="51" t="str">
        <f>IFERROR(VLOOKUP($B429,'Tabelas auxiliares'!$A$65:$C$102,2,FALSE),"")</f>
        <v/>
      </c>
      <c r="H429" s="51" t="str">
        <f>IFERROR(VLOOKUP($B429,'Tabelas auxiliares'!$A$65:$C$102,3,FALSE),"")</f>
        <v/>
      </c>
      <c r="X429" s="51" t="str">
        <f t="shared" si="12"/>
        <v/>
      </c>
      <c r="Y429" s="51" t="str">
        <f>IF(T429="","",IF(AND(T429&lt;&gt;'Tabelas auxiliares'!$B$236,T429&lt;&gt;'Tabelas auxiliares'!$B$237),"FOLHA DE PESSOAL",IF(X429='Tabelas auxiliares'!$A$237,"CUSTEIO",IF(X429='Tabelas auxiliares'!$A$236,"INVESTIMENTO","ERRO - VERIFICAR"))))</f>
        <v/>
      </c>
      <c r="Z429" s="64" t="str">
        <f t="shared" si="13"/>
        <v/>
      </c>
      <c r="AA429" s="44"/>
      <c r="AB429" s="44"/>
      <c r="AC429" s="44"/>
    </row>
    <row r="430" spans="6:29" x14ac:dyDescent="0.25">
      <c r="F430" s="51" t="str">
        <f>IFERROR(VLOOKUP(D430,'Tabelas auxiliares'!$A$3:$B$61,2,FALSE),"")</f>
        <v/>
      </c>
      <c r="G430" s="51" t="str">
        <f>IFERROR(VLOOKUP($B430,'Tabelas auxiliares'!$A$65:$C$102,2,FALSE),"")</f>
        <v/>
      </c>
      <c r="H430" s="51" t="str">
        <f>IFERROR(VLOOKUP($B430,'Tabelas auxiliares'!$A$65:$C$102,3,FALSE),"")</f>
        <v/>
      </c>
      <c r="X430" s="51" t="str">
        <f t="shared" si="12"/>
        <v/>
      </c>
      <c r="Y430" s="51" t="str">
        <f>IF(T430="","",IF(AND(T430&lt;&gt;'Tabelas auxiliares'!$B$236,T430&lt;&gt;'Tabelas auxiliares'!$B$237),"FOLHA DE PESSOAL",IF(X430='Tabelas auxiliares'!$A$237,"CUSTEIO",IF(X430='Tabelas auxiliares'!$A$236,"INVESTIMENTO","ERRO - VERIFICAR"))))</f>
        <v/>
      </c>
      <c r="Z430" s="64" t="str">
        <f t="shared" si="13"/>
        <v/>
      </c>
      <c r="AA430" s="44"/>
      <c r="AB430" s="44"/>
      <c r="AC430" s="44"/>
    </row>
    <row r="431" spans="6:29" x14ac:dyDescent="0.25">
      <c r="F431" s="51" t="str">
        <f>IFERROR(VLOOKUP(D431,'Tabelas auxiliares'!$A$3:$B$61,2,FALSE),"")</f>
        <v/>
      </c>
      <c r="G431" s="51" t="str">
        <f>IFERROR(VLOOKUP($B431,'Tabelas auxiliares'!$A$65:$C$102,2,FALSE),"")</f>
        <v/>
      </c>
      <c r="H431" s="51" t="str">
        <f>IFERROR(VLOOKUP($B431,'Tabelas auxiliares'!$A$65:$C$102,3,FALSE),"")</f>
        <v/>
      </c>
      <c r="X431" s="51" t="str">
        <f t="shared" si="12"/>
        <v/>
      </c>
      <c r="Y431" s="51" t="str">
        <f>IF(T431="","",IF(AND(T431&lt;&gt;'Tabelas auxiliares'!$B$236,T431&lt;&gt;'Tabelas auxiliares'!$B$237),"FOLHA DE PESSOAL",IF(X431='Tabelas auxiliares'!$A$237,"CUSTEIO",IF(X431='Tabelas auxiliares'!$A$236,"INVESTIMENTO","ERRO - VERIFICAR"))))</f>
        <v/>
      </c>
      <c r="Z431" s="64" t="str">
        <f t="shared" si="13"/>
        <v/>
      </c>
      <c r="AA431" s="44"/>
      <c r="AB431" s="44"/>
      <c r="AC431" s="44"/>
    </row>
    <row r="432" spans="6:29" x14ac:dyDescent="0.25">
      <c r="F432" s="51" t="str">
        <f>IFERROR(VLOOKUP(D432,'Tabelas auxiliares'!$A$3:$B$61,2,FALSE),"")</f>
        <v/>
      </c>
      <c r="G432" s="51" t="str">
        <f>IFERROR(VLOOKUP($B432,'Tabelas auxiliares'!$A$65:$C$102,2,FALSE),"")</f>
        <v/>
      </c>
      <c r="H432" s="51" t="str">
        <f>IFERROR(VLOOKUP($B432,'Tabelas auxiliares'!$A$65:$C$102,3,FALSE),"")</f>
        <v/>
      </c>
      <c r="X432" s="51" t="str">
        <f t="shared" si="12"/>
        <v/>
      </c>
      <c r="Y432" s="51" t="str">
        <f>IF(T432="","",IF(AND(T432&lt;&gt;'Tabelas auxiliares'!$B$236,T432&lt;&gt;'Tabelas auxiliares'!$B$237),"FOLHA DE PESSOAL",IF(X432='Tabelas auxiliares'!$A$237,"CUSTEIO",IF(X432='Tabelas auxiliares'!$A$236,"INVESTIMENTO","ERRO - VERIFICAR"))))</f>
        <v/>
      </c>
      <c r="Z432" s="64" t="str">
        <f t="shared" si="13"/>
        <v/>
      </c>
      <c r="AA432" s="44"/>
      <c r="AB432" s="44"/>
      <c r="AC432" s="44"/>
    </row>
    <row r="433" spans="6:29" x14ac:dyDescent="0.25">
      <c r="F433" s="51" t="str">
        <f>IFERROR(VLOOKUP(D433,'Tabelas auxiliares'!$A$3:$B$61,2,FALSE),"")</f>
        <v/>
      </c>
      <c r="G433" s="51" t="str">
        <f>IFERROR(VLOOKUP($B433,'Tabelas auxiliares'!$A$65:$C$102,2,FALSE),"")</f>
        <v/>
      </c>
      <c r="H433" s="51" t="str">
        <f>IFERROR(VLOOKUP($B433,'Tabelas auxiliares'!$A$65:$C$102,3,FALSE),"")</f>
        <v/>
      </c>
      <c r="X433" s="51" t="str">
        <f t="shared" si="12"/>
        <v/>
      </c>
      <c r="Y433" s="51" t="str">
        <f>IF(T433="","",IF(AND(T433&lt;&gt;'Tabelas auxiliares'!$B$236,T433&lt;&gt;'Tabelas auxiliares'!$B$237),"FOLHA DE PESSOAL",IF(X433='Tabelas auxiliares'!$A$237,"CUSTEIO",IF(X433='Tabelas auxiliares'!$A$236,"INVESTIMENTO","ERRO - VERIFICAR"))))</f>
        <v/>
      </c>
      <c r="Z433" s="64" t="str">
        <f t="shared" si="13"/>
        <v/>
      </c>
      <c r="AA433" s="44"/>
      <c r="AB433" s="44"/>
      <c r="AC433" s="44"/>
    </row>
    <row r="434" spans="6:29" x14ac:dyDescent="0.25">
      <c r="F434" s="51" t="str">
        <f>IFERROR(VLOOKUP(D434,'Tabelas auxiliares'!$A$3:$B$61,2,FALSE),"")</f>
        <v/>
      </c>
      <c r="G434" s="51" t="str">
        <f>IFERROR(VLOOKUP($B434,'Tabelas auxiliares'!$A$65:$C$102,2,FALSE),"")</f>
        <v/>
      </c>
      <c r="H434" s="51" t="str">
        <f>IFERROR(VLOOKUP($B434,'Tabelas auxiliares'!$A$65:$C$102,3,FALSE),"")</f>
        <v/>
      </c>
      <c r="X434" s="51" t="str">
        <f t="shared" si="12"/>
        <v/>
      </c>
      <c r="Y434" s="51" t="str">
        <f>IF(T434="","",IF(AND(T434&lt;&gt;'Tabelas auxiliares'!$B$236,T434&lt;&gt;'Tabelas auxiliares'!$B$237),"FOLHA DE PESSOAL",IF(X434='Tabelas auxiliares'!$A$237,"CUSTEIO",IF(X434='Tabelas auxiliares'!$A$236,"INVESTIMENTO","ERRO - VERIFICAR"))))</f>
        <v/>
      </c>
      <c r="Z434" s="64" t="str">
        <f t="shared" si="13"/>
        <v/>
      </c>
      <c r="AA434" s="44"/>
      <c r="AB434" s="44"/>
      <c r="AC434" s="44"/>
    </row>
    <row r="435" spans="6:29" x14ac:dyDescent="0.25">
      <c r="F435" s="51" t="str">
        <f>IFERROR(VLOOKUP(D435,'Tabelas auxiliares'!$A$3:$B$61,2,FALSE),"")</f>
        <v/>
      </c>
      <c r="G435" s="51" t="str">
        <f>IFERROR(VLOOKUP($B435,'Tabelas auxiliares'!$A$65:$C$102,2,FALSE),"")</f>
        <v/>
      </c>
      <c r="H435" s="51" t="str">
        <f>IFERROR(VLOOKUP($B435,'Tabelas auxiliares'!$A$65:$C$102,3,FALSE),"")</f>
        <v/>
      </c>
      <c r="X435" s="51" t="str">
        <f t="shared" si="12"/>
        <v/>
      </c>
      <c r="Y435" s="51" t="str">
        <f>IF(T435="","",IF(AND(T435&lt;&gt;'Tabelas auxiliares'!$B$236,T435&lt;&gt;'Tabelas auxiliares'!$B$237),"FOLHA DE PESSOAL",IF(X435='Tabelas auxiliares'!$A$237,"CUSTEIO",IF(X435='Tabelas auxiliares'!$A$236,"INVESTIMENTO","ERRO - VERIFICAR"))))</f>
        <v/>
      </c>
      <c r="Z435" s="64" t="str">
        <f t="shared" si="13"/>
        <v/>
      </c>
      <c r="AA435" s="44"/>
      <c r="AB435" s="44"/>
      <c r="AC435" s="44"/>
    </row>
    <row r="436" spans="6:29" x14ac:dyDescent="0.25">
      <c r="F436" s="51" t="str">
        <f>IFERROR(VLOOKUP(D436,'Tabelas auxiliares'!$A$3:$B$61,2,FALSE),"")</f>
        <v/>
      </c>
      <c r="G436" s="51" t="str">
        <f>IFERROR(VLOOKUP($B436,'Tabelas auxiliares'!$A$65:$C$102,2,FALSE),"")</f>
        <v/>
      </c>
      <c r="H436" s="51" t="str">
        <f>IFERROR(VLOOKUP($B436,'Tabelas auxiliares'!$A$65:$C$102,3,FALSE),"")</f>
        <v/>
      </c>
      <c r="X436" s="51" t="str">
        <f t="shared" si="12"/>
        <v/>
      </c>
      <c r="Y436" s="51" t="str">
        <f>IF(T436="","",IF(AND(T436&lt;&gt;'Tabelas auxiliares'!$B$236,T436&lt;&gt;'Tabelas auxiliares'!$B$237),"FOLHA DE PESSOAL",IF(X436='Tabelas auxiliares'!$A$237,"CUSTEIO",IF(X436='Tabelas auxiliares'!$A$236,"INVESTIMENTO","ERRO - VERIFICAR"))))</f>
        <v/>
      </c>
      <c r="Z436" s="64" t="str">
        <f t="shared" si="13"/>
        <v/>
      </c>
      <c r="AA436" s="44"/>
      <c r="AB436" s="44"/>
      <c r="AC436" s="44"/>
    </row>
    <row r="437" spans="6:29" x14ac:dyDescent="0.25">
      <c r="F437" s="51" t="str">
        <f>IFERROR(VLOOKUP(D437,'Tabelas auxiliares'!$A$3:$B$61,2,FALSE),"")</f>
        <v/>
      </c>
      <c r="G437" s="51" t="str">
        <f>IFERROR(VLOOKUP($B437,'Tabelas auxiliares'!$A$65:$C$102,2,FALSE),"")</f>
        <v/>
      </c>
      <c r="H437" s="51" t="str">
        <f>IFERROR(VLOOKUP($B437,'Tabelas auxiliares'!$A$65:$C$102,3,FALSE),"")</f>
        <v/>
      </c>
      <c r="X437" s="51" t="str">
        <f t="shared" si="12"/>
        <v/>
      </c>
      <c r="Y437" s="51" t="str">
        <f>IF(T437="","",IF(AND(T437&lt;&gt;'Tabelas auxiliares'!$B$236,T437&lt;&gt;'Tabelas auxiliares'!$B$237),"FOLHA DE PESSOAL",IF(X437='Tabelas auxiliares'!$A$237,"CUSTEIO",IF(X437='Tabelas auxiliares'!$A$236,"INVESTIMENTO","ERRO - VERIFICAR"))))</f>
        <v/>
      </c>
      <c r="Z437" s="64" t="str">
        <f t="shared" si="13"/>
        <v/>
      </c>
      <c r="AA437" s="44"/>
      <c r="AB437" s="44"/>
      <c r="AC437" s="44"/>
    </row>
    <row r="438" spans="6:29" x14ac:dyDescent="0.25">
      <c r="F438" s="51" t="str">
        <f>IFERROR(VLOOKUP(D438,'Tabelas auxiliares'!$A$3:$B$61,2,FALSE),"")</f>
        <v/>
      </c>
      <c r="G438" s="51" t="str">
        <f>IFERROR(VLOOKUP($B438,'Tabelas auxiliares'!$A$65:$C$102,2,FALSE),"")</f>
        <v/>
      </c>
      <c r="H438" s="51" t="str">
        <f>IFERROR(VLOOKUP($B438,'Tabelas auxiliares'!$A$65:$C$102,3,FALSE),"")</f>
        <v/>
      </c>
      <c r="X438" s="51" t="str">
        <f t="shared" si="12"/>
        <v/>
      </c>
      <c r="Y438" s="51" t="str">
        <f>IF(T438="","",IF(AND(T438&lt;&gt;'Tabelas auxiliares'!$B$236,T438&lt;&gt;'Tabelas auxiliares'!$B$237),"FOLHA DE PESSOAL",IF(X438='Tabelas auxiliares'!$A$237,"CUSTEIO",IF(X438='Tabelas auxiliares'!$A$236,"INVESTIMENTO","ERRO - VERIFICAR"))))</f>
        <v/>
      </c>
      <c r="Z438" s="64" t="str">
        <f t="shared" si="13"/>
        <v/>
      </c>
      <c r="AA438" s="44"/>
      <c r="AB438" s="44"/>
      <c r="AC438" s="44"/>
    </row>
    <row r="439" spans="6:29" x14ac:dyDescent="0.25">
      <c r="F439" s="51" t="str">
        <f>IFERROR(VLOOKUP(D439,'Tabelas auxiliares'!$A$3:$B$61,2,FALSE),"")</f>
        <v/>
      </c>
      <c r="G439" s="51" t="str">
        <f>IFERROR(VLOOKUP($B439,'Tabelas auxiliares'!$A$65:$C$102,2,FALSE),"")</f>
        <v/>
      </c>
      <c r="H439" s="51" t="str">
        <f>IFERROR(VLOOKUP($B439,'Tabelas auxiliares'!$A$65:$C$102,3,FALSE),"")</f>
        <v/>
      </c>
      <c r="X439" s="51" t="str">
        <f t="shared" si="12"/>
        <v/>
      </c>
      <c r="Y439" s="51" t="str">
        <f>IF(T439="","",IF(AND(T439&lt;&gt;'Tabelas auxiliares'!$B$236,T439&lt;&gt;'Tabelas auxiliares'!$B$237),"FOLHA DE PESSOAL",IF(X439='Tabelas auxiliares'!$A$237,"CUSTEIO",IF(X439='Tabelas auxiliares'!$A$236,"INVESTIMENTO","ERRO - VERIFICAR"))))</f>
        <v/>
      </c>
      <c r="Z439" s="64" t="str">
        <f t="shared" si="13"/>
        <v/>
      </c>
      <c r="AA439" s="44"/>
      <c r="AB439" s="44"/>
      <c r="AC439" s="44"/>
    </row>
    <row r="440" spans="6:29" x14ac:dyDescent="0.25">
      <c r="F440" s="51" t="str">
        <f>IFERROR(VLOOKUP(D440,'Tabelas auxiliares'!$A$3:$B$61,2,FALSE),"")</f>
        <v/>
      </c>
      <c r="G440" s="51" t="str">
        <f>IFERROR(VLOOKUP($B440,'Tabelas auxiliares'!$A$65:$C$102,2,FALSE),"")</f>
        <v/>
      </c>
      <c r="H440" s="51" t="str">
        <f>IFERROR(VLOOKUP($B440,'Tabelas auxiliares'!$A$65:$C$102,3,FALSE),"")</f>
        <v/>
      </c>
      <c r="X440" s="51" t="str">
        <f t="shared" si="12"/>
        <v/>
      </c>
      <c r="Y440" s="51" t="str">
        <f>IF(T440="","",IF(AND(T440&lt;&gt;'Tabelas auxiliares'!$B$236,T440&lt;&gt;'Tabelas auxiliares'!$B$237),"FOLHA DE PESSOAL",IF(X440='Tabelas auxiliares'!$A$237,"CUSTEIO",IF(X440='Tabelas auxiliares'!$A$236,"INVESTIMENTO","ERRO - VERIFICAR"))))</f>
        <v/>
      </c>
      <c r="Z440" s="64" t="str">
        <f t="shared" si="13"/>
        <v/>
      </c>
      <c r="AA440" s="44"/>
      <c r="AB440" s="44"/>
      <c r="AC440" s="44"/>
    </row>
    <row r="441" spans="6:29" x14ac:dyDescent="0.25">
      <c r="F441" s="51" t="str">
        <f>IFERROR(VLOOKUP(D441,'Tabelas auxiliares'!$A$3:$B$61,2,FALSE),"")</f>
        <v/>
      </c>
      <c r="G441" s="51" t="str">
        <f>IFERROR(VLOOKUP($B441,'Tabelas auxiliares'!$A$65:$C$102,2,FALSE),"")</f>
        <v/>
      </c>
      <c r="H441" s="51" t="str">
        <f>IFERROR(VLOOKUP($B441,'Tabelas auxiliares'!$A$65:$C$102,3,FALSE),"")</f>
        <v/>
      </c>
      <c r="X441" s="51" t="str">
        <f t="shared" si="12"/>
        <v/>
      </c>
      <c r="Y441" s="51" t="str">
        <f>IF(T441="","",IF(AND(T441&lt;&gt;'Tabelas auxiliares'!$B$236,T441&lt;&gt;'Tabelas auxiliares'!$B$237),"FOLHA DE PESSOAL",IF(X441='Tabelas auxiliares'!$A$237,"CUSTEIO",IF(X441='Tabelas auxiliares'!$A$236,"INVESTIMENTO","ERRO - VERIFICAR"))))</f>
        <v/>
      </c>
      <c r="Z441" s="64" t="str">
        <f t="shared" si="13"/>
        <v/>
      </c>
      <c r="AA441" s="44"/>
      <c r="AB441" s="44"/>
      <c r="AC441" s="44"/>
    </row>
    <row r="442" spans="6:29" x14ac:dyDescent="0.25">
      <c r="F442" s="51" t="str">
        <f>IFERROR(VLOOKUP(D442,'Tabelas auxiliares'!$A$3:$B$61,2,FALSE),"")</f>
        <v/>
      </c>
      <c r="G442" s="51" t="str">
        <f>IFERROR(VLOOKUP($B442,'Tabelas auxiliares'!$A$65:$C$102,2,FALSE),"")</f>
        <v/>
      </c>
      <c r="H442" s="51" t="str">
        <f>IFERROR(VLOOKUP($B442,'Tabelas auxiliares'!$A$65:$C$102,3,FALSE),"")</f>
        <v/>
      </c>
      <c r="X442" s="51" t="str">
        <f t="shared" si="12"/>
        <v/>
      </c>
      <c r="Y442" s="51" t="str">
        <f>IF(T442="","",IF(AND(T442&lt;&gt;'Tabelas auxiliares'!$B$236,T442&lt;&gt;'Tabelas auxiliares'!$B$237),"FOLHA DE PESSOAL",IF(X442='Tabelas auxiliares'!$A$237,"CUSTEIO",IF(X442='Tabelas auxiliares'!$A$236,"INVESTIMENTO","ERRO - VERIFICAR"))))</f>
        <v/>
      </c>
      <c r="Z442" s="64" t="str">
        <f t="shared" si="13"/>
        <v/>
      </c>
      <c r="AA442" s="44"/>
      <c r="AB442" s="44"/>
      <c r="AC442" s="44"/>
    </row>
    <row r="443" spans="6:29" x14ac:dyDescent="0.25">
      <c r="F443" s="51" t="str">
        <f>IFERROR(VLOOKUP(D443,'Tabelas auxiliares'!$A$3:$B$61,2,FALSE),"")</f>
        <v/>
      </c>
      <c r="G443" s="51" t="str">
        <f>IFERROR(VLOOKUP($B443,'Tabelas auxiliares'!$A$65:$C$102,2,FALSE),"")</f>
        <v/>
      </c>
      <c r="H443" s="51" t="str">
        <f>IFERROR(VLOOKUP($B443,'Tabelas auxiliares'!$A$65:$C$102,3,FALSE),"")</f>
        <v/>
      </c>
      <c r="X443" s="51" t="str">
        <f t="shared" si="12"/>
        <v/>
      </c>
      <c r="Y443" s="51" t="str">
        <f>IF(T443="","",IF(AND(T443&lt;&gt;'Tabelas auxiliares'!$B$236,T443&lt;&gt;'Tabelas auxiliares'!$B$237),"FOLHA DE PESSOAL",IF(X443='Tabelas auxiliares'!$A$237,"CUSTEIO",IF(X443='Tabelas auxiliares'!$A$236,"INVESTIMENTO","ERRO - VERIFICAR"))))</f>
        <v/>
      </c>
      <c r="Z443" s="64" t="str">
        <f t="shared" si="13"/>
        <v/>
      </c>
      <c r="AA443" s="44"/>
      <c r="AB443" s="44"/>
      <c r="AC443" s="44"/>
    </row>
    <row r="444" spans="6:29" x14ac:dyDescent="0.25">
      <c r="F444" s="51" t="str">
        <f>IFERROR(VLOOKUP(D444,'Tabelas auxiliares'!$A$3:$B$61,2,FALSE),"")</f>
        <v/>
      </c>
      <c r="G444" s="51" t="str">
        <f>IFERROR(VLOOKUP($B444,'Tabelas auxiliares'!$A$65:$C$102,2,FALSE),"")</f>
        <v/>
      </c>
      <c r="H444" s="51" t="str">
        <f>IFERROR(VLOOKUP($B444,'Tabelas auxiliares'!$A$65:$C$102,3,FALSE),"")</f>
        <v/>
      </c>
      <c r="X444" s="51" t="str">
        <f t="shared" si="12"/>
        <v/>
      </c>
      <c r="Y444" s="51" t="str">
        <f>IF(T444="","",IF(AND(T444&lt;&gt;'Tabelas auxiliares'!$B$236,T444&lt;&gt;'Tabelas auxiliares'!$B$237),"FOLHA DE PESSOAL",IF(X444='Tabelas auxiliares'!$A$237,"CUSTEIO",IF(X444='Tabelas auxiliares'!$A$236,"INVESTIMENTO","ERRO - VERIFICAR"))))</f>
        <v/>
      </c>
      <c r="Z444" s="64" t="str">
        <f t="shared" si="13"/>
        <v/>
      </c>
      <c r="AA444" s="44"/>
      <c r="AB444" s="44"/>
      <c r="AC444" s="44"/>
    </row>
    <row r="445" spans="6:29" x14ac:dyDescent="0.25">
      <c r="F445" s="51" t="str">
        <f>IFERROR(VLOOKUP(D445,'Tabelas auxiliares'!$A$3:$B$61,2,FALSE),"")</f>
        <v/>
      </c>
      <c r="G445" s="51" t="str">
        <f>IFERROR(VLOOKUP($B445,'Tabelas auxiliares'!$A$65:$C$102,2,FALSE),"")</f>
        <v/>
      </c>
      <c r="H445" s="51" t="str">
        <f>IFERROR(VLOOKUP($B445,'Tabelas auxiliares'!$A$65:$C$102,3,FALSE),"")</f>
        <v/>
      </c>
      <c r="X445" s="51" t="str">
        <f t="shared" si="12"/>
        <v/>
      </c>
      <c r="Y445" s="51" t="str">
        <f>IF(T445="","",IF(AND(T445&lt;&gt;'Tabelas auxiliares'!$B$236,T445&lt;&gt;'Tabelas auxiliares'!$B$237),"FOLHA DE PESSOAL",IF(X445='Tabelas auxiliares'!$A$237,"CUSTEIO",IF(X445='Tabelas auxiliares'!$A$236,"INVESTIMENTO","ERRO - VERIFICAR"))))</f>
        <v/>
      </c>
      <c r="Z445" s="64" t="str">
        <f t="shared" si="13"/>
        <v/>
      </c>
      <c r="AA445" s="44"/>
      <c r="AB445" s="44"/>
      <c r="AC445" s="44"/>
    </row>
    <row r="446" spans="6:29" x14ac:dyDescent="0.25">
      <c r="F446" s="51" t="str">
        <f>IFERROR(VLOOKUP(D446,'Tabelas auxiliares'!$A$3:$B$61,2,FALSE),"")</f>
        <v/>
      </c>
      <c r="G446" s="51" t="str">
        <f>IFERROR(VLOOKUP($B446,'Tabelas auxiliares'!$A$65:$C$102,2,FALSE),"")</f>
        <v/>
      </c>
      <c r="H446" s="51" t="str">
        <f>IFERROR(VLOOKUP($B446,'Tabelas auxiliares'!$A$65:$C$102,3,FALSE),"")</f>
        <v/>
      </c>
      <c r="X446" s="51" t="str">
        <f t="shared" si="12"/>
        <v/>
      </c>
      <c r="Y446" s="51" t="str">
        <f>IF(T446="","",IF(AND(T446&lt;&gt;'Tabelas auxiliares'!$B$236,T446&lt;&gt;'Tabelas auxiliares'!$B$237),"FOLHA DE PESSOAL",IF(X446='Tabelas auxiliares'!$A$237,"CUSTEIO",IF(X446='Tabelas auxiliares'!$A$236,"INVESTIMENTO","ERRO - VERIFICAR"))))</f>
        <v/>
      </c>
      <c r="Z446" s="64" t="str">
        <f t="shared" si="13"/>
        <v/>
      </c>
      <c r="AA446" s="44"/>
      <c r="AB446" s="44"/>
      <c r="AC446" s="44"/>
    </row>
    <row r="447" spans="6:29" x14ac:dyDescent="0.25">
      <c r="F447" s="51" t="str">
        <f>IFERROR(VLOOKUP(D447,'Tabelas auxiliares'!$A$3:$B$61,2,FALSE),"")</f>
        <v/>
      </c>
      <c r="G447" s="51" t="str">
        <f>IFERROR(VLOOKUP($B447,'Tabelas auxiliares'!$A$65:$C$102,2,FALSE),"")</f>
        <v/>
      </c>
      <c r="H447" s="51" t="str">
        <f>IFERROR(VLOOKUP($B447,'Tabelas auxiliares'!$A$65:$C$102,3,FALSE),"")</f>
        <v/>
      </c>
      <c r="X447" s="51" t="str">
        <f t="shared" si="12"/>
        <v/>
      </c>
      <c r="Y447" s="51" t="str">
        <f>IF(T447="","",IF(AND(T447&lt;&gt;'Tabelas auxiliares'!$B$236,T447&lt;&gt;'Tabelas auxiliares'!$B$237),"FOLHA DE PESSOAL",IF(X447='Tabelas auxiliares'!$A$237,"CUSTEIO",IF(X447='Tabelas auxiliares'!$A$236,"INVESTIMENTO","ERRO - VERIFICAR"))))</f>
        <v/>
      </c>
      <c r="Z447" s="64" t="str">
        <f t="shared" si="13"/>
        <v/>
      </c>
      <c r="AA447" s="44"/>
      <c r="AB447" s="44"/>
      <c r="AC447" s="44"/>
    </row>
    <row r="448" spans="6:29" x14ac:dyDescent="0.25">
      <c r="F448" s="51" t="str">
        <f>IFERROR(VLOOKUP(D448,'Tabelas auxiliares'!$A$3:$B$61,2,FALSE),"")</f>
        <v/>
      </c>
      <c r="G448" s="51" t="str">
        <f>IFERROR(VLOOKUP($B448,'Tabelas auxiliares'!$A$65:$C$102,2,FALSE),"")</f>
        <v/>
      </c>
      <c r="H448" s="51" t="str">
        <f>IFERROR(VLOOKUP($B448,'Tabelas auxiliares'!$A$65:$C$102,3,FALSE),"")</f>
        <v/>
      </c>
      <c r="X448" s="51" t="str">
        <f t="shared" si="12"/>
        <v/>
      </c>
      <c r="Y448" s="51" t="str">
        <f>IF(T448="","",IF(AND(T448&lt;&gt;'Tabelas auxiliares'!$B$236,T448&lt;&gt;'Tabelas auxiliares'!$B$237),"FOLHA DE PESSOAL",IF(X448='Tabelas auxiliares'!$A$237,"CUSTEIO",IF(X448='Tabelas auxiliares'!$A$236,"INVESTIMENTO","ERRO - VERIFICAR"))))</f>
        <v/>
      </c>
      <c r="Z448" s="64" t="str">
        <f t="shared" si="13"/>
        <v/>
      </c>
      <c r="AA448" s="44"/>
      <c r="AB448" s="44"/>
      <c r="AC448" s="44"/>
    </row>
    <row r="449" spans="6:29" x14ac:dyDescent="0.25">
      <c r="F449" s="51" t="str">
        <f>IFERROR(VLOOKUP(D449,'Tabelas auxiliares'!$A$3:$B$61,2,FALSE),"")</f>
        <v/>
      </c>
      <c r="G449" s="51" t="str">
        <f>IFERROR(VLOOKUP($B449,'Tabelas auxiliares'!$A$65:$C$102,2,FALSE),"")</f>
        <v/>
      </c>
      <c r="H449" s="51" t="str">
        <f>IFERROR(VLOOKUP($B449,'Tabelas auxiliares'!$A$65:$C$102,3,FALSE),"")</f>
        <v/>
      </c>
      <c r="X449" s="51" t="str">
        <f t="shared" si="12"/>
        <v/>
      </c>
      <c r="Y449" s="51" t="str">
        <f>IF(T449="","",IF(AND(T449&lt;&gt;'Tabelas auxiliares'!$B$236,T449&lt;&gt;'Tabelas auxiliares'!$B$237),"FOLHA DE PESSOAL",IF(X449='Tabelas auxiliares'!$A$237,"CUSTEIO",IF(X449='Tabelas auxiliares'!$A$236,"INVESTIMENTO","ERRO - VERIFICAR"))))</f>
        <v/>
      </c>
      <c r="Z449" s="64" t="str">
        <f t="shared" si="13"/>
        <v/>
      </c>
      <c r="AA449" s="44"/>
      <c r="AB449" s="44"/>
      <c r="AC449" s="44"/>
    </row>
    <row r="450" spans="6:29" x14ac:dyDescent="0.25">
      <c r="F450" s="51" t="str">
        <f>IFERROR(VLOOKUP(D450,'Tabelas auxiliares'!$A$3:$B$61,2,FALSE),"")</f>
        <v/>
      </c>
      <c r="G450" s="51" t="str">
        <f>IFERROR(VLOOKUP($B450,'Tabelas auxiliares'!$A$65:$C$102,2,FALSE),"")</f>
        <v/>
      </c>
      <c r="H450" s="51" t="str">
        <f>IFERROR(VLOOKUP($B450,'Tabelas auxiliares'!$A$65:$C$102,3,FALSE),"")</f>
        <v/>
      </c>
      <c r="X450" s="51" t="str">
        <f t="shared" si="12"/>
        <v/>
      </c>
      <c r="Y450" s="51" t="str">
        <f>IF(T450="","",IF(AND(T450&lt;&gt;'Tabelas auxiliares'!$B$236,T450&lt;&gt;'Tabelas auxiliares'!$B$237),"FOLHA DE PESSOAL",IF(X450='Tabelas auxiliares'!$A$237,"CUSTEIO",IF(X450='Tabelas auxiliares'!$A$236,"INVESTIMENTO","ERRO - VERIFICAR"))))</f>
        <v/>
      </c>
      <c r="Z450" s="64" t="str">
        <f t="shared" si="13"/>
        <v/>
      </c>
      <c r="AA450" s="44"/>
      <c r="AB450" s="44"/>
      <c r="AC450" s="44"/>
    </row>
    <row r="451" spans="6:29" x14ac:dyDescent="0.25">
      <c r="F451" s="51" t="str">
        <f>IFERROR(VLOOKUP(D451,'Tabelas auxiliares'!$A$3:$B$61,2,FALSE),"")</f>
        <v/>
      </c>
      <c r="G451" s="51" t="str">
        <f>IFERROR(VLOOKUP($B451,'Tabelas auxiliares'!$A$65:$C$102,2,FALSE),"")</f>
        <v/>
      </c>
      <c r="H451" s="51" t="str">
        <f>IFERROR(VLOOKUP($B451,'Tabelas auxiliares'!$A$65:$C$102,3,FALSE),"")</f>
        <v/>
      </c>
      <c r="X451" s="51" t="str">
        <f t="shared" si="12"/>
        <v/>
      </c>
      <c r="Y451" s="51" t="str">
        <f>IF(T451="","",IF(AND(T451&lt;&gt;'Tabelas auxiliares'!$B$236,T451&lt;&gt;'Tabelas auxiliares'!$B$237),"FOLHA DE PESSOAL",IF(X451='Tabelas auxiliares'!$A$237,"CUSTEIO",IF(X451='Tabelas auxiliares'!$A$236,"INVESTIMENTO","ERRO - VERIFICAR"))))</f>
        <v/>
      </c>
      <c r="Z451" s="64" t="str">
        <f t="shared" si="13"/>
        <v/>
      </c>
      <c r="AA451" s="44"/>
      <c r="AB451" s="44"/>
      <c r="AC451" s="44"/>
    </row>
    <row r="452" spans="6:29" x14ac:dyDescent="0.25">
      <c r="F452" s="51" t="str">
        <f>IFERROR(VLOOKUP(D452,'Tabelas auxiliares'!$A$3:$B$61,2,FALSE),"")</f>
        <v/>
      </c>
      <c r="G452" s="51" t="str">
        <f>IFERROR(VLOOKUP($B452,'Tabelas auxiliares'!$A$65:$C$102,2,FALSE),"")</f>
        <v/>
      </c>
      <c r="H452" s="51" t="str">
        <f>IFERROR(VLOOKUP($B452,'Tabelas auxiliares'!$A$65:$C$102,3,FALSE),"")</f>
        <v/>
      </c>
      <c r="X452" s="51" t="str">
        <f t="shared" ref="X452:X515" si="14">LEFT(V452,1)</f>
        <v/>
      </c>
      <c r="Y452" s="51" t="str">
        <f>IF(T452="","",IF(AND(T452&lt;&gt;'Tabelas auxiliares'!$B$236,T452&lt;&gt;'Tabelas auxiliares'!$B$237),"FOLHA DE PESSOAL",IF(X452='Tabelas auxiliares'!$A$237,"CUSTEIO",IF(X452='Tabelas auxiliares'!$A$236,"INVESTIMENTO","ERRO - VERIFICAR"))))</f>
        <v/>
      </c>
      <c r="Z452" s="64" t="str">
        <f t="shared" si="13"/>
        <v/>
      </c>
      <c r="AA452" s="44"/>
      <c r="AB452" s="44"/>
      <c r="AC452" s="44"/>
    </row>
    <row r="453" spans="6:29" x14ac:dyDescent="0.25">
      <c r="F453" s="51" t="str">
        <f>IFERROR(VLOOKUP(D453,'Tabelas auxiliares'!$A$3:$B$61,2,FALSE),"")</f>
        <v/>
      </c>
      <c r="G453" s="51" t="str">
        <f>IFERROR(VLOOKUP($B453,'Tabelas auxiliares'!$A$65:$C$102,2,FALSE),"")</f>
        <v/>
      </c>
      <c r="H453" s="51" t="str">
        <f>IFERROR(VLOOKUP($B453,'Tabelas auxiliares'!$A$65:$C$102,3,FALSE),"")</f>
        <v/>
      </c>
      <c r="X453" s="51" t="str">
        <f t="shared" si="14"/>
        <v/>
      </c>
      <c r="Y453" s="51" t="str">
        <f>IF(T453="","",IF(AND(T453&lt;&gt;'Tabelas auxiliares'!$B$236,T453&lt;&gt;'Tabelas auxiliares'!$B$237),"FOLHA DE PESSOAL",IF(X453='Tabelas auxiliares'!$A$237,"CUSTEIO",IF(X453='Tabelas auxiliares'!$A$236,"INVESTIMENTO","ERRO - VERIFICAR"))))</f>
        <v/>
      </c>
      <c r="Z453" s="64" t="str">
        <f t="shared" ref="Z453:Z516" si="15">IF(AA453+AB453+AC453&lt;&gt;0,AA453+AB453+AC453,"")</f>
        <v/>
      </c>
      <c r="AA453" s="44"/>
      <c r="AB453" s="44"/>
      <c r="AC453" s="44"/>
    </row>
    <row r="454" spans="6:29" x14ac:dyDescent="0.25">
      <c r="F454" s="51" t="str">
        <f>IFERROR(VLOOKUP(D454,'Tabelas auxiliares'!$A$3:$B$61,2,FALSE),"")</f>
        <v/>
      </c>
      <c r="G454" s="51" t="str">
        <f>IFERROR(VLOOKUP($B454,'Tabelas auxiliares'!$A$65:$C$102,2,FALSE),"")</f>
        <v/>
      </c>
      <c r="H454" s="51" t="str">
        <f>IFERROR(VLOOKUP($B454,'Tabelas auxiliares'!$A$65:$C$102,3,FALSE),"")</f>
        <v/>
      </c>
      <c r="X454" s="51" t="str">
        <f t="shared" si="14"/>
        <v/>
      </c>
      <c r="Y454" s="51" t="str">
        <f>IF(T454="","",IF(AND(T454&lt;&gt;'Tabelas auxiliares'!$B$236,T454&lt;&gt;'Tabelas auxiliares'!$B$237),"FOLHA DE PESSOAL",IF(X454='Tabelas auxiliares'!$A$237,"CUSTEIO",IF(X454='Tabelas auxiliares'!$A$236,"INVESTIMENTO","ERRO - VERIFICAR"))))</f>
        <v/>
      </c>
      <c r="Z454" s="64" t="str">
        <f t="shared" si="15"/>
        <v/>
      </c>
      <c r="AA454" s="44"/>
      <c r="AB454" s="44"/>
      <c r="AC454" s="44"/>
    </row>
    <row r="455" spans="6:29" x14ac:dyDescent="0.25">
      <c r="F455" s="51" t="str">
        <f>IFERROR(VLOOKUP(D455,'Tabelas auxiliares'!$A$3:$B$61,2,FALSE),"")</f>
        <v/>
      </c>
      <c r="G455" s="51" t="str">
        <f>IFERROR(VLOOKUP($B455,'Tabelas auxiliares'!$A$65:$C$102,2,FALSE),"")</f>
        <v/>
      </c>
      <c r="H455" s="51" t="str">
        <f>IFERROR(VLOOKUP($B455,'Tabelas auxiliares'!$A$65:$C$102,3,FALSE),"")</f>
        <v/>
      </c>
      <c r="X455" s="51" t="str">
        <f t="shared" si="14"/>
        <v/>
      </c>
      <c r="Y455" s="51" t="str">
        <f>IF(T455="","",IF(AND(T455&lt;&gt;'Tabelas auxiliares'!$B$236,T455&lt;&gt;'Tabelas auxiliares'!$B$237),"FOLHA DE PESSOAL",IF(X455='Tabelas auxiliares'!$A$237,"CUSTEIO",IF(X455='Tabelas auxiliares'!$A$236,"INVESTIMENTO","ERRO - VERIFICAR"))))</f>
        <v/>
      </c>
      <c r="Z455" s="64" t="str">
        <f t="shared" si="15"/>
        <v/>
      </c>
      <c r="AA455" s="44"/>
      <c r="AB455" s="44"/>
      <c r="AC455" s="44"/>
    </row>
    <row r="456" spans="6:29" x14ac:dyDescent="0.25">
      <c r="F456" s="51" t="str">
        <f>IFERROR(VLOOKUP(D456,'Tabelas auxiliares'!$A$3:$B$61,2,FALSE),"")</f>
        <v/>
      </c>
      <c r="G456" s="51" t="str">
        <f>IFERROR(VLOOKUP($B456,'Tabelas auxiliares'!$A$65:$C$102,2,FALSE),"")</f>
        <v/>
      </c>
      <c r="H456" s="51" t="str">
        <f>IFERROR(VLOOKUP($B456,'Tabelas auxiliares'!$A$65:$C$102,3,FALSE),"")</f>
        <v/>
      </c>
      <c r="X456" s="51" t="str">
        <f t="shared" si="14"/>
        <v/>
      </c>
      <c r="Y456" s="51" t="str">
        <f>IF(T456="","",IF(AND(T456&lt;&gt;'Tabelas auxiliares'!$B$236,T456&lt;&gt;'Tabelas auxiliares'!$B$237),"FOLHA DE PESSOAL",IF(X456='Tabelas auxiliares'!$A$237,"CUSTEIO",IF(X456='Tabelas auxiliares'!$A$236,"INVESTIMENTO","ERRO - VERIFICAR"))))</f>
        <v/>
      </c>
      <c r="Z456" s="64" t="str">
        <f t="shared" si="15"/>
        <v/>
      </c>
      <c r="AA456" s="44"/>
      <c r="AB456" s="44"/>
      <c r="AC456" s="44"/>
    </row>
    <row r="457" spans="6:29" x14ac:dyDescent="0.25">
      <c r="F457" s="51" t="str">
        <f>IFERROR(VLOOKUP(D457,'Tabelas auxiliares'!$A$3:$B$61,2,FALSE),"")</f>
        <v/>
      </c>
      <c r="G457" s="51" t="str">
        <f>IFERROR(VLOOKUP($B457,'Tabelas auxiliares'!$A$65:$C$102,2,FALSE),"")</f>
        <v/>
      </c>
      <c r="H457" s="51" t="str">
        <f>IFERROR(VLOOKUP($B457,'Tabelas auxiliares'!$A$65:$C$102,3,FALSE),"")</f>
        <v/>
      </c>
      <c r="X457" s="51" t="str">
        <f t="shared" si="14"/>
        <v/>
      </c>
      <c r="Y457" s="51" t="str">
        <f>IF(T457="","",IF(AND(T457&lt;&gt;'Tabelas auxiliares'!$B$236,T457&lt;&gt;'Tabelas auxiliares'!$B$237),"FOLHA DE PESSOAL",IF(X457='Tabelas auxiliares'!$A$237,"CUSTEIO",IF(X457='Tabelas auxiliares'!$A$236,"INVESTIMENTO","ERRO - VERIFICAR"))))</f>
        <v/>
      </c>
      <c r="Z457" s="64" t="str">
        <f t="shared" si="15"/>
        <v/>
      </c>
      <c r="AA457" s="44"/>
      <c r="AB457" s="44"/>
      <c r="AC457" s="44"/>
    </row>
    <row r="458" spans="6:29" x14ac:dyDescent="0.25">
      <c r="F458" s="51" t="str">
        <f>IFERROR(VLOOKUP(D458,'Tabelas auxiliares'!$A$3:$B$61,2,FALSE),"")</f>
        <v/>
      </c>
      <c r="G458" s="51" t="str">
        <f>IFERROR(VLOOKUP($B458,'Tabelas auxiliares'!$A$65:$C$102,2,FALSE),"")</f>
        <v/>
      </c>
      <c r="H458" s="51" t="str">
        <f>IFERROR(VLOOKUP($B458,'Tabelas auxiliares'!$A$65:$C$102,3,FALSE),"")</f>
        <v/>
      </c>
      <c r="X458" s="51" t="str">
        <f t="shared" si="14"/>
        <v/>
      </c>
      <c r="Y458" s="51" t="str">
        <f>IF(T458="","",IF(AND(T458&lt;&gt;'Tabelas auxiliares'!$B$236,T458&lt;&gt;'Tabelas auxiliares'!$B$237),"FOLHA DE PESSOAL",IF(X458='Tabelas auxiliares'!$A$237,"CUSTEIO",IF(X458='Tabelas auxiliares'!$A$236,"INVESTIMENTO","ERRO - VERIFICAR"))))</f>
        <v/>
      </c>
      <c r="Z458" s="64" t="str">
        <f t="shared" si="15"/>
        <v/>
      </c>
      <c r="AA458" s="44"/>
      <c r="AB458" s="44"/>
      <c r="AC458" s="44"/>
    </row>
    <row r="459" spans="6:29" x14ac:dyDescent="0.25">
      <c r="F459" s="51" t="str">
        <f>IFERROR(VLOOKUP(D459,'Tabelas auxiliares'!$A$3:$B$61,2,FALSE),"")</f>
        <v/>
      </c>
      <c r="G459" s="51" t="str">
        <f>IFERROR(VLOOKUP($B459,'Tabelas auxiliares'!$A$65:$C$102,2,FALSE),"")</f>
        <v/>
      </c>
      <c r="H459" s="51" t="str">
        <f>IFERROR(VLOOKUP($B459,'Tabelas auxiliares'!$A$65:$C$102,3,FALSE),"")</f>
        <v/>
      </c>
      <c r="X459" s="51" t="str">
        <f t="shared" si="14"/>
        <v/>
      </c>
      <c r="Y459" s="51" t="str">
        <f>IF(T459="","",IF(AND(T459&lt;&gt;'Tabelas auxiliares'!$B$236,T459&lt;&gt;'Tabelas auxiliares'!$B$237),"FOLHA DE PESSOAL",IF(X459='Tabelas auxiliares'!$A$237,"CUSTEIO",IF(X459='Tabelas auxiliares'!$A$236,"INVESTIMENTO","ERRO - VERIFICAR"))))</f>
        <v/>
      </c>
      <c r="Z459" s="64" t="str">
        <f t="shared" si="15"/>
        <v/>
      </c>
      <c r="AA459" s="44"/>
      <c r="AB459" s="44"/>
      <c r="AC459" s="44"/>
    </row>
    <row r="460" spans="6:29" x14ac:dyDescent="0.25">
      <c r="F460" s="51" t="str">
        <f>IFERROR(VLOOKUP(D460,'Tabelas auxiliares'!$A$3:$B$61,2,FALSE),"")</f>
        <v/>
      </c>
      <c r="G460" s="51" t="str">
        <f>IFERROR(VLOOKUP($B460,'Tabelas auxiliares'!$A$65:$C$102,2,FALSE),"")</f>
        <v/>
      </c>
      <c r="H460" s="51" t="str">
        <f>IFERROR(VLOOKUP($B460,'Tabelas auxiliares'!$A$65:$C$102,3,FALSE),"")</f>
        <v/>
      </c>
      <c r="X460" s="51" t="str">
        <f t="shared" si="14"/>
        <v/>
      </c>
      <c r="Y460" s="51" t="str">
        <f>IF(T460="","",IF(AND(T460&lt;&gt;'Tabelas auxiliares'!$B$236,T460&lt;&gt;'Tabelas auxiliares'!$B$237),"FOLHA DE PESSOAL",IF(X460='Tabelas auxiliares'!$A$237,"CUSTEIO",IF(X460='Tabelas auxiliares'!$A$236,"INVESTIMENTO","ERRO - VERIFICAR"))))</f>
        <v/>
      </c>
      <c r="Z460" s="64" t="str">
        <f t="shared" si="15"/>
        <v/>
      </c>
      <c r="AA460" s="44"/>
      <c r="AB460" s="44"/>
      <c r="AC460" s="44"/>
    </row>
    <row r="461" spans="6:29" x14ac:dyDescent="0.25">
      <c r="F461" s="51" t="str">
        <f>IFERROR(VLOOKUP(D461,'Tabelas auxiliares'!$A$3:$B$61,2,FALSE),"")</f>
        <v/>
      </c>
      <c r="G461" s="51" t="str">
        <f>IFERROR(VLOOKUP($B461,'Tabelas auxiliares'!$A$65:$C$102,2,FALSE),"")</f>
        <v/>
      </c>
      <c r="H461" s="51" t="str">
        <f>IFERROR(VLOOKUP($B461,'Tabelas auxiliares'!$A$65:$C$102,3,FALSE),"")</f>
        <v/>
      </c>
      <c r="X461" s="51" t="str">
        <f t="shared" si="14"/>
        <v/>
      </c>
      <c r="Y461" s="51" t="str">
        <f>IF(T461="","",IF(AND(T461&lt;&gt;'Tabelas auxiliares'!$B$236,T461&lt;&gt;'Tabelas auxiliares'!$B$237),"FOLHA DE PESSOAL",IF(X461='Tabelas auxiliares'!$A$237,"CUSTEIO",IF(X461='Tabelas auxiliares'!$A$236,"INVESTIMENTO","ERRO - VERIFICAR"))))</f>
        <v/>
      </c>
      <c r="Z461" s="64" t="str">
        <f t="shared" si="15"/>
        <v/>
      </c>
      <c r="AA461" s="44"/>
      <c r="AB461" s="44"/>
      <c r="AC461" s="44"/>
    </row>
    <row r="462" spans="6:29" x14ac:dyDescent="0.25">
      <c r="F462" s="51" t="str">
        <f>IFERROR(VLOOKUP(D462,'Tabelas auxiliares'!$A$3:$B$61,2,FALSE),"")</f>
        <v/>
      </c>
      <c r="G462" s="51" t="str">
        <f>IFERROR(VLOOKUP($B462,'Tabelas auxiliares'!$A$65:$C$102,2,FALSE),"")</f>
        <v/>
      </c>
      <c r="H462" s="51" t="str">
        <f>IFERROR(VLOOKUP($B462,'Tabelas auxiliares'!$A$65:$C$102,3,FALSE),"")</f>
        <v/>
      </c>
      <c r="X462" s="51" t="str">
        <f t="shared" si="14"/>
        <v/>
      </c>
      <c r="Y462" s="51" t="str">
        <f>IF(T462="","",IF(AND(T462&lt;&gt;'Tabelas auxiliares'!$B$236,T462&lt;&gt;'Tabelas auxiliares'!$B$237),"FOLHA DE PESSOAL",IF(X462='Tabelas auxiliares'!$A$237,"CUSTEIO",IF(X462='Tabelas auxiliares'!$A$236,"INVESTIMENTO","ERRO - VERIFICAR"))))</f>
        <v/>
      </c>
      <c r="Z462" s="64" t="str">
        <f t="shared" si="15"/>
        <v/>
      </c>
      <c r="AA462" s="44"/>
      <c r="AB462" s="44"/>
      <c r="AC462" s="44"/>
    </row>
    <row r="463" spans="6:29" x14ac:dyDescent="0.25">
      <c r="F463" s="51" t="str">
        <f>IFERROR(VLOOKUP(D463,'Tabelas auxiliares'!$A$3:$B$61,2,FALSE),"")</f>
        <v/>
      </c>
      <c r="G463" s="51" t="str">
        <f>IFERROR(VLOOKUP($B463,'Tabelas auxiliares'!$A$65:$C$102,2,FALSE),"")</f>
        <v/>
      </c>
      <c r="H463" s="51" t="str">
        <f>IFERROR(VLOOKUP($B463,'Tabelas auxiliares'!$A$65:$C$102,3,FALSE),"")</f>
        <v/>
      </c>
      <c r="X463" s="51" t="str">
        <f t="shared" si="14"/>
        <v/>
      </c>
      <c r="Y463" s="51" t="str">
        <f>IF(T463="","",IF(AND(T463&lt;&gt;'Tabelas auxiliares'!$B$236,T463&lt;&gt;'Tabelas auxiliares'!$B$237),"FOLHA DE PESSOAL",IF(X463='Tabelas auxiliares'!$A$237,"CUSTEIO",IF(X463='Tabelas auxiliares'!$A$236,"INVESTIMENTO","ERRO - VERIFICAR"))))</f>
        <v/>
      </c>
      <c r="Z463" s="64" t="str">
        <f t="shared" si="15"/>
        <v/>
      </c>
      <c r="AA463" s="44"/>
      <c r="AB463" s="44"/>
      <c r="AC463" s="44"/>
    </row>
    <row r="464" spans="6:29" x14ac:dyDescent="0.25">
      <c r="F464" s="51" t="str">
        <f>IFERROR(VLOOKUP(D464,'Tabelas auxiliares'!$A$3:$B$61,2,FALSE),"")</f>
        <v/>
      </c>
      <c r="G464" s="51" t="str">
        <f>IFERROR(VLOOKUP($B464,'Tabelas auxiliares'!$A$65:$C$102,2,FALSE),"")</f>
        <v/>
      </c>
      <c r="H464" s="51" t="str">
        <f>IFERROR(VLOOKUP($B464,'Tabelas auxiliares'!$A$65:$C$102,3,FALSE),"")</f>
        <v/>
      </c>
      <c r="X464" s="51" t="str">
        <f t="shared" si="14"/>
        <v/>
      </c>
      <c r="Y464" s="51" t="str">
        <f>IF(T464="","",IF(AND(T464&lt;&gt;'Tabelas auxiliares'!$B$236,T464&lt;&gt;'Tabelas auxiliares'!$B$237),"FOLHA DE PESSOAL",IF(X464='Tabelas auxiliares'!$A$237,"CUSTEIO",IF(X464='Tabelas auxiliares'!$A$236,"INVESTIMENTO","ERRO - VERIFICAR"))))</f>
        <v/>
      </c>
      <c r="Z464" s="64" t="str">
        <f t="shared" si="15"/>
        <v/>
      </c>
      <c r="AA464" s="44"/>
      <c r="AB464" s="44"/>
      <c r="AC464" s="44"/>
    </row>
    <row r="465" spans="6:29" x14ac:dyDescent="0.25">
      <c r="F465" s="51" t="str">
        <f>IFERROR(VLOOKUP(D465,'Tabelas auxiliares'!$A$3:$B$61,2,FALSE),"")</f>
        <v/>
      </c>
      <c r="G465" s="51" t="str">
        <f>IFERROR(VLOOKUP($B465,'Tabelas auxiliares'!$A$65:$C$102,2,FALSE),"")</f>
        <v/>
      </c>
      <c r="H465" s="51" t="str">
        <f>IFERROR(VLOOKUP($B465,'Tabelas auxiliares'!$A$65:$C$102,3,FALSE),"")</f>
        <v/>
      </c>
      <c r="X465" s="51" t="str">
        <f t="shared" si="14"/>
        <v/>
      </c>
      <c r="Y465" s="51" t="str">
        <f>IF(T465="","",IF(AND(T465&lt;&gt;'Tabelas auxiliares'!$B$236,T465&lt;&gt;'Tabelas auxiliares'!$B$237),"FOLHA DE PESSOAL",IF(X465='Tabelas auxiliares'!$A$237,"CUSTEIO",IF(X465='Tabelas auxiliares'!$A$236,"INVESTIMENTO","ERRO - VERIFICAR"))))</f>
        <v/>
      </c>
      <c r="Z465" s="64" t="str">
        <f t="shared" si="15"/>
        <v/>
      </c>
      <c r="AA465" s="44"/>
      <c r="AB465" s="44"/>
      <c r="AC465" s="44"/>
    </row>
    <row r="466" spans="6:29" x14ac:dyDescent="0.25">
      <c r="F466" s="51" t="str">
        <f>IFERROR(VLOOKUP(D466,'Tabelas auxiliares'!$A$3:$B$61,2,FALSE),"")</f>
        <v/>
      </c>
      <c r="G466" s="51" t="str">
        <f>IFERROR(VLOOKUP($B466,'Tabelas auxiliares'!$A$65:$C$102,2,FALSE),"")</f>
        <v/>
      </c>
      <c r="H466" s="51" t="str">
        <f>IFERROR(VLOOKUP($B466,'Tabelas auxiliares'!$A$65:$C$102,3,FALSE),"")</f>
        <v/>
      </c>
      <c r="X466" s="51" t="str">
        <f t="shared" si="14"/>
        <v/>
      </c>
      <c r="Y466" s="51" t="str">
        <f>IF(T466="","",IF(AND(T466&lt;&gt;'Tabelas auxiliares'!$B$236,T466&lt;&gt;'Tabelas auxiliares'!$B$237),"FOLHA DE PESSOAL",IF(X466='Tabelas auxiliares'!$A$237,"CUSTEIO",IF(X466='Tabelas auxiliares'!$A$236,"INVESTIMENTO","ERRO - VERIFICAR"))))</f>
        <v/>
      </c>
      <c r="Z466" s="64" t="str">
        <f t="shared" si="15"/>
        <v/>
      </c>
      <c r="AA466" s="44"/>
      <c r="AB466" s="44"/>
      <c r="AC466" s="44"/>
    </row>
    <row r="467" spans="6:29" x14ac:dyDescent="0.25">
      <c r="F467" s="51" t="str">
        <f>IFERROR(VLOOKUP(D467,'Tabelas auxiliares'!$A$3:$B$61,2,FALSE),"")</f>
        <v/>
      </c>
      <c r="G467" s="51" t="str">
        <f>IFERROR(VLOOKUP($B467,'Tabelas auxiliares'!$A$65:$C$102,2,FALSE),"")</f>
        <v/>
      </c>
      <c r="H467" s="51" t="str">
        <f>IFERROR(VLOOKUP($B467,'Tabelas auxiliares'!$A$65:$C$102,3,FALSE),"")</f>
        <v/>
      </c>
      <c r="X467" s="51" t="str">
        <f t="shared" si="14"/>
        <v/>
      </c>
      <c r="Y467" s="51" t="str">
        <f>IF(T467="","",IF(AND(T467&lt;&gt;'Tabelas auxiliares'!$B$236,T467&lt;&gt;'Tabelas auxiliares'!$B$237),"FOLHA DE PESSOAL",IF(X467='Tabelas auxiliares'!$A$237,"CUSTEIO",IF(X467='Tabelas auxiliares'!$A$236,"INVESTIMENTO","ERRO - VERIFICAR"))))</f>
        <v/>
      </c>
      <c r="Z467" s="64" t="str">
        <f t="shared" si="15"/>
        <v/>
      </c>
      <c r="AA467" s="44"/>
      <c r="AB467" s="44"/>
      <c r="AC467" s="44"/>
    </row>
    <row r="468" spans="6:29" x14ac:dyDescent="0.25">
      <c r="F468" s="51" t="str">
        <f>IFERROR(VLOOKUP(D468,'Tabelas auxiliares'!$A$3:$B$61,2,FALSE),"")</f>
        <v/>
      </c>
      <c r="G468" s="51" t="str">
        <f>IFERROR(VLOOKUP($B468,'Tabelas auxiliares'!$A$65:$C$102,2,FALSE),"")</f>
        <v/>
      </c>
      <c r="H468" s="51" t="str">
        <f>IFERROR(VLOOKUP($B468,'Tabelas auxiliares'!$A$65:$C$102,3,FALSE),"")</f>
        <v/>
      </c>
      <c r="X468" s="51" t="str">
        <f t="shared" si="14"/>
        <v/>
      </c>
      <c r="Y468" s="51" t="str">
        <f>IF(T468="","",IF(AND(T468&lt;&gt;'Tabelas auxiliares'!$B$236,T468&lt;&gt;'Tabelas auxiliares'!$B$237),"FOLHA DE PESSOAL",IF(X468='Tabelas auxiliares'!$A$237,"CUSTEIO",IF(X468='Tabelas auxiliares'!$A$236,"INVESTIMENTO","ERRO - VERIFICAR"))))</f>
        <v/>
      </c>
      <c r="Z468" s="64" t="str">
        <f t="shared" si="15"/>
        <v/>
      </c>
      <c r="AA468" s="44"/>
      <c r="AB468" s="44"/>
      <c r="AC468" s="44"/>
    </row>
    <row r="469" spans="6:29" x14ac:dyDescent="0.25">
      <c r="F469" s="51" t="str">
        <f>IFERROR(VLOOKUP(D469,'Tabelas auxiliares'!$A$3:$B$61,2,FALSE),"")</f>
        <v/>
      </c>
      <c r="G469" s="51" t="str">
        <f>IFERROR(VLOOKUP($B469,'Tabelas auxiliares'!$A$65:$C$102,2,FALSE),"")</f>
        <v/>
      </c>
      <c r="H469" s="51" t="str">
        <f>IFERROR(VLOOKUP($B469,'Tabelas auxiliares'!$A$65:$C$102,3,FALSE),"")</f>
        <v/>
      </c>
      <c r="X469" s="51" t="str">
        <f t="shared" si="14"/>
        <v/>
      </c>
      <c r="Y469" s="51" t="str">
        <f>IF(T469="","",IF(AND(T469&lt;&gt;'Tabelas auxiliares'!$B$236,T469&lt;&gt;'Tabelas auxiliares'!$B$237),"FOLHA DE PESSOAL",IF(X469='Tabelas auxiliares'!$A$237,"CUSTEIO",IF(X469='Tabelas auxiliares'!$A$236,"INVESTIMENTO","ERRO - VERIFICAR"))))</f>
        <v/>
      </c>
      <c r="Z469" s="64" t="str">
        <f t="shared" si="15"/>
        <v/>
      </c>
      <c r="AA469" s="44"/>
      <c r="AB469" s="44"/>
      <c r="AC469" s="44"/>
    </row>
    <row r="470" spans="6:29" x14ac:dyDescent="0.25">
      <c r="F470" s="51" t="str">
        <f>IFERROR(VLOOKUP(D470,'Tabelas auxiliares'!$A$3:$B$61,2,FALSE),"")</f>
        <v/>
      </c>
      <c r="G470" s="51" t="str">
        <f>IFERROR(VLOOKUP($B470,'Tabelas auxiliares'!$A$65:$C$102,2,FALSE),"")</f>
        <v/>
      </c>
      <c r="H470" s="51" t="str">
        <f>IFERROR(VLOOKUP($B470,'Tabelas auxiliares'!$A$65:$C$102,3,FALSE),"")</f>
        <v/>
      </c>
      <c r="X470" s="51" t="str">
        <f t="shared" si="14"/>
        <v/>
      </c>
      <c r="Y470" s="51" t="str">
        <f>IF(T470="","",IF(AND(T470&lt;&gt;'Tabelas auxiliares'!$B$236,T470&lt;&gt;'Tabelas auxiliares'!$B$237),"FOLHA DE PESSOAL",IF(X470='Tabelas auxiliares'!$A$237,"CUSTEIO",IF(X470='Tabelas auxiliares'!$A$236,"INVESTIMENTO","ERRO - VERIFICAR"))))</f>
        <v/>
      </c>
      <c r="Z470" s="64" t="str">
        <f t="shared" si="15"/>
        <v/>
      </c>
      <c r="AA470" s="44"/>
      <c r="AB470" s="44"/>
      <c r="AC470" s="44"/>
    </row>
    <row r="471" spans="6:29" x14ac:dyDescent="0.25">
      <c r="F471" s="51" t="str">
        <f>IFERROR(VLOOKUP(D471,'Tabelas auxiliares'!$A$3:$B$61,2,FALSE),"")</f>
        <v/>
      </c>
      <c r="G471" s="51" t="str">
        <f>IFERROR(VLOOKUP($B471,'Tabelas auxiliares'!$A$65:$C$102,2,FALSE),"")</f>
        <v/>
      </c>
      <c r="H471" s="51" t="str">
        <f>IFERROR(VLOOKUP($B471,'Tabelas auxiliares'!$A$65:$C$102,3,FALSE),"")</f>
        <v/>
      </c>
      <c r="X471" s="51" t="str">
        <f t="shared" si="14"/>
        <v/>
      </c>
      <c r="Y471" s="51" t="str">
        <f>IF(T471="","",IF(AND(T471&lt;&gt;'Tabelas auxiliares'!$B$236,T471&lt;&gt;'Tabelas auxiliares'!$B$237),"FOLHA DE PESSOAL",IF(X471='Tabelas auxiliares'!$A$237,"CUSTEIO",IF(X471='Tabelas auxiliares'!$A$236,"INVESTIMENTO","ERRO - VERIFICAR"))))</f>
        <v/>
      </c>
      <c r="Z471" s="64" t="str">
        <f t="shared" si="15"/>
        <v/>
      </c>
      <c r="AA471" s="44"/>
      <c r="AB471" s="44"/>
      <c r="AC471" s="44"/>
    </row>
    <row r="472" spans="6:29" x14ac:dyDescent="0.25">
      <c r="F472" s="51" t="str">
        <f>IFERROR(VLOOKUP(D472,'Tabelas auxiliares'!$A$3:$B$61,2,FALSE),"")</f>
        <v/>
      </c>
      <c r="G472" s="51" t="str">
        <f>IFERROR(VLOOKUP($B472,'Tabelas auxiliares'!$A$65:$C$102,2,FALSE),"")</f>
        <v/>
      </c>
      <c r="H472" s="51" t="str">
        <f>IFERROR(VLOOKUP($B472,'Tabelas auxiliares'!$A$65:$C$102,3,FALSE),"")</f>
        <v/>
      </c>
      <c r="X472" s="51" t="str">
        <f t="shared" si="14"/>
        <v/>
      </c>
      <c r="Y472" s="51" t="str">
        <f>IF(T472="","",IF(AND(T472&lt;&gt;'Tabelas auxiliares'!$B$236,T472&lt;&gt;'Tabelas auxiliares'!$B$237),"FOLHA DE PESSOAL",IF(X472='Tabelas auxiliares'!$A$237,"CUSTEIO",IF(X472='Tabelas auxiliares'!$A$236,"INVESTIMENTO","ERRO - VERIFICAR"))))</f>
        <v/>
      </c>
      <c r="Z472" s="64" t="str">
        <f t="shared" si="15"/>
        <v/>
      </c>
      <c r="AA472" s="44"/>
      <c r="AB472" s="44"/>
      <c r="AC472" s="44"/>
    </row>
    <row r="473" spans="6:29" x14ac:dyDescent="0.25">
      <c r="F473" s="51" t="str">
        <f>IFERROR(VLOOKUP(D473,'Tabelas auxiliares'!$A$3:$B$61,2,FALSE),"")</f>
        <v/>
      </c>
      <c r="G473" s="51" t="str">
        <f>IFERROR(VLOOKUP($B473,'Tabelas auxiliares'!$A$65:$C$102,2,FALSE),"")</f>
        <v/>
      </c>
      <c r="H473" s="51" t="str">
        <f>IFERROR(VLOOKUP($B473,'Tabelas auxiliares'!$A$65:$C$102,3,FALSE),"")</f>
        <v/>
      </c>
      <c r="X473" s="51" t="str">
        <f t="shared" si="14"/>
        <v/>
      </c>
      <c r="Y473" s="51" t="str">
        <f>IF(T473="","",IF(AND(T473&lt;&gt;'Tabelas auxiliares'!$B$236,T473&lt;&gt;'Tabelas auxiliares'!$B$237),"FOLHA DE PESSOAL",IF(X473='Tabelas auxiliares'!$A$237,"CUSTEIO",IF(X473='Tabelas auxiliares'!$A$236,"INVESTIMENTO","ERRO - VERIFICAR"))))</f>
        <v/>
      </c>
      <c r="Z473" s="64" t="str">
        <f t="shared" si="15"/>
        <v/>
      </c>
      <c r="AA473" s="44"/>
      <c r="AB473" s="44"/>
      <c r="AC473" s="44"/>
    </row>
    <row r="474" spans="6:29" x14ac:dyDescent="0.25">
      <c r="F474" s="51" t="str">
        <f>IFERROR(VLOOKUP(D474,'Tabelas auxiliares'!$A$3:$B$61,2,FALSE),"")</f>
        <v/>
      </c>
      <c r="G474" s="51" t="str">
        <f>IFERROR(VLOOKUP($B474,'Tabelas auxiliares'!$A$65:$C$102,2,FALSE),"")</f>
        <v/>
      </c>
      <c r="H474" s="51" t="str">
        <f>IFERROR(VLOOKUP($B474,'Tabelas auxiliares'!$A$65:$C$102,3,FALSE),"")</f>
        <v/>
      </c>
      <c r="X474" s="51" t="str">
        <f t="shared" si="14"/>
        <v/>
      </c>
      <c r="Y474" s="51" t="str">
        <f>IF(T474="","",IF(AND(T474&lt;&gt;'Tabelas auxiliares'!$B$236,T474&lt;&gt;'Tabelas auxiliares'!$B$237),"FOLHA DE PESSOAL",IF(X474='Tabelas auxiliares'!$A$237,"CUSTEIO",IF(X474='Tabelas auxiliares'!$A$236,"INVESTIMENTO","ERRO - VERIFICAR"))))</f>
        <v/>
      </c>
      <c r="Z474" s="64" t="str">
        <f t="shared" si="15"/>
        <v/>
      </c>
      <c r="AA474" s="44"/>
      <c r="AB474" s="44"/>
      <c r="AC474" s="44"/>
    </row>
    <row r="475" spans="6:29" x14ac:dyDescent="0.25">
      <c r="F475" s="51" t="str">
        <f>IFERROR(VLOOKUP(D475,'Tabelas auxiliares'!$A$3:$B$61,2,FALSE),"")</f>
        <v/>
      </c>
      <c r="G475" s="51" t="str">
        <f>IFERROR(VLOOKUP($B475,'Tabelas auxiliares'!$A$65:$C$102,2,FALSE),"")</f>
        <v/>
      </c>
      <c r="H475" s="51" t="str">
        <f>IFERROR(VLOOKUP($B475,'Tabelas auxiliares'!$A$65:$C$102,3,FALSE),"")</f>
        <v/>
      </c>
      <c r="X475" s="51" t="str">
        <f t="shared" si="14"/>
        <v/>
      </c>
      <c r="Y475" s="51" t="str">
        <f>IF(T475="","",IF(AND(T475&lt;&gt;'Tabelas auxiliares'!$B$236,T475&lt;&gt;'Tabelas auxiliares'!$B$237),"FOLHA DE PESSOAL",IF(X475='Tabelas auxiliares'!$A$237,"CUSTEIO",IF(X475='Tabelas auxiliares'!$A$236,"INVESTIMENTO","ERRO - VERIFICAR"))))</f>
        <v/>
      </c>
      <c r="Z475" s="64" t="str">
        <f t="shared" si="15"/>
        <v/>
      </c>
      <c r="AA475" s="44"/>
      <c r="AB475" s="44"/>
      <c r="AC475" s="44"/>
    </row>
    <row r="476" spans="6:29" x14ac:dyDescent="0.25">
      <c r="F476" s="51" t="str">
        <f>IFERROR(VLOOKUP(D476,'Tabelas auxiliares'!$A$3:$B$61,2,FALSE),"")</f>
        <v/>
      </c>
      <c r="G476" s="51" t="str">
        <f>IFERROR(VLOOKUP($B476,'Tabelas auxiliares'!$A$65:$C$102,2,FALSE),"")</f>
        <v/>
      </c>
      <c r="H476" s="51" t="str">
        <f>IFERROR(VLOOKUP($B476,'Tabelas auxiliares'!$A$65:$C$102,3,FALSE),"")</f>
        <v/>
      </c>
      <c r="X476" s="51" t="str">
        <f t="shared" si="14"/>
        <v/>
      </c>
      <c r="Y476" s="51" t="str">
        <f>IF(T476="","",IF(AND(T476&lt;&gt;'Tabelas auxiliares'!$B$236,T476&lt;&gt;'Tabelas auxiliares'!$B$237),"FOLHA DE PESSOAL",IF(X476='Tabelas auxiliares'!$A$237,"CUSTEIO",IF(X476='Tabelas auxiliares'!$A$236,"INVESTIMENTO","ERRO - VERIFICAR"))))</f>
        <v/>
      </c>
      <c r="Z476" s="64" t="str">
        <f t="shared" si="15"/>
        <v/>
      </c>
      <c r="AA476" s="44"/>
      <c r="AB476" s="44"/>
      <c r="AC476" s="44"/>
    </row>
    <row r="477" spans="6:29" x14ac:dyDescent="0.25">
      <c r="F477" s="51" t="str">
        <f>IFERROR(VLOOKUP(D477,'Tabelas auxiliares'!$A$3:$B$61,2,FALSE),"")</f>
        <v/>
      </c>
      <c r="G477" s="51" t="str">
        <f>IFERROR(VLOOKUP($B477,'Tabelas auxiliares'!$A$65:$C$102,2,FALSE),"")</f>
        <v/>
      </c>
      <c r="H477" s="51" t="str">
        <f>IFERROR(VLOOKUP($B477,'Tabelas auxiliares'!$A$65:$C$102,3,FALSE),"")</f>
        <v/>
      </c>
      <c r="X477" s="51" t="str">
        <f t="shared" si="14"/>
        <v/>
      </c>
      <c r="Y477" s="51" t="str">
        <f>IF(T477="","",IF(AND(T477&lt;&gt;'Tabelas auxiliares'!$B$236,T477&lt;&gt;'Tabelas auxiliares'!$B$237),"FOLHA DE PESSOAL",IF(X477='Tabelas auxiliares'!$A$237,"CUSTEIO",IF(X477='Tabelas auxiliares'!$A$236,"INVESTIMENTO","ERRO - VERIFICAR"))))</f>
        <v/>
      </c>
      <c r="Z477" s="64" t="str">
        <f t="shared" si="15"/>
        <v/>
      </c>
      <c r="AA477" s="44"/>
      <c r="AB477" s="44"/>
      <c r="AC477" s="44"/>
    </row>
    <row r="478" spans="6:29" x14ac:dyDescent="0.25">
      <c r="F478" s="51" t="str">
        <f>IFERROR(VLOOKUP(D478,'Tabelas auxiliares'!$A$3:$B$61,2,FALSE),"")</f>
        <v/>
      </c>
      <c r="G478" s="51" t="str">
        <f>IFERROR(VLOOKUP($B478,'Tabelas auxiliares'!$A$65:$C$102,2,FALSE),"")</f>
        <v/>
      </c>
      <c r="H478" s="51" t="str">
        <f>IFERROR(VLOOKUP($B478,'Tabelas auxiliares'!$A$65:$C$102,3,FALSE),"")</f>
        <v/>
      </c>
      <c r="X478" s="51" t="str">
        <f t="shared" si="14"/>
        <v/>
      </c>
      <c r="Y478" s="51" t="str">
        <f>IF(T478="","",IF(AND(T478&lt;&gt;'Tabelas auxiliares'!$B$236,T478&lt;&gt;'Tabelas auxiliares'!$B$237),"FOLHA DE PESSOAL",IF(X478='Tabelas auxiliares'!$A$237,"CUSTEIO",IF(X478='Tabelas auxiliares'!$A$236,"INVESTIMENTO","ERRO - VERIFICAR"))))</f>
        <v/>
      </c>
      <c r="Z478" s="64" t="str">
        <f t="shared" si="15"/>
        <v/>
      </c>
      <c r="AA478" s="44"/>
      <c r="AB478" s="44"/>
      <c r="AC478" s="44"/>
    </row>
    <row r="479" spans="6:29" x14ac:dyDescent="0.25">
      <c r="F479" s="51" t="str">
        <f>IFERROR(VLOOKUP(D479,'Tabelas auxiliares'!$A$3:$B$61,2,FALSE),"")</f>
        <v/>
      </c>
      <c r="G479" s="51" t="str">
        <f>IFERROR(VLOOKUP($B479,'Tabelas auxiliares'!$A$65:$C$102,2,FALSE),"")</f>
        <v/>
      </c>
      <c r="H479" s="51" t="str">
        <f>IFERROR(VLOOKUP($B479,'Tabelas auxiliares'!$A$65:$C$102,3,FALSE),"")</f>
        <v/>
      </c>
      <c r="X479" s="51" t="str">
        <f t="shared" si="14"/>
        <v/>
      </c>
      <c r="Y479" s="51" t="str">
        <f>IF(T479="","",IF(AND(T479&lt;&gt;'Tabelas auxiliares'!$B$236,T479&lt;&gt;'Tabelas auxiliares'!$B$237),"FOLHA DE PESSOAL",IF(X479='Tabelas auxiliares'!$A$237,"CUSTEIO",IF(X479='Tabelas auxiliares'!$A$236,"INVESTIMENTO","ERRO - VERIFICAR"))))</f>
        <v/>
      </c>
      <c r="Z479" s="64" t="str">
        <f t="shared" si="15"/>
        <v/>
      </c>
      <c r="AA479" s="44"/>
      <c r="AB479" s="44"/>
      <c r="AC479" s="44"/>
    </row>
    <row r="480" spans="6:29" x14ac:dyDescent="0.25">
      <c r="F480" s="51" t="str">
        <f>IFERROR(VLOOKUP(D480,'Tabelas auxiliares'!$A$3:$B$61,2,FALSE),"")</f>
        <v/>
      </c>
      <c r="G480" s="51" t="str">
        <f>IFERROR(VLOOKUP($B480,'Tabelas auxiliares'!$A$65:$C$102,2,FALSE),"")</f>
        <v/>
      </c>
      <c r="H480" s="51" t="str">
        <f>IFERROR(VLOOKUP($B480,'Tabelas auxiliares'!$A$65:$C$102,3,FALSE),"")</f>
        <v/>
      </c>
      <c r="X480" s="51" t="str">
        <f t="shared" si="14"/>
        <v/>
      </c>
      <c r="Y480" s="51" t="str">
        <f>IF(T480="","",IF(AND(T480&lt;&gt;'Tabelas auxiliares'!$B$236,T480&lt;&gt;'Tabelas auxiliares'!$B$237),"FOLHA DE PESSOAL",IF(X480='Tabelas auxiliares'!$A$237,"CUSTEIO",IF(X480='Tabelas auxiliares'!$A$236,"INVESTIMENTO","ERRO - VERIFICAR"))))</f>
        <v/>
      </c>
      <c r="Z480" s="64" t="str">
        <f t="shared" si="15"/>
        <v/>
      </c>
      <c r="AA480" s="44"/>
      <c r="AB480" s="44"/>
      <c r="AC480" s="44"/>
    </row>
    <row r="481" spans="6:29" x14ac:dyDescent="0.25">
      <c r="F481" s="51" t="str">
        <f>IFERROR(VLOOKUP(D481,'Tabelas auxiliares'!$A$3:$B$61,2,FALSE),"")</f>
        <v/>
      </c>
      <c r="G481" s="51" t="str">
        <f>IFERROR(VLOOKUP($B481,'Tabelas auxiliares'!$A$65:$C$102,2,FALSE),"")</f>
        <v/>
      </c>
      <c r="H481" s="51" t="str">
        <f>IFERROR(VLOOKUP($B481,'Tabelas auxiliares'!$A$65:$C$102,3,FALSE),"")</f>
        <v/>
      </c>
      <c r="X481" s="51" t="str">
        <f t="shared" si="14"/>
        <v/>
      </c>
      <c r="Y481" s="51" t="str">
        <f>IF(T481="","",IF(AND(T481&lt;&gt;'Tabelas auxiliares'!$B$236,T481&lt;&gt;'Tabelas auxiliares'!$B$237),"FOLHA DE PESSOAL",IF(X481='Tabelas auxiliares'!$A$237,"CUSTEIO",IF(X481='Tabelas auxiliares'!$A$236,"INVESTIMENTO","ERRO - VERIFICAR"))))</f>
        <v/>
      </c>
      <c r="Z481" s="64" t="str">
        <f t="shared" si="15"/>
        <v/>
      </c>
      <c r="AA481" s="44"/>
      <c r="AB481" s="44"/>
      <c r="AC481" s="44"/>
    </row>
    <row r="482" spans="6:29" x14ac:dyDescent="0.25">
      <c r="F482" s="51" t="str">
        <f>IFERROR(VLOOKUP(D482,'Tabelas auxiliares'!$A$3:$B$61,2,FALSE),"")</f>
        <v/>
      </c>
      <c r="G482" s="51" t="str">
        <f>IFERROR(VLOOKUP($B482,'Tabelas auxiliares'!$A$65:$C$102,2,FALSE),"")</f>
        <v/>
      </c>
      <c r="H482" s="51" t="str">
        <f>IFERROR(VLOOKUP($B482,'Tabelas auxiliares'!$A$65:$C$102,3,FALSE),"")</f>
        <v/>
      </c>
      <c r="X482" s="51" t="str">
        <f t="shared" si="14"/>
        <v/>
      </c>
      <c r="Y482" s="51" t="str">
        <f>IF(T482="","",IF(AND(T482&lt;&gt;'Tabelas auxiliares'!$B$236,T482&lt;&gt;'Tabelas auxiliares'!$B$237),"FOLHA DE PESSOAL",IF(X482='Tabelas auxiliares'!$A$237,"CUSTEIO",IF(X482='Tabelas auxiliares'!$A$236,"INVESTIMENTO","ERRO - VERIFICAR"))))</f>
        <v/>
      </c>
      <c r="Z482" s="64" t="str">
        <f t="shared" si="15"/>
        <v/>
      </c>
      <c r="AA482" s="44"/>
      <c r="AB482" s="44"/>
      <c r="AC482" s="44"/>
    </row>
    <row r="483" spans="6:29" x14ac:dyDescent="0.25">
      <c r="F483" s="51" t="str">
        <f>IFERROR(VLOOKUP(D483,'Tabelas auxiliares'!$A$3:$B$61,2,FALSE),"")</f>
        <v/>
      </c>
      <c r="G483" s="51" t="str">
        <f>IFERROR(VLOOKUP($B483,'Tabelas auxiliares'!$A$65:$C$102,2,FALSE),"")</f>
        <v/>
      </c>
      <c r="H483" s="51" t="str">
        <f>IFERROR(VLOOKUP($B483,'Tabelas auxiliares'!$A$65:$C$102,3,FALSE),"")</f>
        <v/>
      </c>
      <c r="X483" s="51" t="str">
        <f t="shared" si="14"/>
        <v/>
      </c>
      <c r="Y483" s="51" t="str">
        <f>IF(T483="","",IF(AND(T483&lt;&gt;'Tabelas auxiliares'!$B$236,T483&lt;&gt;'Tabelas auxiliares'!$B$237),"FOLHA DE PESSOAL",IF(X483='Tabelas auxiliares'!$A$237,"CUSTEIO",IF(X483='Tabelas auxiliares'!$A$236,"INVESTIMENTO","ERRO - VERIFICAR"))))</f>
        <v/>
      </c>
      <c r="Z483" s="64" t="str">
        <f t="shared" si="15"/>
        <v/>
      </c>
      <c r="AA483" s="44"/>
      <c r="AB483" s="44"/>
      <c r="AC483" s="44"/>
    </row>
    <row r="484" spans="6:29" x14ac:dyDescent="0.25">
      <c r="F484" s="51" t="str">
        <f>IFERROR(VLOOKUP(D484,'Tabelas auxiliares'!$A$3:$B$61,2,FALSE),"")</f>
        <v/>
      </c>
      <c r="G484" s="51" t="str">
        <f>IFERROR(VLOOKUP($B484,'Tabelas auxiliares'!$A$65:$C$102,2,FALSE),"")</f>
        <v/>
      </c>
      <c r="H484" s="51" t="str">
        <f>IFERROR(VLOOKUP($B484,'Tabelas auxiliares'!$A$65:$C$102,3,FALSE),"")</f>
        <v/>
      </c>
      <c r="X484" s="51" t="str">
        <f t="shared" si="14"/>
        <v/>
      </c>
      <c r="Y484" s="51" t="str">
        <f>IF(T484="","",IF(AND(T484&lt;&gt;'Tabelas auxiliares'!$B$236,T484&lt;&gt;'Tabelas auxiliares'!$B$237),"FOLHA DE PESSOAL",IF(X484='Tabelas auxiliares'!$A$237,"CUSTEIO",IF(X484='Tabelas auxiliares'!$A$236,"INVESTIMENTO","ERRO - VERIFICAR"))))</f>
        <v/>
      </c>
      <c r="Z484" s="64" t="str">
        <f t="shared" si="15"/>
        <v/>
      </c>
      <c r="AA484" s="44"/>
      <c r="AB484" s="44"/>
      <c r="AC484" s="44"/>
    </row>
    <row r="485" spans="6:29" x14ac:dyDescent="0.25">
      <c r="F485" s="51" t="str">
        <f>IFERROR(VLOOKUP(D485,'Tabelas auxiliares'!$A$3:$B$61,2,FALSE),"")</f>
        <v/>
      </c>
      <c r="G485" s="51" t="str">
        <f>IFERROR(VLOOKUP($B485,'Tabelas auxiliares'!$A$65:$C$102,2,FALSE),"")</f>
        <v/>
      </c>
      <c r="H485" s="51" t="str">
        <f>IFERROR(VLOOKUP($B485,'Tabelas auxiliares'!$A$65:$C$102,3,FALSE),"")</f>
        <v/>
      </c>
      <c r="X485" s="51" t="str">
        <f t="shared" si="14"/>
        <v/>
      </c>
      <c r="Y485" s="51" t="str">
        <f>IF(T485="","",IF(AND(T485&lt;&gt;'Tabelas auxiliares'!$B$236,T485&lt;&gt;'Tabelas auxiliares'!$B$237),"FOLHA DE PESSOAL",IF(X485='Tabelas auxiliares'!$A$237,"CUSTEIO",IF(X485='Tabelas auxiliares'!$A$236,"INVESTIMENTO","ERRO - VERIFICAR"))))</f>
        <v/>
      </c>
      <c r="Z485" s="64" t="str">
        <f t="shared" si="15"/>
        <v/>
      </c>
      <c r="AA485" s="44"/>
      <c r="AB485" s="44"/>
      <c r="AC485" s="44"/>
    </row>
    <row r="486" spans="6:29" x14ac:dyDescent="0.25">
      <c r="F486" s="51" t="str">
        <f>IFERROR(VLOOKUP(D486,'Tabelas auxiliares'!$A$3:$B$61,2,FALSE),"")</f>
        <v/>
      </c>
      <c r="G486" s="51" t="str">
        <f>IFERROR(VLOOKUP($B486,'Tabelas auxiliares'!$A$65:$C$102,2,FALSE),"")</f>
        <v/>
      </c>
      <c r="H486" s="51" t="str">
        <f>IFERROR(VLOOKUP($B486,'Tabelas auxiliares'!$A$65:$C$102,3,FALSE),"")</f>
        <v/>
      </c>
      <c r="X486" s="51" t="str">
        <f t="shared" si="14"/>
        <v/>
      </c>
      <c r="Y486" s="51" t="str">
        <f>IF(T486="","",IF(AND(T486&lt;&gt;'Tabelas auxiliares'!$B$236,T486&lt;&gt;'Tabelas auxiliares'!$B$237),"FOLHA DE PESSOAL",IF(X486='Tabelas auxiliares'!$A$237,"CUSTEIO",IF(X486='Tabelas auxiliares'!$A$236,"INVESTIMENTO","ERRO - VERIFICAR"))))</f>
        <v/>
      </c>
      <c r="Z486" s="64" t="str">
        <f t="shared" si="15"/>
        <v/>
      </c>
      <c r="AA486" s="44"/>
      <c r="AB486" s="44"/>
      <c r="AC486" s="44"/>
    </row>
    <row r="487" spans="6:29" x14ac:dyDescent="0.25">
      <c r="F487" s="51" t="str">
        <f>IFERROR(VLOOKUP(D487,'Tabelas auxiliares'!$A$3:$B$61,2,FALSE),"")</f>
        <v/>
      </c>
      <c r="G487" s="51" t="str">
        <f>IFERROR(VLOOKUP($B487,'Tabelas auxiliares'!$A$65:$C$102,2,FALSE),"")</f>
        <v/>
      </c>
      <c r="H487" s="51" t="str">
        <f>IFERROR(VLOOKUP($B487,'Tabelas auxiliares'!$A$65:$C$102,3,FALSE),"")</f>
        <v/>
      </c>
      <c r="X487" s="51" t="str">
        <f t="shared" si="14"/>
        <v/>
      </c>
      <c r="Y487" s="51" t="str">
        <f>IF(T487="","",IF(AND(T487&lt;&gt;'Tabelas auxiliares'!$B$236,T487&lt;&gt;'Tabelas auxiliares'!$B$237),"FOLHA DE PESSOAL",IF(X487='Tabelas auxiliares'!$A$237,"CUSTEIO",IF(X487='Tabelas auxiliares'!$A$236,"INVESTIMENTO","ERRO - VERIFICAR"))))</f>
        <v/>
      </c>
      <c r="Z487" s="64" t="str">
        <f t="shared" si="15"/>
        <v/>
      </c>
      <c r="AA487" s="44"/>
      <c r="AB487" s="44"/>
      <c r="AC487" s="44"/>
    </row>
    <row r="488" spans="6:29" x14ac:dyDescent="0.25">
      <c r="F488" s="51" t="str">
        <f>IFERROR(VLOOKUP(D488,'Tabelas auxiliares'!$A$3:$B$61,2,FALSE),"")</f>
        <v/>
      </c>
      <c r="G488" s="51" t="str">
        <f>IFERROR(VLOOKUP($B488,'Tabelas auxiliares'!$A$65:$C$102,2,FALSE),"")</f>
        <v/>
      </c>
      <c r="H488" s="51" t="str">
        <f>IFERROR(VLOOKUP($B488,'Tabelas auxiliares'!$A$65:$C$102,3,FALSE),"")</f>
        <v/>
      </c>
      <c r="X488" s="51" t="str">
        <f t="shared" si="14"/>
        <v/>
      </c>
      <c r="Y488" s="51" t="str">
        <f>IF(T488="","",IF(AND(T488&lt;&gt;'Tabelas auxiliares'!$B$236,T488&lt;&gt;'Tabelas auxiliares'!$B$237),"FOLHA DE PESSOAL",IF(X488='Tabelas auxiliares'!$A$237,"CUSTEIO",IF(X488='Tabelas auxiliares'!$A$236,"INVESTIMENTO","ERRO - VERIFICAR"))))</f>
        <v/>
      </c>
      <c r="Z488" s="64" t="str">
        <f t="shared" si="15"/>
        <v/>
      </c>
      <c r="AA488" s="44"/>
      <c r="AB488" s="44"/>
      <c r="AC488" s="44"/>
    </row>
    <row r="489" spans="6:29" x14ac:dyDescent="0.25">
      <c r="F489" s="51" t="str">
        <f>IFERROR(VLOOKUP(D489,'Tabelas auxiliares'!$A$3:$B$61,2,FALSE),"")</f>
        <v/>
      </c>
      <c r="G489" s="51" t="str">
        <f>IFERROR(VLOOKUP($B489,'Tabelas auxiliares'!$A$65:$C$102,2,FALSE),"")</f>
        <v/>
      </c>
      <c r="H489" s="51" t="str">
        <f>IFERROR(VLOOKUP($B489,'Tabelas auxiliares'!$A$65:$C$102,3,FALSE),"")</f>
        <v/>
      </c>
      <c r="X489" s="51" t="str">
        <f t="shared" si="14"/>
        <v/>
      </c>
      <c r="Y489" s="51" t="str">
        <f>IF(T489="","",IF(AND(T489&lt;&gt;'Tabelas auxiliares'!$B$236,T489&lt;&gt;'Tabelas auxiliares'!$B$237),"FOLHA DE PESSOAL",IF(X489='Tabelas auxiliares'!$A$237,"CUSTEIO",IF(X489='Tabelas auxiliares'!$A$236,"INVESTIMENTO","ERRO - VERIFICAR"))))</f>
        <v/>
      </c>
      <c r="Z489" s="64" t="str">
        <f t="shared" si="15"/>
        <v/>
      </c>
      <c r="AA489" s="44"/>
      <c r="AB489" s="44"/>
      <c r="AC489" s="44"/>
    </row>
    <row r="490" spans="6:29" x14ac:dyDescent="0.25">
      <c r="F490" s="51" t="str">
        <f>IFERROR(VLOOKUP(D490,'Tabelas auxiliares'!$A$3:$B$61,2,FALSE),"")</f>
        <v/>
      </c>
      <c r="G490" s="51" t="str">
        <f>IFERROR(VLOOKUP($B490,'Tabelas auxiliares'!$A$65:$C$102,2,FALSE),"")</f>
        <v/>
      </c>
      <c r="H490" s="51" t="str">
        <f>IFERROR(VLOOKUP($B490,'Tabelas auxiliares'!$A$65:$C$102,3,FALSE),"")</f>
        <v/>
      </c>
      <c r="X490" s="51" t="str">
        <f t="shared" si="14"/>
        <v/>
      </c>
      <c r="Y490" s="51" t="str">
        <f>IF(T490="","",IF(AND(T490&lt;&gt;'Tabelas auxiliares'!$B$236,T490&lt;&gt;'Tabelas auxiliares'!$B$237),"FOLHA DE PESSOAL",IF(X490='Tabelas auxiliares'!$A$237,"CUSTEIO",IF(X490='Tabelas auxiliares'!$A$236,"INVESTIMENTO","ERRO - VERIFICAR"))))</f>
        <v/>
      </c>
      <c r="Z490" s="64" t="str">
        <f t="shared" si="15"/>
        <v/>
      </c>
      <c r="AA490" s="44"/>
      <c r="AB490" s="44"/>
      <c r="AC490" s="44"/>
    </row>
    <row r="491" spans="6:29" x14ac:dyDescent="0.25">
      <c r="F491" s="51" t="str">
        <f>IFERROR(VLOOKUP(D491,'Tabelas auxiliares'!$A$3:$B$61,2,FALSE),"")</f>
        <v/>
      </c>
      <c r="G491" s="51" t="str">
        <f>IFERROR(VLOOKUP($B491,'Tabelas auxiliares'!$A$65:$C$102,2,FALSE),"")</f>
        <v/>
      </c>
      <c r="H491" s="51" t="str">
        <f>IFERROR(VLOOKUP($B491,'Tabelas auxiliares'!$A$65:$C$102,3,FALSE),"")</f>
        <v/>
      </c>
      <c r="X491" s="51" t="str">
        <f t="shared" si="14"/>
        <v/>
      </c>
      <c r="Y491" s="51" t="str">
        <f>IF(T491="","",IF(AND(T491&lt;&gt;'Tabelas auxiliares'!$B$236,T491&lt;&gt;'Tabelas auxiliares'!$B$237),"FOLHA DE PESSOAL",IF(X491='Tabelas auxiliares'!$A$237,"CUSTEIO",IF(X491='Tabelas auxiliares'!$A$236,"INVESTIMENTO","ERRO - VERIFICAR"))))</f>
        <v/>
      </c>
      <c r="Z491" s="64" t="str">
        <f t="shared" si="15"/>
        <v/>
      </c>
      <c r="AA491" s="44"/>
      <c r="AB491" s="44"/>
      <c r="AC491" s="44"/>
    </row>
    <row r="492" spans="6:29" x14ac:dyDescent="0.25">
      <c r="F492" s="51" t="str">
        <f>IFERROR(VLOOKUP(D492,'Tabelas auxiliares'!$A$3:$B$61,2,FALSE),"")</f>
        <v/>
      </c>
      <c r="G492" s="51" t="str">
        <f>IFERROR(VLOOKUP($B492,'Tabelas auxiliares'!$A$65:$C$102,2,FALSE),"")</f>
        <v/>
      </c>
      <c r="H492" s="51" t="str">
        <f>IFERROR(VLOOKUP($B492,'Tabelas auxiliares'!$A$65:$C$102,3,FALSE),"")</f>
        <v/>
      </c>
      <c r="X492" s="51" t="str">
        <f t="shared" si="14"/>
        <v/>
      </c>
      <c r="Y492" s="51" t="str">
        <f>IF(T492="","",IF(AND(T492&lt;&gt;'Tabelas auxiliares'!$B$236,T492&lt;&gt;'Tabelas auxiliares'!$B$237),"FOLHA DE PESSOAL",IF(X492='Tabelas auxiliares'!$A$237,"CUSTEIO",IF(X492='Tabelas auxiliares'!$A$236,"INVESTIMENTO","ERRO - VERIFICAR"))))</f>
        <v/>
      </c>
      <c r="Z492" s="64" t="str">
        <f t="shared" si="15"/>
        <v/>
      </c>
      <c r="AA492" s="44"/>
      <c r="AB492" s="44"/>
      <c r="AC492" s="44"/>
    </row>
    <row r="493" spans="6:29" x14ac:dyDescent="0.25">
      <c r="F493" s="51" t="str">
        <f>IFERROR(VLOOKUP(D493,'Tabelas auxiliares'!$A$3:$B$61,2,FALSE),"")</f>
        <v/>
      </c>
      <c r="G493" s="51" t="str">
        <f>IFERROR(VLOOKUP($B493,'Tabelas auxiliares'!$A$65:$C$102,2,FALSE),"")</f>
        <v/>
      </c>
      <c r="H493" s="51" t="str">
        <f>IFERROR(VLOOKUP($B493,'Tabelas auxiliares'!$A$65:$C$102,3,FALSE),"")</f>
        <v/>
      </c>
      <c r="X493" s="51" t="str">
        <f t="shared" si="14"/>
        <v/>
      </c>
      <c r="Y493" s="51" t="str">
        <f>IF(T493="","",IF(AND(T493&lt;&gt;'Tabelas auxiliares'!$B$236,T493&lt;&gt;'Tabelas auxiliares'!$B$237),"FOLHA DE PESSOAL",IF(X493='Tabelas auxiliares'!$A$237,"CUSTEIO",IF(X493='Tabelas auxiliares'!$A$236,"INVESTIMENTO","ERRO - VERIFICAR"))))</f>
        <v/>
      </c>
      <c r="Z493" s="64" t="str">
        <f t="shared" si="15"/>
        <v/>
      </c>
      <c r="AA493" s="44"/>
      <c r="AB493" s="44"/>
      <c r="AC493" s="44"/>
    </row>
    <row r="494" spans="6:29" x14ac:dyDescent="0.25">
      <c r="F494" s="51" t="str">
        <f>IFERROR(VLOOKUP(D494,'Tabelas auxiliares'!$A$3:$B$61,2,FALSE),"")</f>
        <v/>
      </c>
      <c r="G494" s="51" t="str">
        <f>IFERROR(VLOOKUP($B494,'Tabelas auxiliares'!$A$65:$C$102,2,FALSE),"")</f>
        <v/>
      </c>
      <c r="H494" s="51" t="str">
        <f>IFERROR(VLOOKUP($B494,'Tabelas auxiliares'!$A$65:$C$102,3,FALSE),"")</f>
        <v/>
      </c>
      <c r="X494" s="51" t="str">
        <f t="shared" si="14"/>
        <v/>
      </c>
      <c r="Y494" s="51" t="str">
        <f>IF(T494="","",IF(AND(T494&lt;&gt;'Tabelas auxiliares'!$B$236,T494&lt;&gt;'Tabelas auxiliares'!$B$237),"FOLHA DE PESSOAL",IF(X494='Tabelas auxiliares'!$A$237,"CUSTEIO",IF(X494='Tabelas auxiliares'!$A$236,"INVESTIMENTO","ERRO - VERIFICAR"))))</f>
        <v/>
      </c>
      <c r="Z494" s="64" t="str">
        <f t="shared" si="15"/>
        <v/>
      </c>
      <c r="AA494" s="44"/>
      <c r="AB494" s="44"/>
      <c r="AC494" s="44"/>
    </row>
    <row r="495" spans="6:29" x14ac:dyDescent="0.25">
      <c r="F495" s="51" t="str">
        <f>IFERROR(VLOOKUP(D495,'Tabelas auxiliares'!$A$3:$B$61,2,FALSE),"")</f>
        <v/>
      </c>
      <c r="G495" s="51" t="str">
        <f>IFERROR(VLOOKUP($B495,'Tabelas auxiliares'!$A$65:$C$102,2,FALSE),"")</f>
        <v/>
      </c>
      <c r="H495" s="51" t="str">
        <f>IFERROR(VLOOKUP($B495,'Tabelas auxiliares'!$A$65:$C$102,3,FALSE),"")</f>
        <v/>
      </c>
      <c r="X495" s="51" t="str">
        <f t="shared" si="14"/>
        <v/>
      </c>
      <c r="Y495" s="51" t="str">
        <f>IF(T495="","",IF(AND(T495&lt;&gt;'Tabelas auxiliares'!$B$236,T495&lt;&gt;'Tabelas auxiliares'!$B$237),"FOLHA DE PESSOAL",IF(X495='Tabelas auxiliares'!$A$237,"CUSTEIO",IF(X495='Tabelas auxiliares'!$A$236,"INVESTIMENTO","ERRO - VERIFICAR"))))</f>
        <v/>
      </c>
      <c r="Z495" s="64" t="str">
        <f t="shared" si="15"/>
        <v/>
      </c>
      <c r="AA495" s="44"/>
      <c r="AB495" s="44"/>
      <c r="AC495" s="44"/>
    </row>
    <row r="496" spans="6:29" x14ac:dyDescent="0.25">
      <c r="F496" s="51" t="str">
        <f>IFERROR(VLOOKUP(D496,'Tabelas auxiliares'!$A$3:$B$61,2,FALSE),"")</f>
        <v/>
      </c>
      <c r="G496" s="51" t="str">
        <f>IFERROR(VLOOKUP($B496,'Tabelas auxiliares'!$A$65:$C$102,2,FALSE),"")</f>
        <v/>
      </c>
      <c r="H496" s="51" t="str">
        <f>IFERROR(VLOOKUP($B496,'Tabelas auxiliares'!$A$65:$C$102,3,FALSE),"")</f>
        <v/>
      </c>
      <c r="X496" s="51" t="str">
        <f t="shared" si="14"/>
        <v/>
      </c>
      <c r="Y496" s="51" t="str">
        <f>IF(T496="","",IF(AND(T496&lt;&gt;'Tabelas auxiliares'!$B$236,T496&lt;&gt;'Tabelas auxiliares'!$B$237),"FOLHA DE PESSOAL",IF(X496='Tabelas auxiliares'!$A$237,"CUSTEIO",IF(X496='Tabelas auxiliares'!$A$236,"INVESTIMENTO","ERRO - VERIFICAR"))))</f>
        <v/>
      </c>
      <c r="Z496" s="64" t="str">
        <f t="shared" si="15"/>
        <v/>
      </c>
      <c r="AA496" s="44"/>
      <c r="AB496" s="44"/>
      <c r="AC496" s="44"/>
    </row>
    <row r="497" spans="6:29" x14ac:dyDescent="0.25">
      <c r="F497" s="51" t="str">
        <f>IFERROR(VLOOKUP(D497,'Tabelas auxiliares'!$A$3:$B$61,2,FALSE),"")</f>
        <v/>
      </c>
      <c r="G497" s="51" t="str">
        <f>IFERROR(VLOOKUP($B497,'Tabelas auxiliares'!$A$65:$C$102,2,FALSE),"")</f>
        <v/>
      </c>
      <c r="H497" s="51" t="str">
        <f>IFERROR(VLOOKUP($B497,'Tabelas auxiliares'!$A$65:$C$102,3,FALSE),"")</f>
        <v/>
      </c>
      <c r="X497" s="51" t="str">
        <f t="shared" si="14"/>
        <v/>
      </c>
      <c r="Y497" s="51" t="str">
        <f>IF(T497="","",IF(AND(T497&lt;&gt;'Tabelas auxiliares'!$B$236,T497&lt;&gt;'Tabelas auxiliares'!$B$237),"FOLHA DE PESSOAL",IF(X497='Tabelas auxiliares'!$A$237,"CUSTEIO",IF(X497='Tabelas auxiliares'!$A$236,"INVESTIMENTO","ERRO - VERIFICAR"))))</f>
        <v/>
      </c>
      <c r="Z497" s="64" t="str">
        <f t="shared" si="15"/>
        <v/>
      </c>
      <c r="AA497" s="44"/>
      <c r="AB497" s="44"/>
      <c r="AC497" s="44"/>
    </row>
    <row r="498" spans="6:29" x14ac:dyDescent="0.25">
      <c r="F498" s="51" t="str">
        <f>IFERROR(VLOOKUP(D498,'Tabelas auxiliares'!$A$3:$B$61,2,FALSE),"")</f>
        <v/>
      </c>
      <c r="G498" s="51" t="str">
        <f>IFERROR(VLOOKUP($B498,'Tabelas auxiliares'!$A$65:$C$102,2,FALSE),"")</f>
        <v/>
      </c>
      <c r="H498" s="51" t="str">
        <f>IFERROR(VLOOKUP($B498,'Tabelas auxiliares'!$A$65:$C$102,3,FALSE),"")</f>
        <v/>
      </c>
      <c r="X498" s="51" t="str">
        <f t="shared" si="14"/>
        <v/>
      </c>
      <c r="Y498" s="51" t="str">
        <f>IF(T498="","",IF(AND(T498&lt;&gt;'Tabelas auxiliares'!$B$236,T498&lt;&gt;'Tabelas auxiliares'!$B$237),"FOLHA DE PESSOAL",IF(X498='Tabelas auxiliares'!$A$237,"CUSTEIO",IF(X498='Tabelas auxiliares'!$A$236,"INVESTIMENTO","ERRO - VERIFICAR"))))</f>
        <v/>
      </c>
      <c r="Z498" s="64" t="str">
        <f t="shared" si="15"/>
        <v/>
      </c>
      <c r="AA498" s="44"/>
      <c r="AB498" s="44"/>
      <c r="AC498" s="44"/>
    </row>
    <row r="499" spans="6:29" x14ac:dyDescent="0.25">
      <c r="F499" s="51" t="str">
        <f>IFERROR(VLOOKUP(D499,'Tabelas auxiliares'!$A$3:$B$61,2,FALSE),"")</f>
        <v/>
      </c>
      <c r="G499" s="51" t="str">
        <f>IFERROR(VLOOKUP($B499,'Tabelas auxiliares'!$A$65:$C$102,2,FALSE),"")</f>
        <v/>
      </c>
      <c r="H499" s="51" t="str">
        <f>IFERROR(VLOOKUP($B499,'Tabelas auxiliares'!$A$65:$C$102,3,FALSE),"")</f>
        <v/>
      </c>
      <c r="X499" s="51" t="str">
        <f t="shared" si="14"/>
        <v/>
      </c>
      <c r="Y499" s="51" t="str">
        <f>IF(T499="","",IF(AND(T499&lt;&gt;'Tabelas auxiliares'!$B$236,T499&lt;&gt;'Tabelas auxiliares'!$B$237),"FOLHA DE PESSOAL",IF(X499='Tabelas auxiliares'!$A$237,"CUSTEIO",IF(X499='Tabelas auxiliares'!$A$236,"INVESTIMENTO","ERRO - VERIFICAR"))))</f>
        <v/>
      </c>
      <c r="Z499" s="64" t="str">
        <f t="shared" si="15"/>
        <v/>
      </c>
      <c r="AA499" s="44"/>
      <c r="AB499" s="44"/>
      <c r="AC499" s="44"/>
    </row>
    <row r="500" spans="6:29" x14ac:dyDescent="0.25">
      <c r="F500" s="51" t="str">
        <f>IFERROR(VLOOKUP(D500,'Tabelas auxiliares'!$A$3:$B$61,2,FALSE),"")</f>
        <v/>
      </c>
      <c r="G500" s="51" t="str">
        <f>IFERROR(VLOOKUP($B500,'Tabelas auxiliares'!$A$65:$C$102,2,FALSE),"")</f>
        <v/>
      </c>
      <c r="H500" s="51" t="str">
        <f>IFERROR(VLOOKUP($B500,'Tabelas auxiliares'!$A$65:$C$102,3,FALSE),"")</f>
        <v/>
      </c>
      <c r="X500" s="51" t="str">
        <f t="shared" si="14"/>
        <v/>
      </c>
      <c r="Y500" s="51" t="str">
        <f>IF(T500="","",IF(AND(T500&lt;&gt;'Tabelas auxiliares'!$B$236,T500&lt;&gt;'Tabelas auxiliares'!$B$237),"FOLHA DE PESSOAL",IF(X500='Tabelas auxiliares'!$A$237,"CUSTEIO",IF(X500='Tabelas auxiliares'!$A$236,"INVESTIMENTO","ERRO - VERIFICAR"))))</f>
        <v/>
      </c>
      <c r="Z500" s="64" t="str">
        <f t="shared" si="15"/>
        <v/>
      </c>
      <c r="AA500" s="44"/>
      <c r="AB500" s="44"/>
      <c r="AC500" s="44"/>
    </row>
    <row r="501" spans="6:29" x14ac:dyDescent="0.25">
      <c r="F501" s="51" t="str">
        <f>IFERROR(VLOOKUP(D501,'Tabelas auxiliares'!$A$3:$B$61,2,FALSE),"")</f>
        <v/>
      </c>
      <c r="G501" s="51" t="str">
        <f>IFERROR(VLOOKUP($B501,'Tabelas auxiliares'!$A$65:$C$102,2,FALSE),"")</f>
        <v/>
      </c>
      <c r="H501" s="51" t="str">
        <f>IFERROR(VLOOKUP($B501,'Tabelas auxiliares'!$A$65:$C$102,3,FALSE),"")</f>
        <v/>
      </c>
      <c r="X501" s="51" t="str">
        <f t="shared" si="14"/>
        <v/>
      </c>
      <c r="Y501" s="51" t="str">
        <f>IF(T501="","",IF(AND(T501&lt;&gt;'Tabelas auxiliares'!$B$236,T501&lt;&gt;'Tabelas auxiliares'!$B$237),"FOLHA DE PESSOAL",IF(X501='Tabelas auxiliares'!$A$237,"CUSTEIO",IF(X501='Tabelas auxiliares'!$A$236,"INVESTIMENTO","ERRO - VERIFICAR"))))</f>
        <v/>
      </c>
      <c r="Z501" s="64" t="str">
        <f t="shared" si="15"/>
        <v/>
      </c>
      <c r="AA501" s="44"/>
      <c r="AB501" s="44"/>
      <c r="AC501" s="44"/>
    </row>
    <row r="502" spans="6:29" x14ac:dyDescent="0.25">
      <c r="F502" s="51" t="str">
        <f>IFERROR(VLOOKUP(D502,'Tabelas auxiliares'!$A$3:$B$61,2,FALSE),"")</f>
        <v/>
      </c>
      <c r="G502" s="51" t="str">
        <f>IFERROR(VLOOKUP($B502,'Tabelas auxiliares'!$A$65:$C$102,2,FALSE),"")</f>
        <v/>
      </c>
      <c r="H502" s="51" t="str">
        <f>IFERROR(VLOOKUP($B502,'Tabelas auxiliares'!$A$65:$C$102,3,FALSE),"")</f>
        <v/>
      </c>
      <c r="X502" s="51" t="str">
        <f t="shared" si="14"/>
        <v/>
      </c>
      <c r="Y502" s="51" t="str">
        <f>IF(T502="","",IF(AND(T502&lt;&gt;'Tabelas auxiliares'!$B$236,T502&lt;&gt;'Tabelas auxiliares'!$B$237),"FOLHA DE PESSOAL",IF(X502='Tabelas auxiliares'!$A$237,"CUSTEIO",IF(X502='Tabelas auxiliares'!$A$236,"INVESTIMENTO","ERRO - VERIFICAR"))))</f>
        <v/>
      </c>
      <c r="Z502" s="64" t="str">
        <f t="shared" si="15"/>
        <v/>
      </c>
      <c r="AA502" s="44"/>
      <c r="AB502" s="44"/>
      <c r="AC502" s="44"/>
    </row>
    <row r="503" spans="6:29" x14ac:dyDescent="0.25">
      <c r="F503" s="51" t="str">
        <f>IFERROR(VLOOKUP(D503,'Tabelas auxiliares'!$A$3:$B$61,2,FALSE),"")</f>
        <v/>
      </c>
      <c r="G503" s="51" t="str">
        <f>IFERROR(VLOOKUP($B503,'Tabelas auxiliares'!$A$65:$C$102,2,FALSE),"")</f>
        <v/>
      </c>
      <c r="H503" s="51" t="str">
        <f>IFERROR(VLOOKUP($B503,'Tabelas auxiliares'!$A$65:$C$102,3,FALSE),"")</f>
        <v/>
      </c>
      <c r="X503" s="51" t="str">
        <f t="shared" si="14"/>
        <v/>
      </c>
      <c r="Y503" s="51" t="str">
        <f>IF(T503="","",IF(AND(T503&lt;&gt;'Tabelas auxiliares'!$B$236,T503&lt;&gt;'Tabelas auxiliares'!$B$237),"FOLHA DE PESSOAL",IF(X503='Tabelas auxiliares'!$A$237,"CUSTEIO",IF(X503='Tabelas auxiliares'!$A$236,"INVESTIMENTO","ERRO - VERIFICAR"))))</f>
        <v/>
      </c>
      <c r="Z503" s="64" t="str">
        <f t="shared" si="15"/>
        <v/>
      </c>
      <c r="AA503" s="44"/>
      <c r="AB503" s="44"/>
      <c r="AC503" s="44"/>
    </row>
    <row r="504" spans="6:29" x14ac:dyDescent="0.25">
      <c r="F504" s="51" t="str">
        <f>IFERROR(VLOOKUP(D504,'Tabelas auxiliares'!$A$3:$B$61,2,FALSE),"")</f>
        <v/>
      </c>
      <c r="G504" s="51" t="str">
        <f>IFERROR(VLOOKUP($B504,'Tabelas auxiliares'!$A$65:$C$102,2,FALSE),"")</f>
        <v/>
      </c>
      <c r="H504" s="51" t="str">
        <f>IFERROR(VLOOKUP($B504,'Tabelas auxiliares'!$A$65:$C$102,3,FALSE),"")</f>
        <v/>
      </c>
      <c r="X504" s="51" t="str">
        <f t="shared" si="14"/>
        <v/>
      </c>
      <c r="Y504" s="51" t="str">
        <f>IF(T504="","",IF(AND(T504&lt;&gt;'Tabelas auxiliares'!$B$236,T504&lt;&gt;'Tabelas auxiliares'!$B$237),"FOLHA DE PESSOAL",IF(X504='Tabelas auxiliares'!$A$237,"CUSTEIO",IF(X504='Tabelas auxiliares'!$A$236,"INVESTIMENTO","ERRO - VERIFICAR"))))</f>
        <v/>
      </c>
      <c r="Z504" s="64" t="str">
        <f t="shared" si="15"/>
        <v/>
      </c>
      <c r="AA504" s="44"/>
      <c r="AB504" s="44"/>
      <c r="AC504" s="44"/>
    </row>
    <row r="505" spans="6:29" x14ac:dyDescent="0.25">
      <c r="F505" s="51" t="str">
        <f>IFERROR(VLOOKUP(D505,'Tabelas auxiliares'!$A$3:$B$61,2,FALSE),"")</f>
        <v/>
      </c>
      <c r="G505" s="51" t="str">
        <f>IFERROR(VLOOKUP($B505,'Tabelas auxiliares'!$A$65:$C$102,2,FALSE),"")</f>
        <v/>
      </c>
      <c r="H505" s="51" t="str">
        <f>IFERROR(VLOOKUP($B505,'Tabelas auxiliares'!$A$65:$C$102,3,FALSE),"")</f>
        <v/>
      </c>
      <c r="X505" s="51" t="str">
        <f t="shared" si="14"/>
        <v/>
      </c>
      <c r="Y505" s="51" t="str">
        <f>IF(T505="","",IF(AND(T505&lt;&gt;'Tabelas auxiliares'!$B$236,T505&lt;&gt;'Tabelas auxiliares'!$B$237),"FOLHA DE PESSOAL",IF(X505='Tabelas auxiliares'!$A$237,"CUSTEIO",IF(X505='Tabelas auxiliares'!$A$236,"INVESTIMENTO","ERRO - VERIFICAR"))))</f>
        <v/>
      </c>
      <c r="Z505" s="64" t="str">
        <f t="shared" si="15"/>
        <v/>
      </c>
      <c r="AA505" s="44"/>
      <c r="AB505" s="44"/>
      <c r="AC505" s="44"/>
    </row>
    <row r="506" spans="6:29" x14ac:dyDescent="0.25">
      <c r="F506" s="51" t="str">
        <f>IFERROR(VLOOKUP(D506,'Tabelas auxiliares'!$A$3:$B$61,2,FALSE),"")</f>
        <v/>
      </c>
      <c r="G506" s="51" t="str">
        <f>IFERROR(VLOOKUP($B506,'Tabelas auxiliares'!$A$65:$C$102,2,FALSE),"")</f>
        <v/>
      </c>
      <c r="H506" s="51" t="str">
        <f>IFERROR(VLOOKUP($B506,'Tabelas auxiliares'!$A$65:$C$102,3,FALSE),"")</f>
        <v/>
      </c>
      <c r="X506" s="51" t="str">
        <f t="shared" si="14"/>
        <v/>
      </c>
      <c r="Y506" s="51" t="str">
        <f>IF(T506="","",IF(AND(T506&lt;&gt;'Tabelas auxiliares'!$B$236,T506&lt;&gt;'Tabelas auxiliares'!$B$237),"FOLHA DE PESSOAL",IF(X506='Tabelas auxiliares'!$A$237,"CUSTEIO",IF(X506='Tabelas auxiliares'!$A$236,"INVESTIMENTO","ERRO - VERIFICAR"))))</f>
        <v/>
      </c>
      <c r="Z506" s="64" t="str">
        <f t="shared" si="15"/>
        <v/>
      </c>
      <c r="AA506" s="44"/>
      <c r="AB506" s="44"/>
      <c r="AC506" s="44"/>
    </row>
    <row r="507" spans="6:29" x14ac:dyDescent="0.25">
      <c r="F507" s="51" t="str">
        <f>IFERROR(VLOOKUP(D507,'Tabelas auxiliares'!$A$3:$B$61,2,FALSE),"")</f>
        <v/>
      </c>
      <c r="G507" s="51" t="str">
        <f>IFERROR(VLOOKUP($B507,'Tabelas auxiliares'!$A$65:$C$102,2,FALSE),"")</f>
        <v/>
      </c>
      <c r="H507" s="51" t="str">
        <f>IFERROR(VLOOKUP($B507,'Tabelas auxiliares'!$A$65:$C$102,3,FALSE),"")</f>
        <v/>
      </c>
      <c r="X507" s="51" t="str">
        <f t="shared" si="14"/>
        <v/>
      </c>
      <c r="Y507" s="51" t="str">
        <f>IF(T507="","",IF(AND(T507&lt;&gt;'Tabelas auxiliares'!$B$236,T507&lt;&gt;'Tabelas auxiliares'!$B$237),"FOLHA DE PESSOAL",IF(X507='Tabelas auxiliares'!$A$237,"CUSTEIO",IF(X507='Tabelas auxiliares'!$A$236,"INVESTIMENTO","ERRO - VERIFICAR"))))</f>
        <v/>
      </c>
      <c r="Z507" s="64" t="str">
        <f t="shared" si="15"/>
        <v/>
      </c>
      <c r="AA507" s="44"/>
      <c r="AB507" s="44"/>
      <c r="AC507" s="44"/>
    </row>
    <row r="508" spans="6:29" x14ac:dyDescent="0.25">
      <c r="F508" s="51" t="str">
        <f>IFERROR(VLOOKUP(D508,'Tabelas auxiliares'!$A$3:$B$61,2,FALSE),"")</f>
        <v/>
      </c>
      <c r="G508" s="51" t="str">
        <f>IFERROR(VLOOKUP($B508,'Tabelas auxiliares'!$A$65:$C$102,2,FALSE),"")</f>
        <v/>
      </c>
      <c r="H508" s="51" t="str">
        <f>IFERROR(VLOOKUP($B508,'Tabelas auxiliares'!$A$65:$C$102,3,FALSE),"")</f>
        <v/>
      </c>
      <c r="X508" s="51" t="str">
        <f t="shared" si="14"/>
        <v/>
      </c>
      <c r="Y508" s="51" t="str">
        <f>IF(T508="","",IF(AND(T508&lt;&gt;'Tabelas auxiliares'!$B$236,T508&lt;&gt;'Tabelas auxiliares'!$B$237),"FOLHA DE PESSOAL",IF(X508='Tabelas auxiliares'!$A$237,"CUSTEIO",IF(X508='Tabelas auxiliares'!$A$236,"INVESTIMENTO","ERRO - VERIFICAR"))))</f>
        <v/>
      </c>
      <c r="Z508" s="64" t="str">
        <f t="shared" si="15"/>
        <v/>
      </c>
      <c r="AA508" s="44"/>
      <c r="AB508" s="44"/>
      <c r="AC508" s="44"/>
    </row>
    <row r="509" spans="6:29" x14ac:dyDescent="0.25">
      <c r="F509" s="51" t="str">
        <f>IFERROR(VLOOKUP(D509,'Tabelas auxiliares'!$A$3:$B$61,2,FALSE),"")</f>
        <v/>
      </c>
      <c r="G509" s="51" t="str">
        <f>IFERROR(VLOOKUP($B509,'Tabelas auxiliares'!$A$65:$C$102,2,FALSE),"")</f>
        <v/>
      </c>
      <c r="H509" s="51" t="str">
        <f>IFERROR(VLOOKUP($B509,'Tabelas auxiliares'!$A$65:$C$102,3,FALSE),"")</f>
        <v/>
      </c>
      <c r="X509" s="51" t="str">
        <f t="shared" si="14"/>
        <v/>
      </c>
      <c r="Y509" s="51" t="str">
        <f>IF(T509="","",IF(AND(T509&lt;&gt;'Tabelas auxiliares'!$B$236,T509&lt;&gt;'Tabelas auxiliares'!$B$237),"FOLHA DE PESSOAL",IF(X509='Tabelas auxiliares'!$A$237,"CUSTEIO",IF(X509='Tabelas auxiliares'!$A$236,"INVESTIMENTO","ERRO - VERIFICAR"))))</f>
        <v/>
      </c>
      <c r="Z509" s="64" t="str">
        <f t="shared" si="15"/>
        <v/>
      </c>
      <c r="AA509" s="44"/>
      <c r="AB509" s="44"/>
      <c r="AC509" s="44"/>
    </row>
    <row r="510" spans="6:29" x14ac:dyDescent="0.25">
      <c r="F510" s="51" t="str">
        <f>IFERROR(VLOOKUP(D510,'Tabelas auxiliares'!$A$3:$B$61,2,FALSE),"")</f>
        <v/>
      </c>
      <c r="G510" s="51" t="str">
        <f>IFERROR(VLOOKUP($B510,'Tabelas auxiliares'!$A$65:$C$102,2,FALSE),"")</f>
        <v/>
      </c>
      <c r="H510" s="51" t="str">
        <f>IFERROR(VLOOKUP($B510,'Tabelas auxiliares'!$A$65:$C$102,3,FALSE),"")</f>
        <v/>
      </c>
      <c r="X510" s="51" t="str">
        <f t="shared" si="14"/>
        <v/>
      </c>
      <c r="Y510" s="51" t="str">
        <f>IF(T510="","",IF(AND(T510&lt;&gt;'Tabelas auxiliares'!$B$236,T510&lt;&gt;'Tabelas auxiliares'!$B$237),"FOLHA DE PESSOAL",IF(X510='Tabelas auxiliares'!$A$237,"CUSTEIO",IF(X510='Tabelas auxiliares'!$A$236,"INVESTIMENTO","ERRO - VERIFICAR"))))</f>
        <v/>
      </c>
      <c r="Z510" s="64" t="str">
        <f t="shared" si="15"/>
        <v/>
      </c>
      <c r="AA510" s="44"/>
      <c r="AB510" s="44"/>
      <c r="AC510" s="44"/>
    </row>
    <row r="511" spans="6:29" x14ac:dyDescent="0.25">
      <c r="F511" s="51" t="str">
        <f>IFERROR(VLOOKUP(D511,'Tabelas auxiliares'!$A$3:$B$61,2,FALSE),"")</f>
        <v/>
      </c>
      <c r="G511" s="51" t="str">
        <f>IFERROR(VLOOKUP($B511,'Tabelas auxiliares'!$A$65:$C$102,2,FALSE),"")</f>
        <v/>
      </c>
      <c r="H511" s="51" t="str">
        <f>IFERROR(VLOOKUP($B511,'Tabelas auxiliares'!$A$65:$C$102,3,FALSE),"")</f>
        <v/>
      </c>
      <c r="X511" s="51" t="str">
        <f t="shared" si="14"/>
        <v/>
      </c>
      <c r="Y511" s="51" t="str">
        <f>IF(T511="","",IF(AND(T511&lt;&gt;'Tabelas auxiliares'!$B$236,T511&lt;&gt;'Tabelas auxiliares'!$B$237),"FOLHA DE PESSOAL",IF(X511='Tabelas auxiliares'!$A$237,"CUSTEIO",IF(X511='Tabelas auxiliares'!$A$236,"INVESTIMENTO","ERRO - VERIFICAR"))))</f>
        <v/>
      </c>
      <c r="Z511" s="64" t="str">
        <f t="shared" si="15"/>
        <v/>
      </c>
      <c r="AA511" s="44"/>
      <c r="AB511" s="44"/>
      <c r="AC511" s="44"/>
    </row>
    <row r="512" spans="6:29" x14ac:dyDescent="0.25">
      <c r="F512" s="51" t="str">
        <f>IFERROR(VLOOKUP(D512,'Tabelas auxiliares'!$A$3:$B$61,2,FALSE),"")</f>
        <v/>
      </c>
      <c r="G512" s="51" t="str">
        <f>IFERROR(VLOOKUP($B512,'Tabelas auxiliares'!$A$65:$C$102,2,FALSE),"")</f>
        <v/>
      </c>
      <c r="H512" s="51" t="str">
        <f>IFERROR(VLOOKUP($B512,'Tabelas auxiliares'!$A$65:$C$102,3,FALSE),"")</f>
        <v/>
      </c>
      <c r="X512" s="51" t="str">
        <f t="shared" si="14"/>
        <v/>
      </c>
      <c r="Y512" s="51" t="str">
        <f>IF(T512="","",IF(AND(T512&lt;&gt;'Tabelas auxiliares'!$B$236,T512&lt;&gt;'Tabelas auxiliares'!$B$237),"FOLHA DE PESSOAL",IF(X512='Tabelas auxiliares'!$A$237,"CUSTEIO",IF(X512='Tabelas auxiliares'!$A$236,"INVESTIMENTO","ERRO - VERIFICAR"))))</f>
        <v/>
      </c>
      <c r="Z512" s="64" t="str">
        <f t="shared" si="15"/>
        <v/>
      </c>
      <c r="AA512" s="44"/>
      <c r="AB512" s="44"/>
      <c r="AC512" s="44"/>
    </row>
    <row r="513" spans="6:29" x14ac:dyDescent="0.25">
      <c r="F513" s="51" t="str">
        <f>IFERROR(VLOOKUP(D513,'Tabelas auxiliares'!$A$3:$B$61,2,FALSE),"")</f>
        <v/>
      </c>
      <c r="G513" s="51" t="str">
        <f>IFERROR(VLOOKUP($B513,'Tabelas auxiliares'!$A$65:$C$102,2,FALSE),"")</f>
        <v/>
      </c>
      <c r="H513" s="51" t="str">
        <f>IFERROR(VLOOKUP($B513,'Tabelas auxiliares'!$A$65:$C$102,3,FALSE),"")</f>
        <v/>
      </c>
      <c r="X513" s="51" t="str">
        <f t="shared" si="14"/>
        <v/>
      </c>
      <c r="Y513" s="51" t="str">
        <f>IF(T513="","",IF(AND(T513&lt;&gt;'Tabelas auxiliares'!$B$236,T513&lt;&gt;'Tabelas auxiliares'!$B$237),"FOLHA DE PESSOAL",IF(X513='Tabelas auxiliares'!$A$237,"CUSTEIO",IF(X513='Tabelas auxiliares'!$A$236,"INVESTIMENTO","ERRO - VERIFICAR"))))</f>
        <v/>
      </c>
      <c r="Z513" s="64" t="str">
        <f t="shared" si="15"/>
        <v/>
      </c>
      <c r="AA513" s="44"/>
      <c r="AB513" s="44"/>
      <c r="AC513" s="44"/>
    </row>
    <row r="514" spans="6:29" x14ac:dyDescent="0.25">
      <c r="F514" s="51" t="str">
        <f>IFERROR(VLOOKUP(D514,'Tabelas auxiliares'!$A$3:$B$61,2,FALSE),"")</f>
        <v/>
      </c>
      <c r="G514" s="51" t="str">
        <f>IFERROR(VLOOKUP($B514,'Tabelas auxiliares'!$A$65:$C$102,2,FALSE),"")</f>
        <v/>
      </c>
      <c r="H514" s="51" t="str">
        <f>IFERROR(VLOOKUP($B514,'Tabelas auxiliares'!$A$65:$C$102,3,FALSE),"")</f>
        <v/>
      </c>
      <c r="X514" s="51" t="str">
        <f t="shared" si="14"/>
        <v/>
      </c>
      <c r="Y514" s="51" t="str">
        <f>IF(T514="","",IF(AND(T514&lt;&gt;'Tabelas auxiliares'!$B$236,T514&lt;&gt;'Tabelas auxiliares'!$B$237),"FOLHA DE PESSOAL",IF(X514='Tabelas auxiliares'!$A$237,"CUSTEIO",IF(X514='Tabelas auxiliares'!$A$236,"INVESTIMENTO","ERRO - VERIFICAR"))))</f>
        <v/>
      </c>
      <c r="Z514" s="64" t="str">
        <f t="shared" si="15"/>
        <v/>
      </c>
      <c r="AA514" s="44"/>
      <c r="AB514" s="44"/>
      <c r="AC514" s="44"/>
    </row>
    <row r="515" spans="6:29" x14ac:dyDescent="0.25">
      <c r="F515" s="51" t="str">
        <f>IFERROR(VLOOKUP(D515,'Tabelas auxiliares'!$A$3:$B$61,2,FALSE),"")</f>
        <v/>
      </c>
      <c r="G515" s="51" t="str">
        <f>IFERROR(VLOOKUP($B515,'Tabelas auxiliares'!$A$65:$C$102,2,FALSE),"")</f>
        <v/>
      </c>
      <c r="H515" s="51" t="str">
        <f>IFERROR(VLOOKUP($B515,'Tabelas auxiliares'!$A$65:$C$102,3,FALSE),"")</f>
        <v/>
      </c>
      <c r="X515" s="51" t="str">
        <f t="shared" si="14"/>
        <v/>
      </c>
      <c r="Y515" s="51" t="str">
        <f>IF(T515="","",IF(AND(T515&lt;&gt;'Tabelas auxiliares'!$B$236,T515&lt;&gt;'Tabelas auxiliares'!$B$237),"FOLHA DE PESSOAL",IF(X515='Tabelas auxiliares'!$A$237,"CUSTEIO",IF(X515='Tabelas auxiliares'!$A$236,"INVESTIMENTO","ERRO - VERIFICAR"))))</f>
        <v/>
      </c>
      <c r="Z515" s="64" t="str">
        <f t="shared" si="15"/>
        <v/>
      </c>
      <c r="AA515" s="44"/>
      <c r="AB515" s="44"/>
      <c r="AC515" s="44"/>
    </row>
    <row r="516" spans="6:29" x14ac:dyDescent="0.25">
      <c r="F516" s="51" t="str">
        <f>IFERROR(VLOOKUP(D516,'Tabelas auxiliares'!$A$3:$B$61,2,FALSE),"")</f>
        <v/>
      </c>
      <c r="G516" s="51" t="str">
        <f>IFERROR(VLOOKUP($B516,'Tabelas auxiliares'!$A$65:$C$102,2,FALSE),"")</f>
        <v/>
      </c>
      <c r="H516" s="51" t="str">
        <f>IFERROR(VLOOKUP($B516,'Tabelas auxiliares'!$A$65:$C$102,3,FALSE),"")</f>
        <v/>
      </c>
      <c r="X516" s="51" t="str">
        <f t="shared" ref="X516:X579" si="16">LEFT(V516,1)</f>
        <v/>
      </c>
      <c r="Y516" s="51" t="str">
        <f>IF(T516="","",IF(AND(T516&lt;&gt;'Tabelas auxiliares'!$B$236,T516&lt;&gt;'Tabelas auxiliares'!$B$237),"FOLHA DE PESSOAL",IF(X516='Tabelas auxiliares'!$A$237,"CUSTEIO",IF(X516='Tabelas auxiliares'!$A$236,"INVESTIMENTO","ERRO - VERIFICAR"))))</f>
        <v/>
      </c>
      <c r="Z516" s="64" t="str">
        <f t="shared" si="15"/>
        <v/>
      </c>
      <c r="AA516" s="44"/>
      <c r="AB516" s="44"/>
      <c r="AC516" s="44"/>
    </row>
    <row r="517" spans="6:29" x14ac:dyDescent="0.25">
      <c r="F517" s="51" t="str">
        <f>IFERROR(VLOOKUP(D517,'Tabelas auxiliares'!$A$3:$B$61,2,FALSE),"")</f>
        <v/>
      </c>
      <c r="G517" s="51" t="str">
        <f>IFERROR(VLOOKUP($B517,'Tabelas auxiliares'!$A$65:$C$102,2,FALSE),"")</f>
        <v/>
      </c>
      <c r="H517" s="51" t="str">
        <f>IFERROR(VLOOKUP($B517,'Tabelas auxiliares'!$A$65:$C$102,3,FALSE),"")</f>
        <v/>
      </c>
      <c r="X517" s="51" t="str">
        <f t="shared" si="16"/>
        <v/>
      </c>
      <c r="Y517" s="51" t="str">
        <f>IF(T517="","",IF(AND(T517&lt;&gt;'Tabelas auxiliares'!$B$236,T517&lt;&gt;'Tabelas auxiliares'!$B$237),"FOLHA DE PESSOAL",IF(X517='Tabelas auxiliares'!$A$237,"CUSTEIO",IF(X517='Tabelas auxiliares'!$A$236,"INVESTIMENTO","ERRO - VERIFICAR"))))</f>
        <v/>
      </c>
      <c r="Z517" s="64" t="str">
        <f t="shared" ref="Z517:Z580" si="17">IF(AA517+AB517+AC517&lt;&gt;0,AA517+AB517+AC517,"")</f>
        <v/>
      </c>
      <c r="AA517" s="44"/>
      <c r="AB517" s="44"/>
      <c r="AC517" s="44"/>
    </row>
    <row r="518" spans="6:29" x14ac:dyDescent="0.25">
      <c r="F518" s="51" t="str">
        <f>IFERROR(VLOOKUP(D518,'Tabelas auxiliares'!$A$3:$B$61,2,FALSE),"")</f>
        <v/>
      </c>
      <c r="G518" s="51" t="str">
        <f>IFERROR(VLOOKUP($B518,'Tabelas auxiliares'!$A$65:$C$102,2,FALSE),"")</f>
        <v/>
      </c>
      <c r="H518" s="51" t="str">
        <f>IFERROR(VLOOKUP($B518,'Tabelas auxiliares'!$A$65:$C$102,3,FALSE),"")</f>
        <v/>
      </c>
      <c r="X518" s="51" t="str">
        <f t="shared" si="16"/>
        <v/>
      </c>
      <c r="Y518" s="51" t="str">
        <f>IF(T518="","",IF(AND(T518&lt;&gt;'Tabelas auxiliares'!$B$236,T518&lt;&gt;'Tabelas auxiliares'!$B$237),"FOLHA DE PESSOAL",IF(X518='Tabelas auxiliares'!$A$237,"CUSTEIO",IF(X518='Tabelas auxiliares'!$A$236,"INVESTIMENTO","ERRO - VERIFICAR"))))</f>
        <v/>
      </c>
      <c r="Z518" s="64" t="str">
        <f t="shared" si="17"/>
        <v/>
      </c>
      <c r="AA518" s="44"/>
      <c r="AB518" s="44"/>
      <c r="AC518" s="44"/>
    </row>
    <row r="519" spans="6:29" x14ac:dyDescent="0.25">
      <c r="F519" s="51" t="str">
        <f>IFERROR(VLOOKUP(D519,'Tabelas auxiliares'!$A$3:$B$61,2,FALSE),"")</f>
        <v/>
      </c>
      <c r="G519" s="51" t="str">
        <f>IFERROR(VLOOKUP($B519,'Tabelas auxiliares'!$A$65:$C$102,2,FALSE),"")</f>
        <v/>
      </c>
      <c r="H519" s="51" t="str">
        <f>IFERROR(VLOOKUP($B519,'Tabelas auxiliares'!$A$65:$C$102,3,FALSE),"")</f>
        <v/>
      </c>
      <c r="X519" s="51" t="str">
        <f t="shared" si="16"/>
        <v/>
      </c>
      <c r="Y519" s="51" t="str">
        <f>IF(T519="","",IF(AND(T519&lt;&gt;'Tabelas auxiliares'!$B$236,T519&lt;&gt;'Tabelas auxiliares'!$B$237),"FOLHA DE PESSOAL",IF(X519='Tabelas auxiliares'!$A$237,"CUSTEIO",IF(X519='Tabelas auxiliares'!$A$236,"INVESTIMENTO","ERRO - VERIFICAR"))))</f>
        <v/>
      </c>
      <c r="Z519" s="64" t="str">
        <f t="shared" si="17"/>
        <v/>
      </c>
      <c r="AA519" s="44"/>
      <c r="AB519" s="44"/>
      <c r="AC519" s="44"/>
    </row>
    <row r="520" spans="6:29" x14ac:dyDescent="0.25">
      <c r="F520" s="51" t="str">
        <f>IFERROR(VLOOKUP(D520,'Tabelas auxiliares'!$A$3:$B$61,2,FALSE),"")</f>
        <v/>
      </c>
      <c r="G520" s="51" t="str">
        <f>IFERROR(VLOOKUP($B520,'Tabelas auxiliares'!$A$65:$C$102,2,FALSE),"")</f>
        <v/>
      </c>
      <c r="H520" s="51" t="str">
        <f>IFERROR(VLOOKUP($B520,'Tabelas auxiliares'!$A$65:$C$102,3,FALSE),"")</f>
        <v/>
      </c>
      <c r="X520" s="51" t="str">
        <f t="shared" si="16"/>
        <v/>
      </c>
      <c r="Y520" s="51" t="str">
        <f>IF(T520="","",IF(AND(T520&lt;&gt;'Tabelas auxiliares'!$B$236,T520&lt;&gt;'Tabelas auxiliares'!$B$237),"FOLHA DE PESSOAL",IF(X520='Tabelas auxiliares'!$A$237,"CUSTEIO",IF(X520='Tabelas auxiliares'!$A$236,"INVESTIMENTO","ERRO - VERIFICAR"))))</f>
        <v/>
      </c>
      <c r="Z520" s="64" t="str">
        <f t="shared" si="17"/>
        <v/>
      </c>
      <c r="AA520" s="44"/>
      <c r="AB520" s="44"/>
      <c r="AC520" s="44"/>
    </row>
    <row r="521" spans="6:29" x14ac:dyDescent="0.25">
      <c r="F521" s="51" t="str">
        <f>IFERROR(VLOOKUP(D521,'Tabelas auxiliares'!$A$3:$B$61,2,FALSE),"")</f>
        <v/>
      </c>
      <c r="G521" s="51" t="str">
        <f>IFERROR(VLOOKUP($B521,'Tabelas auxiliares'!$A$65:$C$102,2,FALSE),"")</f>
        <v/>
      </c>
      <c r="H521" s="51" t="str">
        <f>IFERROR(VLOOKUP($B521,'Tabelas auxiliares'!$A$65:$C$102,3,FALSE),"")</f>
        <v/>
      </c>
      <c r="X521" s="51" t="str">
        <f t="shared" si="16"/>
        <v/>
      </c>
      <c r="Y521" s="51" t="str">
        <f>IF(T521="","",IF(AND(T521&lt;&gt;'Tabelas auxiliares'!$B$236,T521&lt;&gt;'Tabelas auxiliares'!$B$237),"FOLHA DE PESSOAL",IF(X521='Tabelas auxiliares'!$A$237,"CUSTEIO",IF(X521='Tabelas auxiliares'!$A$236,"INVESTIMENTO","ERRO - VERIFICAR"))))</f>
        <v/>
      </c>
      <c r="Z521" s="64" t="str">
        <f t="shared" si="17"/>
        <v/>
      </c>
      <c r="AA521" s="44"/>
      <c r="AB521" s="44"/>
      <c r="AC521" s="44"/>
    </row>
    <row r="522" spans="6:29" x14ac:dyDescent="0.25">
      <c r="F522" s="51" t="str">
        <f>IFERROR(VLOOKUP(D522,'Tabelas auxiliares'!$A$3:$B$61,2,FALSE),"")</f>
        <v/>
      </c>
      <c r="G522" s="51" t="str">
        <f>IFERROR(VLOOKUP($B522,'Tabelas auxiliares'!$A$65:$C$102,2,FALSE),"")</f>
        <v/>
      </c>
      <c r="H522" s="51" t="str">
        <f>IFERROR(VLOOKUP($B522,'Tabelas auxiliares'!$A$65:$C$102,3,FALSE),"")</f>
        <v/>
      </c>
      <c r="X522" s="51" t="str">
        <f t="shared" si="16"/>
        <v/>
      </c>
      <c r="Y522" s="51" t="str">
        <f>IF(T522="","",IF(AND(T522&lt;&gt;'Tabelas auxiliares'!$B$236,T522&lt;&gt;'Tabelas auxiliares'!$B$237),"FOLHA DE PESSOAL",IF(X522='Tabelas auxiliares'!$A$237,"CUSTEIO",IF(X522='Tabelas auxiliares'!$A$236,"INVESTIMENTO","ERRO - VERIFICAR"))))</f>
        <v/>
      </c>
      <c r="Z522" s="64" t="str">
        <f t="shared" si="17"/>
        <v/>
      </c>
      <c r="AA522" s="44"/>
      <c r="AB522" s="44"/>
      <c r="AC522" s="44"/>
    </row>
    <row r="523" spans="6:29" x14ac:dyDescent="0.25">
      <c r="F523" s="51" t="str">
        <f>IFERROR(VLOOKUP(D523,'Tabelas auxiliares'!$A$3:$B$61,2,FALSE),"")</f>
        <v/>
      </c>
      <c r="G523" s="51" t="str">
        <f>IFERROR(VLOOKUP($B523,'Tabelas auxiliares'!$A$65:$C$102,2,FALSE),"")</f>
        <v/>
      </c>
      <c r="H523" s="51" t="str">
        <f>IFERROR(VLOOKUP($B523,'Tabelas auxiliares'!$A$65:$C$102,3,FALSE),"")</f>
        <v/>
      </c>
      <c r="X523" s="51" t="str">
        <f t="shared" si="16"/>
        <v/>
      </c>
      <c r="Y523" s="51" t="str">
        <f>IF(T523="","",IF(AND(T523&lt;&gt;'Tabelas auxiliares'!$B$236,T523&lt;&gt;'Tabelas auxiliares'!$B$237),"FOLHA DE PESSOAL",IF(X523='Tabelas auxiliares'!$A$237,"CUSTEIO",IF(X523='Tabelas auxiliares'!$A$236,"INVESTIMENTO","ERRO - VERIFICAR"))))</f>
        <v/>
      </c>
      <c r="Z523" s="64" t="str">
        <f t="shared" si="17"/>
        <v/>
      </c>
      <c r="AA523" s="44"/>
      <c r="AB523" s="44"/>
      <c r="AC523" s="44"/>
    </row>
    <row r="524" spans="6:29" x14ac:dyDescent="0.25">
      <c r="F524" s="51" t="str">
        <f>IFERROR(VLOOKUP(D524,'Tabelas auxiliares'!$A$3:$B$61,2,FALSE),"")</f>
        <v/>
      </c>
      <c r="G524" s="51" t="str">
        <f>IFERROR(VLOOKUP($B524,'Tabelas auxiliares'!$A$65:$C$102,2,FALSE),"")</f>
        <v/>
      </c>
      <c r="H524" s="51" t="str">
        <f>IFERROR(VLOOKUP($B524,'Tabelas auxiliares'!$A$65:$C$102,3,FALSE),"")</f>
        <v/>
      </c>
      <c r="X524" s="51" t="str">
        <f t="shared" si="16"/>
        <v/>
      </c>
      <c r="Y524" s="51" t="str">
        <f>IF(T524="","",IF(AND(T524&lt;&gt;'Tabelas auxiliares'!$B$236,T524&lt;&gt;'Tabelas auxiliares'!$B$237),"FOLHA DE PESSOAL",IF(X524='Tabelas auxiliares'!$A$237,"CUSTEIO",IF(X524='Tabelas auxiliares'!$A$236,"INVESTIMENTO","ERRO - VERIFICAR"))))</f>
        <v/>
      </c>
      <c r="Z524" s="64" t="str">
        <f t="shared" si="17"/>
        <v/>
      </c>
      <c r="AA524" s="44"/>
      <c r="AB524" s="44"/>
      <c r="AC524" s="44"/>
    </row>
    <row r="525" spans="6:29" x14ac:dyDescent="0.25">
      <c r="F525" s="51" t="str">
        <f>IFERROR(VLOOKUP(D525,'Tabelas auxiliares'!$A$3:$B$61,2,FALSE),"")</f>
        <v/>
      </c>
      <c r="G525" s="51" t="str">
        <f>IFERROR(VLOOKUP($B525,'Tabelas auxiliares'!$A$65:$C$102,2,FALSE),"")</f>
        <v/>
      </c>
      <c r="H525" s="51" t="str">
        <f>IFERROR(VLOOKUP($B525,'Tabelas auxiliares'!$A$65:$C$102,3,FALSE),"")</f>
        <v/>
      </c>
      <c r="X525" s="51" t="str">
        <f t="shared" si="16"/>
        <v/>
      </c>
      <c r="Y525" s="51" t="str">
        <f>IF(T525="","",IF(AND(T525&lt;&gt;'Tabelas auxiliares'!$B$236,T525&lt;&gt;'Tabelas auxiliares'!$B$237),"FOLHA DE PESSOAL",IF(X525='Tabelas auxiliares'!$A$237,"CUSTEIO",IF(X525='Tabelas auxiliares'!$A$236,"INVESTIMENTO","ERRO - VERIFICAR"))))</f>
        <v/>
      </c>
      <c r="Z525" s="64" t="str">
        <f t="shared" si="17"/>
        <v/>
      </c>
      <c r="AA525" s="44"/>
      <c r="AB525" s="44"/>
      <c r="AC525" s="44"/>
    </row>
    <row r="526" spans="6:29" x14ac:dyDescent="0.25">
      <c r="F526" s="51" t="str">
        <f>IFERROR(VLOOKUP(D526,'Tabelas auxiliares'!$A$3:$B$61,2,FALSE),"")</f>
        <v/>
      </c>
      <c r="G526" s="51" t="str">
        <f>IFERROR(VLOOKUP($B526,'Tabelas auxiliares'!$A$65:$C$102,2,FALSE),"")</f>
        <v/>
      </c>
      <c r="H526" s="51" t="str">
        <f>IFERROR(VLOOKUP($B526,'Tabelas auxiliares'!$A$65:$C$102,3,FALSE),"")</f>
        <v/>
      </c>
      <c r="X526" s="51" t="str">
        <f t="shared" si="16"/>
        <v/>
      </c>
      <c r="Y526" s="51" t="str">
        <f>IF(T526="","",IF(AND(T526&lt;&gt;'Tabelas auxiliares'!$B$236,T526&lt;&gt;'Tabelas auxiliares'!$B$237),"FOLHA DE PESSOAL",IF(X526='Tabelas auxiliares'!$A$237,"CUSTEIO",IF(X526='Tabelas auxiliares'!$A$236,"INVESTIMENTO","ERRO - VERIFICAR"))))</f>
        <v/>
      </c>
      <c r="Z526" s="64" t="str">
        <f t="shared" si="17"/>
        <v/>
      </c>
      <c r="AA526" s="44"/>
      <c r="AB526" s="44"/>
      <c r="AC526" s="44"/>
    </row>
    <row r="527" spans="6:29" x14ac:dyDescent="0.25">
      <c r="F527" s="51" t="str">
        <f>IFERROR(VLOOKUP(D527,'Tabelas auxiliares'!$A$3:$B$61,2,FALSE),"")</f>
        <v/>
      </c>
      <c r="G527" s="51" t="str">
        <f>IFERROR(VLOOKUP($B527,'Tabelas auxiliares'!$A$65:$C$102,2,FALSE),"")</f>
        <v/>
      </c>
      <c r="H527" s="51" t="str">
        <f>IFERROR(VLOOKUP($B527,'Tabelas auxiliares'!$A$65:$C$102,3,FALSE),"")</f>
        <v/>
      </c>
      <c r="X527" s="51" t="str">
        <f t="shared" si="16"/>
        <v/>
      </c>
      <c r="Y527" s="51" t="str">
        <f>IF(T527="","",IF(AND(T527&lt;&gt;'Tabelas auxiliares'!$B$236,T527&lt;&gt;'Tabelas auxiliares'!$B$237),"FOLHA DE PESSOAL",IF(X527='Tabelas auxiliares'!$A$237,"CUSTEIO",IF(X527='Tabelas auxiliares'!$A$236,"INVESTIMENTO","ERRO - VERIFICAR"))))</f>
        <v/>
      </c>
      <c r="Z527" s="64" t="str">
        <f t="shared" si="17"/>
        <v/>
      </c>
      <c r="AA527" s="44"/>
      <c r="AB527" s="44"/>
      <c r="AC527" s="44"/>
    </row>
    <row r="528" spans="6:29" x14ac:dyDescent="0.25">
      <c r="F528" s="51" t="str">
        <f>IFERROR(VLOOKUP(D528,'Tabelas auxiliares'!$A$3:$B$61,2,FALSE),"")</f>
        <v/>
      </c>
      <c r="G528" s="51" t="str">
        <f>IFERROR(VLOOKUP($B528,'Tabelas auxiliares'!$A$65:$C$102,2,FALSE),"")</f>
        <v/>
      </c>
      <c r="H528" s="51" t="str">
        <f>IFERROR(VLOOKUP($B528,'Tabelas auxiliares'!$A$65:$C$102,3,FALSE),"")</f>
        <v/>
      </c>
      <c r="X528" s="51" t="str">
        <f t="shared" si="16"/>
        <v/>
      </c>
      <c r="Y528" s="51" t="str">
        <f>IF(T528="","",IF(AND(T528&lt;&gt;'Tabelas auxiliares'!$B$236,T528&lt;&gt;'Tabelas auxiliares'!$B$237),"FOLHA DE PESSOAL",IF(X528='Tabelas auxiliares'!$A$237,"CUSTEIO",IF(X528='Tabelas auxiliares'!$A$236,"INVESTIMENTO","ERRO - VERIFICAR"))))</f>
        <v/>
      </c>
      <c r="Z528" s="64" t="str">
        <f t="shared" si="17"/>
        <v/>
      </c>
      <c r="AA528" s="44"/>
      <c r="AB528" s="44"/>
      <c r="AC528" s="44"/>
    </row>
    <row r="529" spans="6:29" x14ac:dyDescent="0.25">
      <c r="F529" s="51" t="str">
        <f>IFERROR(VLOOKUP(D529,'Tabelas auxiliares'!$A$3:$B$61,2,FALSE),"")</f>
        <v/>
      </c>
      <c r="G529" s="51" t="str">
        <f>IFERROR(VLOOKUP($B529,'Tabelas auxiliares'!$A$65:$C$102,2,FALSE),"")</f>
        <v/>
      </c>
      <c r="H529" s="51" t="str">
        <f>IFERROR(VLOOKUP($B529,'Tabelas auxiliares'!$A$65:$C$102,3,FALSE),"")</f>
        <v/>
      </c>
      <c r="X529" s="51" t="str">
        <f t="shared" si="16"/>
        <v/>
      </c>
      <c r="Y529" s="51" t="str">
        <f>IF(T529="","",IF(AND(T529&lt;&gt;'Tabelas auxiliares'!$B$236,T529&lt;&gt;'Tabelas auxiliares'!$B$237),"FOLHA DE PESSOAL",IF(X529='Tabelas auxiliares'!$A$237,"CUSTEIO",IF(X529='Tabelas auxiliares'!$A$236,"INVESTIMENTO","ERRO - VERIFICAR"))))</f>
        <v/>
      </c>
      <c r="Z529" s="64" t="str">
        <f t="shared" si="17"/>
        <v/>
      </c>
      <c r="AA529" s="44"/>
      <c r="AB529" s="44"/>
      <c r="AC529" s="44"/>
    </row>
    <row r="530" spans="6:29" x14ac:dyDescent="0.25">
      <c r="F530" s="51" t="str">
        <f>IFERROR(VLOOKUP(D530,'Tabelas auxiliares'!$A$3:$B$61,2,FALSE),"")</f>
        <v/>
      </c>
      <c r="G530" s="51" t="str">
        <f>IFERROR(VLOOKUP($B530,'Tabelas auxiliares'!$A$65:$C$102,2,FALSE),"")</f>
        <v/>
      </c>
      <c r="H530" s="51" t="str">
        <f>IFERROR(VLOOKUP($B530,'Tabelas auxiliares'!$A$65:$C$102,3,FALSE),"")</f>
        <v/>
      </c>
      <c r="X530" s="51" t="str">
        <f t="shared" si="16"/>
        <v/>
      </c>
      <c r="Y530" s="51" t="str">
        <f>IF(T530="","",IF(AND(T530&lt;&gt;'Tabelas auxiliares'!$B$236,T530&lt;&gt;'Tabelas auxiliares'!$B$237),"FOLHA DE PESSOAL",IF(X530='Tabelas auxiliares'!$A$237,"CUSTEIO",IF(X530='Tabelas auxiliares'!$A$236,"INVESTIMENTO","ERRO - VERIFICAR"))))</f>
        <v/>
      </c>
      <c r="Z530" s="64" t="str">
        <f t="shared" si="17"/>
        <v/>
      </c>
      <c r="AA530" s="44"/>
      <c r="AB530" s="44"/>
      <c r="AC530" s="44"/>
    </row>
    <row r="531" spans="6:29" x14ac:dyDescent="0.25">
      <c r="F531" s="51" t="str">
        <f>IFERROR(VLOOKUP(D531,'Tabelas auxiliares'!$A$3:$B$61,2,FALSE),"")</f>
        <v/>
      </c>
      <c r="G531" s="51" t="str">
        <f>IFERROR(VLOOKUP($B531,'Tabelas auxiliares'!$A$65:$C$102,2,FALSE),"")</f>
        <v/>
      </c>
      <c r="H531" s="51" t="str">
        <f>IFERROR(VLOOKUP($B531,'Tabelas auxiliares'!$A$65:$C$102,3,FALSE),"")</f>
        <v/>
      </c>
      <c r="X531" s="51" t="str">
        <f t="shared" si="16"/>
        <v/>
      </c>
      <c r="Y531" s="51" t="str">
        <f>IF(T531="","",IF(AND(T531&lt;&gt;'Tabelas auxiliares'!$B$236,T531&lt;&gt;'Tabelas auxiliares'!$B$237),"FOLHA DE PESSOAL",IF(X531='Tabelas auxiliares'!$A$237,"CUSTEIO",IF(X531='Tabelas auxiliares'!$A$236,"INVESTIMENTO","ERRO - VERIFICAR"))))</f>
        <v/>
      </c>
      <c r="Z531" s="64" t="str">
        <f t="shared" si="17"/>
        <v/>
      </c>
      <c r="AA531" s="44"/>
      <c r="AB531" s="44"/>
      <c r="AC531" s="44"/>
    </row>
    <row r="532" spans="6:29" x14ac:dyDescent="0.25">
      <c r="F532" s="51" t="str">
        <f>IFERROR(VLOOKUP(D532,'Tabelas auxiliares'!$A$3:$B$61,2,FALSE),"")</f>
        <v/>
      </c>
      <c r="G532" s="51" t="str">
        <f>IFERROR(VLOOKUP($B532,'Tabelas auxiliares'!$A$65:$C$102,2,FALSE),"")</f>
        <v/>
      </c>
      <c r="H532" s="51" t="str">
        <f>IFERROR(VLOOKUP($B532,'Tabelas auxiliares'!$A$65:$C$102,3,FALSE),"")</f>
        <v/>
      </c>
      <c r="X532" s="51" t="str">
        <f t="shared" si="16"/>
        <v/>
      </c>
      <c r="Y532" s="51" t="str">
        <f>IF(T532="","",IF(AND(T532&lt;&gt;'Tabelas auxiliares'!$B$236,T532&lt;&gt;'Tabelas auxiliares'!$B$237),"FOLHA DE PESSOAL",IF(X532='Tabelas auxiliares'!$A$237,"CUSTEIO",IF(X532='Tabelas auxiliares'!$A$236,"INVESTIMENTO","ERRO - VERIFICAR"))))</f>
        <v/>
      </c>
      <c r="Z532" s="64" t="str">
        <f t="shared" si="17"/>
        <v/>
      </c>
      <c r="AA532" s="44"/>
      <c r="AB532" s="44"/>
      <c r="AC532" s="44"/>
    </row>
    <row r="533" spans="6:29" x14ac:dyDescent="0.25">
      <c r="F533" s="51" t="str">
        <f>IFERROR(VLOOKUP(D533,'Tabelas auxiliares'!$A$3:$B$61,2,FALSE),"")</f>
        <v/>
      </c>
      <c r="G533" s="51" t="str">
        <f>IFERROR(VLOOKUP($B533,'Tabelas auxiliares'!$A$65:$C$102,2,FALSE),"")</f>
        <v/>
      </c>
      <c r="H533" s="51" t="str">
        <f>IFERROR(VLOOKUP($B533,'Tabelas auxiliares'!$A$65:$C$102,3,FALSE),"")</f>
        <v/>
      </c>
      <c r="X533" s="51" t="str">
        <f t="shared" si="16"/>
        <v/>
      </c>
      <c r="Y533" s="51" t="str">
        <f>IF(T533="","",IF(AND(T533&lt;&gt;'Tabelas auxiliares'!$B$236,T533&lt;&gt;'Tabelas auxiliares'!$B$237),"FOLHA DE PESSOAL",IF(X533='Tabelas auxiliares'!$A$237,"CUSTEIO",IF(X533='Tabelas auxiliares'!$A$236,"INVESTIMENTO","ERRO - VERIFICAR"))))</f>
        <v/>
      </c>
      <c r="Z533" s="64" t="str">
        <f t="shared" si="17"/>
        <v/>
      </c>
      <c r="AA533" s="44"/>
      <c r="AB533" s="44"/>
      <c r="AC533" s="44"/>
    </row>
    <row r="534" spans="6:29" x14ac:dyDescent="0.25">
      <c r="F534" s="51" t="str">
        <f>IFERROR(VLOOKUP(D534,'Tabelas auxiliares'!$A$3:$B$61,2,FALSE),"")</f>
        <v/>
      </c>
      <c r="G534" s="51" t="str">
        <f>IFERROR(VLOOKUP($B534,'Tabelas auxiliares'!$A$65:$C$102,2,FALSE),"")</f>
        <v/>
      </c>
      <c r="H534" s="51" t="str">
        <f>IFERROR(VLOOKUP($B534,'Tabelas auxiliares'!$A$65:$C$102,3,FALSE),"")</f>
        <v/>
      </c>
      <c r="X534" s="51" t="str">
        <f t="shared" si="16"/>
        <v/>
      </c>
      <c r="Y534" s="51" t="str">
        <f>IF(T534="","",IF(AND(T534&lt;&gt;'Tabelas auxiliares'!$B$236,T534&lt;&gt;'Tabelas auxiliares'!$B$237),"FOLHA DE PESSOAL",IF(X534='Tabelas auxiliares'!$A$237,"CUSTEIO",IF(X534='Tabelas auxiliares'!$A$236,"INVESTIMENTO","ERRO - VERIFICAR"))))</f>
        <v/>
      </c>
      <c r="Z534" s="64" t="str">
        <f t="shared" si="17"/>
        <v/>
      </c>
      <c r="AA534" s="44"/>
      <c r="AB534" s="44"/>
      <c r="AC534" s="44"/>
    </row>
    <row r="535" spans="6:29" x14ac:dyDescent="0.25">
      <c r="F535" s="51" t="str">
        <f>IFERROR(VLOOKUP(D535,'Tabelas auxiliares'!$A$3:$B$61,2,FALSE),"")</f>
        <v/>
      </c>
      <c r="G535" s="51" t="str">
        <f>IFERROR(VLOOKUP($B535,'Tabelas auxiliares'!$A$65:$C$102,2,FALSE),"")</f>
        <v/>
      </c>
      <c r="H535" s="51" t="str">
        <f>IFERROR(VLOOKUP($B535,'Tabelas auxiliares'!$A$65:$C$102,3,FALSE),"")</f>
        <v/>
      </c>
      <c r="X535" s="51" t="str">
        <f t="shared" si="16"/>
        <v/>
      </c>
      <c r="Y535" s="51" t="str">
        <f>IF(T535="","",IF(AND(T535&lt;&gt;'Tabelas auxiliares'!$B$236,T535&lt;&gt;'Tabelas auxiliares'!$B$237),"FOLHA DE PESSOAL",IF(X535='Tabelas auxiliares'!$A$237,"CUSTEIO",IF(X535='Tabelas auxiliares'!$A$236,"INVESTIMENTO","ERRO - VERIFICAR"))))</f>
        <v/>
      </c>
      <c r="Z535" s="64" t="str">
        <f t="shared" si="17"/>
        <v/>
      </c>
      <c r="AA535" s="44"/>
      <c r="AB535" s="44"/>
      <c r="AC535" s="44"/>
    </row>
    <row r="536" spans="6:29" x14ac:dyDescent="0.25">
      <c r="F536" s="51" t="str">
        <f>IFERROR(VLOOKUP(D536,'Tabelas auxiliares'!$A$3:$B$61,2,FALSE),"")</f>
        <v/>
      </c>
      <c r="G536" s="51" t="str">
        <f>IFERROR(VLOOKUP($B536,'Tabelas auxiliares'!$A$65:$C$102,2,FALSE),"")</f>
        <v/>
      </c>
      <c r="H536" s="51" t="str">
        <f>IFERROR(VLOOKUP($B536,'Tabelas auxiliares'!$A$65:$C$102,3,FALSE),"")</f>
        <v/>
      </c>
      <c r="X536" s="51" t="str">
        <f t="shared" si="16"/>
        <v/>
      </c>
      <c r="Y536" s="51" t="str">
        <f>IF(T536="","",IF(AND(T536&lt;&gt;'Tabelas auxiliares'!$B$236,T536&lt;&gt;'Tabelas auxiliares'!$B$237),"FOLHA DE PESSOAL",IF(X536='Tabelas auxiliares'!$A$237,"CUSTEIO",IF(X536='Tabelas auxiliares'!$A$236,"INVESTIMENTO","ERRO - VERIFICAR"))))</f>
        <v/>
      </c>
      <c r="Z536" s="64" t="str">
        <f t="shared" si="17"/>
        <v/>
      </c>
      <c r="AA536" s="44"/>
      <c r="AB536" s="44"/>
      <c r="AC536" s="44"/>
    </row>
    <row r="537" spans="6:29" x14ac:dyDescent="0.25">
      <c r="F537" s="51" t="str">
        <f>IFERROR(VLOOKUP(D537,'Tabelas auxiliares'!$A$3:$B$61,2,FALSE),"")</f>
        <v/>
      </c>
      <c r="G537" s="51" t="str">
        <f>IFERROR(VLOOKUP($B537,'Tabelas auxiliares'!$A$65:$C$102,2,FALSE),"")</f>
        <v/>
      </c>
      <c r="H537" s="51" t="str">
        <f>IFERROR(VLOOKUP($B537,'Tabelas auxiliares'!$A$65:$C$102,3,FALSE),"")</f>
        <v/>
      </c>
      <c r="X537" s="51" t="str">
        <f t="shared" si="16"/>
        <v/>
      </c>
      <c r="Y537" s="51" t="str">
        <f>IF(T537="","",IF(AND(T537&lt;&gt;'Tabelas auxiliares'!$B$236,T537&lt;&gt;'Tabelas auxiliares'!$B$237),"FOLHA DE PESSOAL",IF(X537='Tabelas auxiliares'!$A$237,"CUSTEIO",IF(X537='Tabelas auxiliares'!$A$236,"INVESTIMENTO","ERRO - VERIFICAR"))))</f>
        <v/>
      </c>
      <c r="Z537" s="64" t="str">
        <f t="shared" si="17"/>
        <v/>
      </c>
      <c r="AA537" s="44"/>
      <c r="AB537" s="44"/>
      <c r="AC537" s="44"/>
    </row>
    <row r="538" spans="6:29" x14ac:dyDescent="0.25">
      <c r="F538" s="51" t="str">
        <f>IFERROR(VLOOKUP(D538,'Tabelas auxiliares'!$A$3:$B$61,2,FALSE),"")</f>
        <v/>
      </c>
      <c r="G538" s="51" t="str">
        <f>IFERROR(VLOOKUP($B538,'Tabelas auxiliares'!$A$65:$C$102,2,FALSE),"")</f>
        <v/>
      </c>
      <c r="H538" s="51" t="str">
        <f>IFERROR(VLOOKUP($B538,'Tabelas auxiliares'!$A$65:$C$102,3,FALSE),"")</f>
        <v/>
      </c>
      <c r="X538" s="51" t="str">
        <f t="shared" si="16"/>
        <v/>
      </c>
      <c r="Y538" s="51" t="str">
        <f>IF(T538="","",IF(AND(T538&lt;&gt;'Tabelas auxiliares'!$B$236,T538&lt;&gt;'Tabelas auxiliares'!$B$237),"FOLHA DE PESSOAL",IF(X538='Tabelas auxiliares'!$A$237,"CUSTEIO",IF(X538='Tabelas auxiliares'!$A$236,"INVESTIMENTO","ERRO - VERIFICAR"))))</f>
        <v/>
      </c>
      <c r="Z538" s="64" t="str">
        <f t="shared" si="17"/>
        <v/>
      </c>
      <c r="AA538" s="44"/>
      <c r="AB538" s="44"/>
      <c r="AC538" s="44"/>
    </row>
    <row r="539" spans="6:29" x14ac:dyDescent="0.25">
      <c r="F539" s="51" t="str">
        <f>IFERROR(VLOOKUP(D539,'Tabelas auxiliares'!$A$3:$B$61,2,FALSE),"")</f>
        <v/>
      </c>
      <c r="G539" s="51" t="str">
        <f>IFERROR(VLOOKUP($B539,'Tabelas auxiliares'!$A$65:$C$102,2,FALSE),"")</f>
        <v/>
      </c>
      <c r="H539" s="51" t="str">
        <f>IFERROR(VLOOKUP($B539,'Tabelas auxiliares'!$A$65:$C$102,3,FALSE),"")</f>
        <v/>
      </c>
      <c r="X539" s="51" t="str">
        <f t="shared" si="16"/>
        <v/>
      </c>
      <c r="Y539" s="51" t="str">
        <f>IF(T539="","",IF(AND(T539&lt;&gt;'Tabelas auxiliares'!$B$236,T539&lt;&gt;'Tabelas auxiliares'!$B$237),"FOLHA DE PESSOAL",IF(X539='Tabelas auxiliares'!$A$237,"CUSTEIO",IF(X539='Tabelas auxiliares'!$A$236,"INVESTIMENTO","ERRO - VERIFICAR"))))</f>
        <v/>
      </c>
      <c r="Z539" s="64" t="str">
        <f t="shared" si="17"/>
        <v/>
      </c>
      <c r="AA539" s="44"/>
      <c r="AB539" s="44"/>
      <c r="AC539" s="44"/>
    </row>
    <row r="540" spans="6:29" x14ac:dyDescent="0.25">
      <c r="F540" s="51" t="str">
        <f>IFERROR(VLOOKUP(D540,'Tabelas auxiliares'!$A$3:$B$61,2,FALSE),"")</f>
        <v/>
      </c>
      <c r="G540" s="51" t="str">
        <f>IFERROR(VLOOKUP($B540,'Tabelas auxiliares'!$A$65:$C$102,2,FALSE),"")</f>
        <v/>
      </c>
      <c r="H540" s="51" t="str">
        <f>IFERROR(VLOOKUP($B540,'Tabelas auxiliares'!$A$65:$C$102,3,FALSE),"")</f>
        <v/>
      </c>
      <c r="X540" s="51" t="str">
        <f t="shared" si="16"/>
        <v/>
      </c>
      <c r="Y540" s="51" t="str">
        <f>IF(T540="","",IF(AND(T540&lt;&gt;'Tabelas auxiliares'!$B$236,T540&lt;&gt;'Tabelas auxiliares'!$B$237),"FOLHA DE PESSOAL",IF(X540='Tabelas auxiliares'!$A$237,"CUSTEIO",IF(X540='Tabelas auxiliares'!$A$236,"INVESTIMENTO","ERRO - VERIFICAR"))))</f>
        <v/>
      </c>
      <c r="Z540" s="64" t="str">
        <f t="shared" si="17"/>
        <v/>
      </c>
      <c r="AA540" s="44"/>
      <c r="AB540" s="44"/>
      <c r="AC540" s="44"/>
    </row>
    <row r="541" spans="6:29" x14ac:dyDescent="0.25">
      <c r="F541" s="51" t="str">
        <f>IFERROR(VLOOKUP(D541,'Tabelas auxiliares'!$A$3:$B$61,2,FALSE),"")</f>
        <v/>
      </c>
      <c r="G541" s="51" t="str">
        <f>IFERROR(VLOOKUP($B541,'Tabelas auxiliares'!$A$65:$C$102,2,FALSE),"")</f>
        <v/>
      </c>
      <c r="H541" s="51" t="str">
        <f>IFERROR(VLOOKUP($B541,'Tabelas auxiliares'!$A$65:$C$102,3,FALSE),"")</f>
        <v/>
      </c>
      <c r="X541" s="51" t="str">
        <f t="shared" si="16"/>
        <v/>
      </c>
      <c r="Y541" s="51" t="str">
        <f>IF(T541="","",IF(AND(T541&lt;&gt;'Tabelas auxiliares'!$B$236,T541&lt;&gt;'Tabelas auxiliares'!$B$237),"FOLHA DE PESSOAL",IF(X541='Tabelas auxiliares'!$A$237,"CUSTEIO",IF(X541='Tabelas auxiliares'!$A$236,"INVESTIMENTO","ERRO - VERIFICAR"))))</f>
        <v/>
      </c>
      <c r="Z541" s="64" t="str">
        <f t="shared" si="17"/>
        <v/>
      </c>
      <c r="AA541" s="44"/>
      <c r="AB541" s="44"/>
      <c r="AC541" s="44"/>
    </row>
    <row r="542" spans="6:29" x14ac:dyDescent="0.25">
      <c r="F542" s="51" t="str">
        <f>IFERROR(VLOOKUP(D542,'Tabelas auxiliares'!$A$3:$B$61,2,FALSE),"")</f>
        <v/>
      </c>
      <c r="G542" s="51" t="str">
        <f>IFERROR(VLOOKUP($B542,'Tabelas auxiliares'!$A$65:$C$102,2,FALSE),"")</f>
        <v/>
      </c>
      <c r="H542" s="51" t="str">
        <f>IFERROR(VLOOKUP($B542,'Tabelas auxiliares'!$A$65:$C$102,3,FALSE),"")</f>
        <v/>
      </c>
      <c r="X542" s="51" t="str">
        <f t="shared" si="16"/>
        <v/>
      </c>
      <c r="Y542" s="51" t="str">
        <f>IF(T542="","",IF(AND(T542&lt;&gt;'Tabelas auxiliares'!$B$236,T542&lt;&gt;'Tabelas auxiliares'!$B$237),"FOLHA DE PESSOAL",IF(X542='Tabelas auxiliares'!$A$237,"CUSTEIO",IF(X542='Tabelas auxiliares'!$A$236,"INVESTIMENTO","ERRO - VERIFICAR"))))</f>
        <v/>
      </c>
      <c r="Z542" s="64" t="str">
        <f t="shared" si="17"/>
        <v/>
      </c>
      <c r="AA542" s="44"/>
      <c r="AB542" s="44"/>
      <c r="AC542" s="44"/>
    </row>
    <row r="543" spans="6:29" x14ac:dyDescent="0.25">
      <c r="F543" s="51" t="str">
        <f>IFERROR(VLOOKUP(D543,'Tabelas auxiliares'!$A$3:$B$61,2,FALSE),"")</f>
        <v/>
      </c>
      <c r="G543" s="51" t="str">
        <f>IFERROR(VLOOKUP($B543,'Tabelas auxiliares'!$A$65:$C$102,2,FALSE),"")</f>
        <v/>
      </c>
      <c r="H543" s="51" t="str">
        <f>IFERROR(VLOOKUP($B543,'Tabelas auxiliares'!$A$65:$C$102,3,FALSE),"")</f>
        <v/>
      </c>
      <c r="X543" s="51" t="str">
        <f t="shared" si="16"/>
        <v/>
      </c>
      <c r="Y543" s="51" t="str">
        <f>IF(T543="","",IF(AND(T543&lt;&gt;'Tabelas auxiliares'!$B$236,T543&lt;&gt;'Tabelas auxiliares'!$B$237),"FOLHA DE PESSOAL",IF(X543='Tabelas auxiliares'!$A$237,"CUSTEIO",IF(X543='Tabelas auxiliares'!$A$236,"INVESTIMENTO","ERRO - VERIFICAR"))))</f>
        <v/>
      </c>
      <c r="Z543" s="64" t="str">
        <f t="shared" si="17"/>
        <v/>
      </c>
      <c r="AA543" s="44"/>
      <c r="AB543" s="44"/>
      <c r="AC543" s="44"/>
    </row>
    <row r="544" spans="6:29" x14ac:dyDescent="0.25">
      <c r="F544" s="51" t="str">
        <f>IFERROR(VLOOKUP(D544,'Tabelas auxiliares'!$A$3:$B$61,2,FALSE),"")</f>
        <v/>
      </c>
      <c r="G544" s="51" t="str">
        <f>IFERROR(VLOOKUP($B544,'Tabelas auxiliares'!$A$65:$C$102,2,FALSE),"")</f>
        <v/>
      </c>
      <c r="H544" s="51" t="str">
        <f>IFERROR(VLOOKUP($B544,'Tabelas auxiliares'!$A$65:$C$102,3,FALSE),"")</f>
        <v/>
      </c>
      <c r="X544" s="51" t="str">
        <f t="shared" si="16"/>
        <v/>
      </c>
      <c r="Y544" s="51" t="str">
        <f>IF(T544="","",IF(AND(T544&lt;&gt;'Tabelas auxiliares'!$B$236,T544&lt;&gt;'Tabelas auxiliares'!$B$237),"FOLHA DE PESSOAL",IF(X544='Tabelas auxiliares'!$A$237,"CUSTEIO",IF(X544='Tabelas auxiliares'!$A$236,"INVESTIMENTO","ERRO - VERIFICAR"))))</f>
        <v/>
      </c>
      <c r="Z544" s="64" t="str">
        <f t="shared" si="17"/>
        <v/>
      </c>
      <c r="AA544" s="44"/>
      <c r="AB544" s="44"/>
      <c r="AC544" s="44"/>
    </row>
    <row r="545" spans="6:29" x14ac:dyDescent="0.25">
      <c r="F545" s="51" t="str">
        <f>IFERROR(VLOOKUP(D545,'Tabelas auxiliares'!$A$3:$B$61,2,FALSE),"")</f>
        <v/>
      </c>
      <c r="G545" s="51" t="str">
        <f>IFERROR(VLOOKUP($B545,'Tabelas auxiliares'!$A$65:$C$102,2,FALSE),"")</f>
        <v/>
      </c>
      <c r="H545" s="51" t="str">
        <f>IFERROR(VLOOKUP($B545,'Tabelas auxiliares'!$A$65:$C$102,3,FALSE),"")</f>
        <v/>
      </c>
      <c r="X545" s="51" t="str">
        <f t="shared" si="16"/>
        <v/>
      </c>
      <c r="Y545" s="51" t="str">
        <f>IF(T545="","",IF(AND(T545&lt;&gt;'Tabelas auxiliares'!$B$236,T545&lt;&gt;'Tabelas auxiliares'!$B$237),"FOLHA DE PESSOAL",IF(X545='Tabelas auxiliares'!$A$237,"CUSTEIO",IF(X545='Tabelas auxiliares'!$A$236,"INVESTIMENTO","ERRO - VERIFICAR"))))</f>
        <v/>
      </c>
      <c r="Z545" s="64" t="str">
        <f t="shared" si="17"/>
        <v/>
      </c>
      <c r="AA545" s="44"/>
      <c r="AB545" s="44"/>
      <c r="AC545" s="44"/>
    </row>
    <row r="546" spans="6:29" x14ac:dyDescent="0.25">
      <c r="F546" s="51" t="str">
        <f>IFERROR(VLOOKUP(D546,'Tabelas auxiliares'!$A$3:$B$61,2,FALSE),"")</f>
        <v/>
      </c>
      <c r="G546" s="51" t="str">
        <f>IFERROR(VLOOKUP($B546,'Tabelas auxiliares'!$A$65:$C$102,2,FALSE),"")</f>
        <v/>
      </c>
      <c r="H546" s="51" t="str">
        <f>IFERROR(VLOOKUP($B546,'Tabelas auxiliares'!$A$65:$C$102,3,FALSE),"")</f>
        <v/>
      </c>
      <c r="X546" s="51" t="str">
        <f t="shared" si="16"/>
        <v/>
      </c>
      <c r="Y546" s="51" t="str">
        <f>IF(T546="","",IF(AND(T546&lt;&gt;'Tabelas auxiliares'!$B$236,T546&lt;&gt;'Tabelas auxiliares'!$B$237),"FOLHA DE PESSOAL",IF(X546='Tabelas auxiliares'!$A$237,"CUSTEIO",IF(X546='Tabelas auxiliares'!$A$236,"INVESTIMENTO","ERRO - VERIFICAR"))))</f>
        <v/>
      </c>
      <c r="Z546" s="64" t="str">
        <f t="shared" si="17"/>
        <v/>
      </c>
      <c r="AA546" s="44"/>
      <c r="AB546" s="44"/>
      <c r="AC546" s="44"/>
    </row>
    <row r="547" spans="6:29" x14ac:dyDescent="0.25">
      <c r="F547" s="51" t="str">
        <f>IFERROR(VLOOKUP(D547,'Tabelas auxiliares'!$A$3:$B$61,2,FALSE),"")</f>
        <v/>
      </c>
      <c r="G547" s="51" t="str">
        <f>IFERROR(VLOOKUP($B547,'Tabelas auxiliares'!$A$65:$C$102,2,FALSE),"")</f>
        <v/>
      </c>
      <c r="H547" s="51" t="str">
        <f>IFERROR(VLOOKUP($B547,'Tabelas auxiliares'!$A$65:$C$102,3,FALSE),"")</f>
        <v/>
      </c>
      <c r="X547" s="51" t="str">
        <f t="shared" si="16"/>
        <v/>
      </c>
      <c r="Y547" s="51" t="str">
        <f>IF(T547="","",IF(AND(T547&lt;&gt;'Tabelas auxiliares'!$B$236,T547&lt;&gt;'Tabelas auxiliares'!$B$237),"FOLHA DE PESSOAL",IF(X547='Tabelas auxiliares'!$A$237,"CUSTEIO",IF(X547='Tabelas auxiliares'!$A$236,"INVESTIMENTO","ERRO - VERIFICAR"))))</f>
        <v/>
      </c>
      <c r="Z547" s="64" t="str">
        <f t="shared" si="17"/>
        <v/>
      </c>
      <c r="AA547" s="44"/>
      <c r="AB547" s="44"/>
      <c r="AC547" s="44"/>
    </row>
    <row r="548" spans="6:29" x14ac:dyDescent="0.25">
      <c r="F548" s="51" t="str">
        <f>IFERROR(VLOOKUP(D548,'Tabelas auxiliares'!$A$3:$B$61,2,FALSE),"")</f>
        <v/>
      </c>
      <c r="G548" s="51" t="str">
        <f>IFERROR(VLOOKUP($B548,'Tabelas auxiliares'!$A$65:$C$102,2,FALSE),"")</f>
        <v/>
      </c>
      <c r="H548" s="51" t="str">
        <f>IFERROR(VLOOKUP($B548,'Tabelas auxiliares'!$A$65:$C$102,3,FALSE),"")</f>
        <v/>
      </c>
      <c r="X548" s="51" t="str">
        <f t="shared" si="16"/>
        <v/>
      </c>
      <c r="Y548" s="51" t="str">
        <f>IF(T548="","",IF(AND(T548&lt;&gt;'Tabelas auxiliares'!$B$236,T548&lt;&gt;'Tabelas auxiliares'!$B$237),"FOLHA DE PESSOAL",IF(X548='Tabelas auxiliares'!$A$237,"CUSTEIO",IF(X548='Tabelas auxiliares'!$A$236,"INVESTIMENTO","ERRO - VERIFICAR"))))</f>
        <v/>
      </c>
      <c r="Z548" s="64" t="str">
        <f t="shared" si="17"/>
        <v/>
      </c>
      <c r="AA548" s="44"/>
      <c r="AB548" s="44"/>
      <c r="AC548" s="44"/>
    </row>
    <row r="549" spans="6:29" x14ac:dyDescent="0.25">
      <c r="F549" s="51" t="str">
        <f>IFERROR(VLOOKUP(D549,'Tabelas auxiliares'!$A$3:$B$61,2,FALSE),"")</f>
        <v/>
      </c>
      <c r="G549" s="51" t="str">
        <f>IFERROR(VLOOKUP($B549,'Tabelas auxiliares'!$A$65:$C$102,2,FALSE),"")</f>
        <v/>
      </c>
      <c r="H549" s="51" t="str">
        <f>IFERROR(VLOOKUP($B549,'Tabelas auxiliares'!$A$65:$C$102,3,FALSE),"")</f>
        <v/>
      </c>
      <c r="X549" s="51" t="str">
        <f t="shared" si="16"/>
        <v/>
      </c>
      <c r="Y549" s="51" t="str">
        <f>IF(T549="","",IF(AND(T549&lt;&gt;'Tabelas auxiliares'!$B$236,T549&lt;&gt;'Tabelas auxiliares'!$B$237),"FOLHA DE PESSOAL",IF(X549='Tabelas auxiliares'!$A$237,"CUSTEIO",IF(X549='Tabelas auxiliares'!$A$236,"INVESTIMENTO","ERRO - VERIFICAR"))))</f>
        <v/>
      </c>
      <c r="Z549" s="64" t="str">
        <f t="shared" si="17"/>
        <v/>
      </c>
      <c r="AA549" s="44"/>
      <c r="AB549" s="44"/>
      <c r="AC549" s="44"/>
    </row>
    <row r="550" spans="6:29" x14ac:dyDescent="0.25">
      <c r="F550" s="51" t="str">
        <f>IFERROR(VLOOKUP(D550,'Tabelas auxiliares'!$A$3:$B$61,2,FALSE),"")</f>
        <v/>
      </c>
      <c r="G550" s="51" t="str">
        <f>IFERROR(VLOOKUP($B550,'Tabelas auxiliares'!$A$65:$C$102,2,FALSE),"")</f>
        <v/>
      </c>
      <c r="H550" s="51" t="str">
        <f>IFERROR(VLOOKUP($B550,'Tabelas auxiliares'!$A$65:$C$102,3,FALSE),"")</f>
        <v/>
      </c>
      <c r="X550" s="51" t="str">
        <f t="shared" si="16"/>
        <v/>
      </c>
      <c r="Y550" s="51" t="str">
        <f>IF(T550="","",IF(AND(T550&lt;&gt;'Tabelas auxiliares'!$B$236,T550&lt;&gt;'Tabelas auxiliares'!$B$237),"FOLHA DE PESSOAL",IF(X550='Tabelas auxiliares'!$A$237,"CUSTEIO",IF(X550='Tabelas auxiliares'!$A$236,"INVESTIMENTO","ERRO - VERIFICAR"))))</f>
        <v/>
      </c>
      <c r="Z550" s="64" t="str">
        <f t="shared" si="17"/>
        <v/>
      </c>
      <c r="AA550" s="44"/>
      <c r="AB550" s="44"/>
      <c r="AC550" s="44"/>
    </row>
    <row r="551" spans="6:29" x14ac:dyDescent="0.25">
      <c r="F551" s="51" t="str">
        <f>IFERROR(VLOOKUP(D551,'Tabelas auxiliares'!$A$3:$B$61,2,FALSE),"")</f>
        <v/>
      </c>
      <c r="G551" s="51" t="str">
        <f>IFERROR(VLOOKUP($B551,'Tabelas auxiliares'!$A$65:$C$102,2,FALSE),"")</f>
        <v/>
      </c>
      <c r="H551" s="51" t="str">
        <f>IFERROR(VLOOKUP($B551,'Tabelas auxiliares'!$A$65:$C$102,3,FALSE),"")</f>
        <v/>
      </c>
      <c r="X551" s="51" t="str">
        <f t="shared" si="16"/>
        <v/>
      </c>
      <c r="Y551" s="51" t="str">
        <f>IF(T551="","",IF(AND(T551&lt;&gt;'Tabelas auxiliares'!$B$236,T551&lt;&gt;'Tabelas auxiliares'!$B$237),"FOLHA DE PESSOAL",IF(X551='Tabelas auxiliares'!$A$237,"CUSTEIO",IF(X551='Tabelas auxiliares'!$A$236,"INVESTIMENTO","ERRO - VERIFICAR"))))</f>
        <v/>
      </c>
      <c r="Z551" s="64" t="str">
        <f t="shared" si="17"/>
        <v/>
      </c>
      <c r="AA551" s="44"/>
      <c r="AB551" s="44"/>
      <c r="AC551" s="44"/>
    </row>
    <row r="552" spans="6:29" x14ac:dyDescent="0.25">
      <c r="F552" s="51" t="str">
        <f>IFERROR(VLOOKUP(D552,'Tabelas auxiliares'!$A$3:$B$61,2,FALSE),"")</f>
        <v/>
      </c>
      <c r="G552" s="51" t="str">
        <f>IFERROR(VLOOKUP($B552,'Tabelas auxiliares'!$A$65:$C$102,2,FALSE),"")</f>
        <v/>
      </c>
      <c r="H552" s="51" t="str">
        <f>IFERROR(VLOOKUP($B552,'Tabelas auxiliares'!$A$65:$C$102,3,FALSE),"")</f>
        <v/>
      </c>
      <c r="X552" s="51" t="str">
        <f t="shared" si="16"/>
        <v/>
      </c>
      <c r="Y552" s="51" t="str">
        <f>IF(T552="","",IF(AND(T552&lt;&gt;'Tabelas auxiliares'!$B$236,T552&lt;&gt;'Tabelas auxiliares'!$B$237),"FOLHA DE PESSOAL",IF(X552='Tabelas auxiliares'!$A$237,"CUSTEIO",IF(X552='Tabelas auxiliares'!$A$236,"INVESTIMENTO","ERRO - VERIFICAR"))))</f>
        <v/>
      </c>
      <c r="Z552" s="64" t="str">
        <f t="shared" si="17"/>
        <v/>
      </c>
      <c r="AA552" s="44"/>
      <c r="AB552" s="44"/>
      <c r="AC552" s="44"/>
    </row>
    <row r="553" spans="6:29" x14ac:dyDescent="0.25">
      <c r="F553" s="51" t="str">
        <f>IFERROR(VLOOKUP(D553,'Tabelas auxiliares'!$A$3:$B$61,2,FALSE),"")</f>
        <v/>
      </c>
      <c r="G553" s="51" t="str">
        <f>IFERROR(VLOOKUP($B553,'Tabelas auxiliares'!$A$65:$C$102,2,FALSE),"")</f>
        <v/>
      </c>
      <c r="H553" s="51" t="str">
        <f>IFERROR(VLOOKUP($B553,'Tabelas auxiliares'!$A$65:$C$102,3,FALSE),"")</f>
        <v/>
      </c>
      <c r="X553" s="51" t="str">
        <f t="shared" si="16"/>
        <v/>
      </c>
      <c r="Y553" s="51" t="str">
        <f>IF(T553="","",IF(AND(T553&lt;&gt;'Tabelas auxiliares'!$B$236,T553&lt;&gt;'Tabelas auxiliares'!$B$237),"FOLHA DE PESSOAL",IF(X553='Tabelas auxiliares'!$A$237,"CUSTEIO",IF(X553='Tabelas auxiliares'!$A$236,"INVESTIMENTO","ERRO - VERIFICAR"))))</f>
        <v/>
      </c>
      <c r="Z553" s="64" t="str">
        <f t="shared" si="17"/>
        <v/>
      </c>
      <c r="AA553" s="44"/>
      <c r="AB553" s="44"/>
      <c r="AC553" s="44"/>
    </row>
    <row r="554" spans="6:29" x14ac:dyDescent="0.25">
      <c r="F554" s="51" t="str">
        <f>IFERROR(VLOOKUP(D554,'Tabelas auxiliares'!$A$3:$B$61,2,FALSE),"")</f>
        <v/>
      </c>
      <c r="G554" s="51" t="str">
        <f>IFERROR(VLOOKUP($B554,'Tabelas auxiliares'!$A$65:$C$102,2,FALSE),"")</f>
        <v/>
      </c>
      <c r="H554" s="51" t="str">
        <f>IFERROR(VLOOKUP($B554,'Tabelas auxiliares'!$A$65:$C$102,3,FALSE),"")</f>
        <v/>
      </c>
      <c r="X554" s="51" t="str">
        <f t="shared" si="16"/>
        <v/>
      </c>
      <c r="Y554" s="51" t="str">
        <f>IF(T554="","",IF(AND(T554&lt;&gt;'Tabelas auxiliares'!$B$236,T554&lt;&gt;'Tabelas auxiliares'!$B$237),"FOLHA DE PESSOAL",IF(X554='Tabelas auxiliares'!$A$237,"CUSTEIO",IF(X554='Tabelas auxiliares'!$A$236,"INVESTIMENTO","ERRO - VERIFICAR"))))</f>
        <v/>
      </c>
      <c r="Z554" s="64" t="str">
        <f t="shared" si="17"/>
        <v/>
      </c>
      <c r="AA554" s="44"/>
      <c r="AB554" s="44"/>
      <c r="AC554" s="44"/>
    </row>
    <row r="555" spans="6:29" x14ac:dyDescent="0.25">
      <c r="F555" s="51" t="str">
        <f>IFERROR(VLOOKUP(D555,'Tabelas auxiliares'!$A$3:$B$61,2,FALSE),"")</f>
        <v/>
      </c>
      <c r="G555" s="51" t="str">
        <f>IFERROR(VLOOKUP($B555,'Tabelas auxiliares'!$A$65:$C$102,2,FALSE),"")</f>
        <v/>
      </c>
      <c r="H555" s="51" t="str">
        <f>IFERROR(VLOOKUP($B555,'Tabelas auxiliares'!$A$65:$C$102,3,FALSE),"")</f>
        <v/>
      </c>
      <c r="X555" s="51" t="str">
        <f t="shared" si="16"/>
        <v/>
      </c>
      <c r="Y555" s="51" t="str">
        <f>IF(T555="","",IF(AND(T555&lt;&gt;'Tabelas auxiliares'!$B$236,T555&lt;&gt;'Tabelas auxiliares'!$B$237),"FOLHA DE PESSOAL",IF(X555='Tabelas auxiliares'!$A$237,"CUSTEIO",IF(X555='Tabelas auxiliares'!$A$236,"INVESTIMENTO","ERRO - VERIFICAR"))))</f>
        <v/>
      </c>
      <c r="Z555" s="64" t="str">
        <f t="shared" si="17"/>
        <v/>
      </c>
      <c r="AA555" s="44"/>
      <c r="AB555" s="44"/>
      <c r="AC555" s="44"/>
    </row>
    <row r="556" spans="6:29" x14ac:dyDescent="0.25">
      <c r="F556" s="51" t="str">
        <f>IFERROR(VLOOKUP(D556,'Tabelas auxiliares'!$A$3:$B$61,2,FALSE),"")</f>
        <v/>
      </c>
      <c r="G556" s="51" t="str">
        <f>IFERROR(VLOOKUP($B556,'Tabelas auxiliares'!$A$65:$C$102,2,FALSE),"")</f>
        <v/>
      </c>
      <c r="H556" s="51" t="str">
        <f>IFERROR(VLOOKUP($B556,'Tabelas auxiliares'!$A$65:$C$102,3,FALSE),"")</f>
        <v/>
      </c>
      <c r="X556" s="51" t="str">
        <f t="shared" si="16"/>
        <v/>
      </c>
      <c r="Y556" s="51" t="str">
        <f>IF(T556="","",IF(AND(T556&lt;&gt;'Tabelas auxiliares'!$B$236,T556&lt;&gt;'Tabelas auxiliares'!$B$237),"FOLHA DE PESSOAL",IF(X556='Tabelas auxiliares'!$A$237,"CUSTEIO",IF(X556='Tabelas auxiliares'!$A$236,"INVESTIMENTO","ERRO - VERIFICAR"))))</f>
        <v/>
      </c>
      <c r="Z556" s="64" t="str">
        <f t="shared" si="17"/>
        <v/>
      </c>
      <c r="AA556" s="44"/>
      <c r="AB556" s="44"/>
      <c r="AC556" s="44"/>
    </row>
    <row r="557" spans="6:29" x14ac:dyDescent="0.25">
      <c r="F557" s="51" t="str">
        <f>IFERROR(VLOOKUP(D557,'Tabelas auxiliares'!$A$3:$B$61,2,FALSE),"")</f>
        <v/>
      </c>
      <c r="G557" s="51" t="str">
        <f>IFERROR(VLOOKUP($B557,'Tabelas auxiliares'!$A$65:$C$102,2,FALSE),"")</f>
        <v/>
      </c>
      <c r="H557" s="51" t="str">
        <f>IFERROR(VLOOKUP($B557,'Tabelas auxiliares'!$A$65:$C$102,3,FALSE),"")</f>
        <v/>
      </c>
      <c r="X557" s="51" t="str">
        <f t="shared" si="16"/>
        <v/>
      </c>
      <c r="Y557" s="51" t="str">
        <f>IF(T557="","",IF(AND(T557&lt;&gt;'Tabelas auxiliares'!$B$236,T557&lt;&gt;'Tabelas auxiliares'!$B$237),"FOLHA DE PESSOAL",IF(X557='Tabelas auxiliares'!$A$237,"CUSTEIO",IF(X557='Tabelas auxiliares'!$A$236,"INVESTIMENTO","ERRO - VERIFICAR"))))</f>
        <v/>
      </c>
      <c r="Z557" s="64" t="str">
        <f t="shared" si="17"/>
        <v/>
      </c>
      <c r="AA557" s="44"/>
      <c r="AB557" s="44"/>
      <c r="AC557" s="44"/>
    </row>
    <row r="558" spans="6:29" x14ac:dyDescent="0.25">
      <c r="F558" s="51" t="str">
        <f>IFERROR(VLOOKUP(D558,'Tabelas auxiliares'!$A$3:$B$61,2,FALSE),"")</f>
        <v/>
      </c>
      <c r="G558" s="51" t="str">
        <f>IFERROR(VLOOKUP($B558,'Tabelas auxiliares'!$A$65:$C$102,2,FALSE),"")</f>
        <v/>
      </c>
      <c r="H558" s="51" t="str">
        <f>IFERROR(VLOOKUP($B558,'Tabelas auxiliares'!$A$65:$C$102,3,FALSE),"")</f>
        <v/>
      </c>
      <c r="X558" s="51" t="str">
        <f t="shared" si="16"/>
        <v/>
      </c>
      <c r="Y558" s="51" t="str">
        <f>IF(T558="","",IF(AND(T558&lt;&gt;'Tabelas auxiliares'!$B$236,T558&lt;&gt;'Tabelas auxiliares'!$B$237),"FOLHA DE PESSOAL",IF(X558='Tabelas auxiliares'!$A$237,"CUSTEIO",IF(X558='Tabelas auxiliares'!$A$236,"INVESTIMENTO","ERRO - VERIFICAR"))))</f>
        <v/>
      </c>
      <c r="Z558" s="64" t="str">
        <f t="shared" si="17"/>
        <v/>
      </c>
      <c r="AA558" s="44"/>
      <c r="AB558" s="44"/>
      <c r="AC558" s="44"/>
    </row>
    <row r="559" spans="6:29" x14ac:dyDescent="0.25">
      <c r="F559" s="51" t="str">
        <f>IFERROR(VLOOKUP(D559,'Tabelas auxiliares'!$A$3:$B$61,2,FALSE),"")</f>
        <v/>
      </c>
      <c r="G559" s="51" t="str">
        <f>IFERROR(VLOOKUP($B559,'Tabelas auxiliares'!$A$65:$C$102,2,FALSE),"")</f>
        <v/>
      </c>
      <c r="H559" s="51" t="str">
        <f>IFERROR(VLOOKUP($B559,'Tabelas auxiliares'!$A$65:$C$102,3,FALSE),"")</f>
        <v/>
      </c>
      <c r="X559" s="51" t="str">
        <f t="shared" si="16"/>
        <v/>
      </c>
      <c r="Y559" s="51" t="str">
        <f>IF(T559="","",IF(AND(T559&lt;&gt;'Tabelas auxiliares'!$B$236,T559&lt;&gt;'Tabelas auxiliares'!$B$237),"FOLHA DE PESSOAL",IF(X559='Tabelas auxiliares'!$A$237,"CUSTEIO",IF(X559='Tabelas auxiliares'!$A$236,"INVESTIMENTO","ERRO - VERIFICAR"))))</f>
        <v/>
      </c>
      <c r="Z559" s="64" t="str">
        <f t="shared" si="17"/>
        <v/>
      </c>
      <c r="AA559" s="44"/>
      <c r="AB559" s="44"/>
      <c r="AC559" s="44"/>
    </row>
    <row r="560" spans="6:29" x14ac:dyDescent="0.25">
      <c r="F560" s="51" t="str">
        <f>IFERROR(VLOOKUP(D560,'Tabelas auxiliares'!$A$3:$B$61,2,FALSE),"")</f>
        <v/>
      </c>
      <c r="G560" s="51" t="str">
        <f>IFERROR(VLOOKUP($B560,'Tabelas auxiliares'!$A$65:$C$102,2,FALSE),"")</f>
        <v/>
      </c>
      <c r="H560" s="51" t="str">
        <f>IFERROR(VLOOKUP($B560,'Tabelas auxiliares'!$A$65:$C$102,3,FALSE),"")</f>
        <v/>
      </c>
      <c r="X560" s="51" t="str">
        <f t="shared" si="16"/>
        <v/>
      </c>
      <c r="Y560" s="51" t="str">
        <f>IF(T560="","",IF(AND(T560&lt;&gt;'Tabelas auxiliares'!$B$236,T560&lt;&gt;'Tabelas auxiliares'!$B$237),"FOLHA DE PESSOAL",IF(X560='Tabelas auxiliares'!$A$237,"CUSTEIO",IF(X560='Tabelas auxiliares'!$A$236,"INVESTIMENTO","ERRO - VERIFICAR"))))</f>
        <v/>
      </c>
      <c r="Z560" s="64" t="str">
        <f t="shared" si="17"/>
        <v/>
      </c>
      <c r="AA560" s="44"/>
      <c r="AB560" s="44"/>
      <c r="AC560" s="44"/>
    </row>
    <row r="561" spans="6:29" x14ac:dyDescent="0.25">
      <c r="F561" s="51" t="str">
        <f>IFERROR(VLOOKUP(D561,'Tabelas auxiliares'!$A$3:$B$61,2,FALSE),"")</f>
        <v/>
      </c>
      <c r="G561" s="51" t="str">
        <f>IFERROR(VLOOKUP($B561,'Tabelas auxiliares'!$A$65:$C$102,2,FALSE),"")</f>
        <v/>
      </c>
      <c r="H561" s="51" t="str">
        <f>IFERROR(VLOOKUP($B561,'Tabelas auxiliares'!$A$65:$C$102,3,FALSE),"")</f>
        <v/>
      </c>
      <c r="X561" s="51" t="str">
        <f t="shared" si="16"/>
        <v/>
      </c>
      <c r="Y561" s="51" t="str">
        <f>IF(T561="","",IF(AND(T561&lt;&gt;'Tabelas auxiliares'!$B$236,T561&lt;&gt;'Tabelas auxiliares'!$B$237),"FOLHA DE PESSOAL",IF(X561='Tabelas auxiliares'!$A$237,"CUSTEIO",IF(X561='Tabelas auxiliares'!$A$236,"INVESTIMENTO","ERRO - VERIFICAR"))))</f>
        <v/>
      </c>
      <c r="Z561" s="64" t="str">
        <f t="shared" si="17"/>
        <v/>
      </c>
      <c r="AA561" s="44"/>
      <c r="AB561" s="44"/>
      <c r="AC561" s="44"/>
    </row>
    <row r="562" spans="6:29" x14ac:dyDescent="0.25">
      <c r="F562" s="51" t="str">
        <f>IFERROR(VLOOKUP(D562,'Tabelas auxiliares'!$A$3:$B$61,2,FALSE),"")</f>
        <v/>
      </c>
      <c r="G562" s="51" t="str">
        <f>IFERROR(VLOOKUP($B562,'Tabelas auxiliares'!$A$65:$C$102,2,FALSE),"")</f>
        <v/>
      </c>
      <c r="H562" s="51" t="str">
        <f>IFERROR(VLOOKUP($B562,'Tabelas auxiliares'!$A$65:$C$102,3,FALSE),"")</f>
        <v/>
      </c>
      <c r="X562" s="51" t="str">
        <f t="shared" si="16"/>
        <v/>
      </c>
      <c r="Y562" s="51" t="str">
        <f>IF(T562="","",IF(AND(T562&lt;&gt;'Tabelas auxiliares'!$B$236,T562&lt;&gt;'Tabelas auxiliares'!$B$237),"FOLHA DE PESSOAL",IF(X562='Tabelas auxiliares'!$A$237,"CUSTEIO",IF(X562='Tabelas auxiliares'!$A$236,"INVESTIMENTO","ERRO - VERIFICAR"))))</f>
        <v/>
      </c>
      <c r="Z562" s="64" t="str">
        <f t="shared" si="17"/>
        <v/>
      </c>
      <c r="AA562" s="44"/>
      <c r="AB562" s="44"/>
      <c r="AC562" s="44"/>
    </row>
    <row r="563" spans="6:29" x14ac:dyDescent="0.25">
      <c r="F563" s="51" t="str">
        <f>IFERROR(VLOOKUP(D563,'Tabelas auxiliares'!$A$3:$B$61,2,FALSE),"")</f>
        <v/>
      </c>
      <c r="G563" s="51" t="str">
        <f>IFERROR(VLOOKUP($B563,'Tabelas auxiliares'!$A$65:$C$102,2,FALSE),"")</f>
        <v/>
      </c>
      <c r="H563" s="51" t="str">
        <f>IFERROR(VLOOKUP($B563,'Tabelas auxiliares'!$A$65:$C$102,3,FALSE),"")</f>
        <v/>
      </c>
      <c r="X563" s="51" t="str">
        <f t="shared" si="16"/>
        <v/>
      </c>
      <c r="Y563" s="51" t="str">
        <f>IF(T563="","",IF(AND(T563&lt;&gt;'Tabelas auxiliares'!$B$236,T563&lt;&gt;'Tabelas auxiliares'!$B$237),"FOLHA DE PESSOAL",IF(X563='Tabelas auxiliares'!$A$237,"CUSTEIO",IF(X563='Tabelas auxiliares'!$A$236,"INVESTIMENTO","ERRO - VERIFICAR"))))</f>
        <v/>
      </c>
      <c r="Z563" s="64" t="str">
        <f t="shared" si="17"/>
        <v/>
      </c>
      <c r="AA563" s="44"/>
      <c r="AB563" s="44"/>
      <c r="AC563" s="44"/>
    </row>
    <row r="564" spans="6:29" x14ac:dyDescent="0.25">
      <c r="F564" s="51" t="str">
        <f>IFERROR(VLOOKUP(D564,'Tabelas auxiliares'!$A$3:$B$61,2,FALSE),"")</f>
        <v/>
      </c>
      <c r="G564" s="51" t="str">
        <f>IFERROR(VLOOKUP($B564,'Tabelas auxiliares'!$A$65:$C$102,2,FALSE),"")</f>
        <v/>
      </c>
      <c r="H564" s="51" t="str">
        <f>IFERROR(VLOOKUP($B564,'Tabelas auxiliares'!$A$65:$C$102,3,FALSE),"")</f>
        <v/>
      </c>
      <c r="X564" s="51" t="str">
        <f t="shared" si="16"/>
        <v/>
      </c>
      <c r="Y564" s="51" t="str">
        <f>IF(T564="","",IF(AND(T564&lt;&gt;'Tabelas auxiliares'!$B$236,T564&lt;&gt;'Tabelas auxiliares'!$B$237),"FOLHA DE PESSOAL",IF(X564='Tabelas auxiliares'!$A$237,"CUSTEIO",IF(X564='Tabelas auxiliares'!$A$236,"INVESTIMENTO","ERRO - VERIFICAR"))))</f>
        <v/>
      </c>
      <c r="Z564" s="64" t="str">
        <f t="shared" si="17"/>
        <v/>
      </c>
      <c r="AA564" s="44"/>
      <c r="AB564" s="44"/>
      <c r="AC564" s="44"/>
    </row>
    <row r="565" spans="6:29" x14ac:dyDescent="0.25">
      <c r="F565" s="51" t="str">
        <f>IFERROR(VLOOKUP(D565,'Tabelas auxiliares'!$A$3:$B$61,2,FALSE),"")</f>
        <v/>
      </c>
      <c r="G565" s="51" t="str">
        <f>IFERROR(VLOOKUP($B565,'Tabelas auxiliares'!$A$65:$C$102,2,FALSE),"")</f>
        <v/>
      </c>
      <c r="H565" s="51" t="str">
        <f>IFERROR(VLOOKUP($B565,'Tabelas auxiliares'!$A$65:$C$102,3,FALSE),"")</f>
        <v/>
      </c>
      <c r="X565" s="51" t="str">
        <f t="shared" si="16"/>
        <v/>
      </c>
      <c r="Y565" s="51" t="str">
        <f>IF(T565="","",IF(AND(T565&lt;&gt;'Tabelas auxiliares'!$B$236,T565&lt;&gt;'Tabelas auxiliares'!$B$237),"FOLHA DE PESSOAL",IF(X565='Tabelas auxiliares'!$A$237,"CUSTEIO",IF(X565='Tabelas auxiliares'!$A$236,"INVESTIMENTO","ERRO - VERIFICAR"))))</f>
        <v/>
      </c>
      <c r="Z565" s="64" t="str">
        <f t="shared" si="17"/>
        <v/>
      </c>
      <c r="AA565" s="44"/>
      <c r="AB565" s="44"/>
      <c r="AC565" s="44"/>
    </row>
    <row r="566" spans="6:29" x14ac:dyDescent="0.25">
      <c r="F566" s="51" t="str">
        <f>IFERROR(VLOOKUP(D566,'Tabelas auxiliares'!$A$3:$B$61,2,FALSE),"")</f>
        <v/>
      </c>
      <c r="G566" s="51" t="str">
        <f>IFERROR(VLOOKUP($B566,'Tabelas auxiliares'!$A$65:$C$102,2,FALSE),"")</f>
        <v/>
      </c>
      <c r="H566" s="51" t="str">
        <f>IFERROR(VLOOKUP($B566,'Tabelas auxiliares'!$A$65:$C$102,3,FALSE),"")</f>
        <v/>
      </c>
      <c r="X566" s="51" t="str">
        <f t="shared" si="16"/>
        <v/>
      </c>
      <c r="Y566" s="51" t="str">
        <f>IF(T566="","",IF(AND(T566&lt;&gt;'Tabelas auxiliares'!$B$236,T566&lt;&gt;'Tabelas auxiliares'!$B$237),"FOLHA DE PESSOAL",IF(X566='Tabelas auxiliares'!$A$237,"CUSTEIO",IF(X566='Tabelas auxiliares'!$A$236,"INVESTIMENTO","ERRO - VERIFICAR"))))</f>
        <v/>
      </c>
      <c r="Z566" s="64" t="str">
        <f t="shared" si="17"/>
        <v/>
      </c>
      <c r="AA566" s="44"/>
      <c r="AB566" s="44"/>
      <c r="AC566" s="44"/>
    </row>
    <row r="567" spans="6:29" x14ac:dyDescent="0.25">
      <c r="F567" s="51" t="str">
        <f>IFERROR(VLOOKUP(D567,'Tabelas auxiliares'!$A$3:$B$61,2,FALSE),"")</f>
        <v/>
      </c>
      <c r="G567" s="51" t="str">
        <f>IFERROR(VLOOKUP($B567,'Tabelas auxiliares'!$A$65:$C$102,2,FALSE),"")</f>
        <v/>
      </c>
      <c r="H567" s="51" t="str">
        <f>IFERROR(VLOOKUP($B567,'Tabelas auxiliares'!$A$65:$C$102,3,FALSE),"")</f>
        <v/>
      </c>
      <c r="X567" s="51" t="str">
        <f t="shared" si="16"/>
        <v/>
      </c>
      <c r="Y567" s="51" t="str">
        <f>IF(T567="","",IF(AND(T567&lt;&gt;'Tabelas auxiliares'!$B$236,T567&lt;&gt;'Tabelas auxiliares'!$B$237),"FOLHA DE PESSOAL",IF(X567='Tabelas auxiliares'!$A$237,"CUSTEIO",IF(X567='Tabelas auxiliares'!$A$236,"INVESTIMENTO","ERRO - VERIFICAR"))))</f>
        <v/>
      </c>
      <c r="Z567" s="64" t="str">
        <f t="shared" si="17"/>
        <v/>
      </c>
      <c r="AA567" s="44"/>
      <c r="AB567" s="44"/>
      <c r="AC567" s="44"/>
    </row>
    <row r="568" spans="6:29" x14ac:dyDescent="0.25">
      <c r="F568" s="51" t="str">
        <f>IFERROR(VLOOKUP(D568,'Tabelas auxiliares'!$A$3:$B$61,2,FALSE),"")</f>
        <v/>
      </c>
      <c r="G568" s="51" t="str">
        <f>IFERROR(VLOOKUP($B568,'Tabelas auxiliares'!$A$65:$C$102,2,FALSE),"")</f>
        <v/>
      </c>
      <c r="H568" s="51" t="str">
        <f>IFERROR(VLOOKUP($B568,'Tabelas auxiliares'!$A$65:$C$102,3,FALSE),"")</f>
        <v/>
      </c>
      <c r="X568" s="51" t="str">
        <f t="shared" si="16"/>
        <v/>
      </c>
      <c r="Y568" s="51" t="str">
        <f>IF(T568="","",IF(AND(T568&lt;&gt;'Tabelas auxiliares'!$B$236,T568&lt;&gt;'Tabelas auxiliares'!$B$237),"FOLHA DE PESSOAL",IF(X568='Tabelas auxiliares'!$A$237,"CUSTEIO",IF(X568='Tabelas auxiliares'!$A$236,"INVESTIMENTO","ERRO - VERIFICAR"))))</f>
        <v/>
      </c>
      <c r="Z568" s="64" t="str">
        <f t="shared" si="17"/>
        <v/>
      </c>
      <c r="AA568" s="44"/>
      <c r="AB568" s="44"/>
      <c r="AC568" s="44"/>
    </row>
    <row r="569" spans="6:29" x14ac:dyDescent="0.25">
      <c r="F569" s="51" t="str">
        <f>IFERROR(VLOOKUP(D569,'Tabelas auxiliares'!$A$3:$B$61,2,FALSE),"")</f>
        <v/>
      </c>
      <c r="G569" s="51" t="str">
        <f>IFERROR(VLOOKUP($B569,'Tabelas auxiliares'!$A$65:$C$102,2,FALSE),"")</f>
        <v/>
      </c>
      <c r="H569" s="51" t="str">
        <f>IFERROR(VLOOKUP($B569,'Tabelas auxiliares'!$A$65:$C$102,3,FALSE),"")</f>
        <v/>
      </c>
      <c r="X569" s="51" t="str">
        <f t="shared" si="16"/>
        <v/>
      </c>
      <c r="Y569" s="51" t="str">
        <f>IF(T569="","",IF(AND(T569&lt;&gt;'Tabelas auxiliares'!$B$236,T569&lt;&gt;'Tabelas auxiliares'!$B$237),"FOLHA DE PESSOAL",IF(X569='Tabelas auxiliares'!$A$237,"CUSTEIO",IF(X569='Tabelas auxiliares'!$A$236,"INVESTIMENTO","ERRO - VERIFICAR"))))</f>
        <v/>
      </c>
      <c r="Z569" s="64" t="str">
        <f t="shared" si="17"/>
        <v/>
      </c>
      <c r="AA569" s="44"/>
      <c r="AB569" s="44"/>
      <c r="AC569" s="44"/>
    </row>
    <row r="570" spans="6:29" x14ac:dyDescent="0.25">
      <c r="F570" s="51" t="str">
        <f>IFERROR(VLOOKUP(D570,'Tabelas auxiliares'!$A$3:$B$61,2,FALSE),"")</f>
        <v/>
      </c>
      <c r="G570" s="51" t="str">
        <f>IFERROR(VLOOKUP($B570,'Tabelas auxiliares'!$A$65:$C$102,2,FALSE),"")</f>
        <v/>
      </c>
      <c r="H570" s="51" t="str">
        <f>IFERROR(VLOOKUP($B570,'Tabelas auxiliares'!$A$65:$C$102,3,FALSE),"")</f>
        <v/>
      </c>
      <c r="X570" s="51" t="str">
        <f t="shared" si="16"/>
        <v/>
      </c>
      <c r="Y570" s="51" t="str">
        <f>IF(T570="","",IF(AND(T570&lt;&gt;'Tabelas auxiliares'!$B$236,T570&lt;&gt;'Tabelas auxiliares'!$B$237),"FOLHA DE PESSOAL",IF(X570='Tabelas auxiliares'!$A$237,"CUSTEIO",IF(X570='Tabelas auxiliares'!$A$236,"INVESTIMENTO","ERRO - VERIFICAR"))))</f>
        <v/>
      </c>
      <c r="Z570" s="64" t="str">
        <f t="shared" si="17"/>
        <v/>
      </c>
      <c r="AA570" s="44"/>
      <c r="AB570" s="44"/>
      <c r="AC570" s="44"/>
    </row>
    <row r="571" spans="6:29" x14ac:dyDescent="0.25">
      <c r="F571" s="51" t="str">
        <f>IFERROR(VLOOKUP(D571,'Tabelas auxiliares'!$A$3:$B$61,2,FALSE),"")</f>
        <v/>
      </c>
      <c r="G571" s="51" t="str">
        <f>IFERROR(VLOOKUP($B571,'Tabelas auxiliares'!$A$65:$C$102,2,FALSE),"")</f>
        <v/>
      </c>
      <c r="H571" s="51" t="str">
        <f>IFERROR(VLOOKUP($B571,'Tabelas auxiliares'!$A$65:$C$102,3,FALSE),"")</f>
        <v/>
      </c>
      <c r="X571" s="51" t="str">
        <f t="shared" si="16"/>
        <v/>
      </c>
      <c r="Y571" s="51" t="str">
        <f>IF(T571="","",IF(AND(T571&lt;&gt;'Tabelas auxiliares'!$B$236,T571&lt;&gt;'Tabelas auxiliares'!$B$237),"FOLHA DE PESSOAL",IF(X571='Tabelas auxiliares'!$A$237,"CUSTEIO",IF(X571='Tabelas auxiliares'!$A$236,"INVESTIMENTO","ERRO - VERIFICAR"))))</f>
        <v/>
      </c>
      <c r="Z571" s="64" t="str">
        <f t="shared" si="17"/>
        <v/>
      </c>
      <c r="AA571" s="44"/>
      <c r="AB571" s="44"/>
      <c r="AC571" s="44"/>
    </row>
    <row r="572" spans="6:29" x14ac:dyDescent="0.25">
      <c r="F572" s="51" t="str">
        <f>IFERROR(VLOOKUP(D572,'Tabelas auxiliares'!$A$3:$B$61,2,FALSE),"")</f>
        <v/>
      </c>
      <c r="G572" s="51" t="str">
        <f>IFERROR(VLOOKUP($B572,'Tabelas auxiliares'!$A$65:$C$102,2,FALSE),"")</f>
        <v/>
      </c>
      <c r="H572" s="51" t="str">
        <f>IFERROR(VLOOKUP($B572,'Tabelas auxiliares'!$A$65:$C$102,3,FALSE),"")</f>
        <v/>
      </c>
      <c r="X572" s="51" t="str">
        <f t="shared" si="16"/>
        <v/>
      </c>
      <c r="Y572" s="51" t="str">
        <f>IF(T572="","",IF(AND(T572&lt;&gt;'Tabelas auxiliares'!$B$236,T572&lt;&gt;'Tabelas auxiliares'!$B$237),"FOLHA DE PESSOAL",IF(X572='Tabelas auxiliares'!$A$237,"CUSTEIO",IF(X572='Tabelas auxiliares'!$A$236,"INVESTIMENTO","ERRO - VERIFICAR"))))</f>
        <v/>
      </c>
      <c r="Z572" s="64" t="str">
        <f t="shared" si="17"/>
        <v/>
      </c>
      <c r="AA572" s="44"/>
      <c r="AB572" s="44"/>
      <c r="AC572" s="44"/>
    </row>
    <row r="573" spans="6:29" x14ac:dyDescent="0.25">
      <c r="F573" s="51" t="str">
        <f>IFERROR(VLOOKUP(D573,'Tabelas auxiliares'!$A$3:$B$61,2,FALSE),"")</f>
        <v/>
      </c>
      <c r="G573" s="51" t="str">
        <f>IFERROR(VLOOKUP($B573,'Tabelas auxiliares'!$A$65:$C$102,2,FALSE),"")</f>
        <v/>
      </c>
      <c r="H573" s="51" t="str">
        <f>IFERROR(VLOOKUP($B573,'Tabelas auxiliares'!$A$65:$C$102,3,FALSE),"")</f>
        <v/>
      </c>
      <c r="X573" s="51" t="str">
        <f t="shared" si="16"/>
        <v/>
      </c>
      <c r="Y573" s="51" t="str">
        <f>IF(T573="","",IF(AND(T573&lt;&gt;'Tabelas auxiliares'!$B$236,T573&lt;&gt;'Tabelas auxiliares'!$B$237),"FOLHA DE PESSOAL",IF(X573='Tabelas auxiliares'!$A$237,"CUSTEIO",IF(X573='Tabelas auxiliares'!$A$236,"INVESTIMENTO","ERRO - VERIFICAR"))))</f>
        <v/>
      </c>
      <c r="Z573" s="64" t="str">
        <f t="shared" si="17"/>
        <v/>
      </c>
      <c r="AA573" s="44"/>
      <c r="AB573" s="44"/>
      <c r="AC573" s="44"/>
    </row>
    <row r="574" spans="6:29" x14ac:dyDescent="0.25">
      <c r="F574" s="51" t="str">
        <f>IFERROR(VLOOKUP(D574,'Tabelas auxiliares'!$A$3:$B$61,2,FALSE),"")</f>
        <v/>
      </c>
      <c r="G574" s="51" t="str">
        <f>IFERROR(VLOOKUP($B574,'Tabelas auxiliares'!$A$65:$C$102,2,FALSE),"")</f>
        <v/>
      </c>
      <c r="H574" s="51" t="str">
        <f>IFERROR(VLOOKUP($B574,'Tabelas auxiliares'!$A$65:$C$102,3,FALSE),"")</f>
        <v/>
      </c>
      <c r="X574" s="51" t="str">
        <f t="shared" si="16"/>
        <v/>
      </c>
      <c r="Y574" s="51" t="str">
        <f>IF(T574="","",IF(AND(T574&lt;&gt;'Tabelas auxiliares'!$B$236,T574&lt;&gt;'Tabelas auxiliares'!$B$237),"FOLHA DE PESSOAL",IF(X574='Tabelas auxiliares'!$A$237,"CUSTEIO",IF(X574='Tabelas auxiliares'!$A$236,"INVESTIMENTO","ERRO - VERIFICAR"))))</f>
        <v/>
      </c>
      <c r="Z574" s="64" t="str">
        <f t="shared" si="17"/>
        <v/>
      </c>
      <c r="AA574" s="44"/>
      <c r="AB574" s="44"/>
      <c r="AC574" s="44"/>
    </row>
    <row r="575" spans="6:29" x14ac:dyDescent="0.25">
      <c r="F575" s="51" t="str">
        <f>IFERROR(VLOOKUP(D575,'Tabelas auxiliares'!$A$3:$B$61,2,FALSE),"")</f>
        <v/>
      </c>
      <c r="G575" s="51" t="str">
        <f>IFERROR(VLOOKUP($B575,'Tabelas auxiliares'!$A$65:$C$102,2,FALSE),"")</f>
        <v/>
      </c>
      <c r="H575" s="51" t="str">
        <f>IFERROR(VLOOKUP($B575,'Tabelas auxiliares'!$A$65:$C$102,3,FALSE),"")</f>
        <v/>
      </c>
      <c r="X575" s="51" t="str">
        <f t="shared" si="16"/>
        <v/>
      </c>
      <c r="Y575" s="51" t="str">
        <f>IF(T575="","",IF(AND(T575&lt;&gt;'Tabelas auxiliares'!$B$236,T575&lt;&gt;'Tabelas auxiliares'!$B$237),"FOLHA DE PESSOAL",IF(X575='Tabelas auxiliares'!$A$237,"CUSTEIO",IF(X575='Tabelas auxiliares'!$A$236,"INVESTIMENTO","ERRO - VERIFICAR"))))</f>
        <v/>
      </c>
      <c r="Z575" s="64" t="str">
        <f t="shared" si="17"/>
        <v/>
      </c>
      <c r="AA575" s="44"/>
      <c r="AB575" s="44"/>
      <c r="AC575" s="44"/>
    </row>
    <row r="576" spans="6:29" x14ac:dyDescent="0.25">
      <c r="F576" s="51" t="str">
        <f>IFERROR(VLOOKUP(D576,'Tabelas auxiliares'!$A$3:$B$61,2,FALSE),"")</f>
        <v/>
      </c>
      <c r="G576" s="51" t="str">
        <f>IFERROR(VLOOKUP($B576,'Tabelas auxiliares'!$A$65:$C$102,2,FALSE),"")</f>
        <v/>
      </c>
      <c r="H576" s="51" t="str">
        <f>IFERROR(VLOOKUP($B576,'Tabelas auxiliares'!$A$65:$C$102,3,FALSE),"")</f>
        <v/>
      </c>
      <c r="X576" s="51" t="str">
        <f t="shared" si="16"/>
        <v/>
      </c>
      <c r="Y576" s="51" t="str">
        <f>IF(T576="","",IF(AND(T576&lt;&gt;'Tabelas auxiliares'!$B$236,T576&lt;&gt;'Tabelas auxiliares'!$B$237),"FOLHA DE PESSOAL",IF(X576='Tabelas auxiliares'!$A$237,"CUSTEIO",IF(X576='Tabelas auxiliares'!$A$236,"INVESTIMENTO","ERRO - VERIFICAR"))))</f>
        <v/>
      </c>
      <c r="Z576" s="64" t="str">
        <f t="shared" si="17"/>
        <v/>
      </c>
      <c r="AA576" s="44"/>
      <c r="AB576" s="44"/>
      <c r="AC576" s="44"/>
    </row>
    <row r="577" spans="6:29" x14ac:dyDescent="0.25">
      <c r="F577" s="51" t="str">
        <f>IFERROR(VLOOKUP(D577,'Tabelas auxiliares'!$A$3:$B$61,2,FALSE),"")</f>
        <v/>
      </c>
      <c r="G577" s="51" t="str">
        <f>IFERROR(VLOOKUP($B577,'Tabelas auxiliares'!$A$65:$C$102,2,FALSE),"")</f>
        <v/>
      </c>
      <c r="H577" s="51" t="str">
        <f>IFERROR(VLOOKUP($B577,'Tabelas auxiliares'!$A$65:$C$102,3,FALSE),"")</f>
        <v/>
      </c>
      <c r="X577" s="51" t="str">
        <f t="shared" si="16"/>
        <v/>
      </c>
      <c r="Y577" s="51" t="str">
        <f>IF(T577="","",IF(AND(T577&lt;&gt;'Tabelas auxiliares'!$B$236,T577&lt;&gt;'Tabelas auxiliares'!$B$237),"FOLHA DE PESSOAL",IF(X577='Tabelas auxiliares'!$A$237,"CUSTEIO",IF(X577='Tabelas auxiliares'!$A$236,"INVESTIMENTO","ERRO - VERIFICAR"))))</f>
        <v/>
      </c>
      <c r="Z577" s="64" t="str">
        <f t="shared" si="17"/>
        <v/>
      </c>
      <c r="AA577" s="44"/>
      <c r="AB577" s="44"/>
      <c r="AC577" s="44"/>
    </row>
    <row r="578" spans="6:29" x14ac:dyDescent="0.25">
      <c r="F578" s="51" t="str">
        <f>IFERROR(VLOOKUP(D578,'Tabelas auxiliares'!$A$3:$B$61,2,FALSE),"")</f>
        <v/>
      </c>
      <c r="G578" s="51" t="str">
        <f>IFERROR(VLOOKUP($B578,'Tabelas auxiliares'!$A$65:$C$102,2,FALSE),"")</f>
        <v/>
      </c>
      <c r="H578" s="51" t="str">
        <f>IFERROR(VLOOKUP($B578,'Tabelas auxiliares'!$A$65:$C$102,3,FALSE),"")</f>
        <v/>
      </c>
      <c r="X578" s="51" t="str">
        <f t="shared" si="16"/>
        <v/>
      </c>
      <c r="Y578" s="51" t="str">
        <f>IF(T578="","",IF(AND(T578&lt;&gt;'Tabelas auxiliares'!$B$236,T578&lt;&gt;'Tabelas auxiliares'!$B$237),"FOLHA DE PESSOAL",IF(X578='Tabelas auxiliares'!$A$237,"CUSTEIO",IF(X578='Tabelas auxiliares'!$A$236,"INVESTIMENTO","ERRO - VERIFICAR"))))</f>
        <v/>
      </c>
      <c r="Z578" s="64" t="str">
        <f t="shared" si="17"/>
        <v/>
      </c>
      <c r="AA578" s="44"/>
      <c r="AB578" s="44"/>
      <c r="AC578" s="44"/>
    </row>
    <row r="579" spans="6:29" x14ac:dyDescent="0.25">
      <c r="F579" s="51" t="str">
        <f>IFERROR(VLOOKUP(D579,'Tabelas auxiliares'!$A$3:$B$61,2,FALSE),"")</f>
        <v/>
      </c>
      <c r="G579" s="51" t="str">
        <f>IFERROR(VLOOKUP($B579,'Tabelas auxiliares'!$A$65:$C$102,2,FALSE),"")</f>
        <v/>
      </c>
      <c r="H579" s="51" t="str">
        <f>IFERROR(VLOOKUP($B579,'Tabelas auxiliares'!$A$65:$C$102,3,FALSE),"")</f>
        <v/>
      </c>
      <c r="X579" s="51" t="str">
        <f t="shared" si="16"/>
        <v/>
      </c>
      <c r="Y579" s="51" t="str">
        <f>IF(T579="","",IF(AND(T579&lt;&gt;'Tabelas auxiliares'!$B$236,T579&lt;&gt;'Tabelas auxiliares'!$B$237),"FOLHA DE PESSOAL",IF(X579='Tabelas auxiliares'!$A$237,"CUSTEIO",IF(X579='Tabelas auxiliares'!$A$236,"INVESTIMENTO","ERRO - VERIFICAR"))))</f>
        <v/>
      </c>
      <c r="Z579" s="64" t="str">
        <f t="shared" si="17"/>
        <v/>
      </c>
      <c r="AA579" s="44"/>
      <c r="AB579" s="44"/>
      <c r="AC579" s="44"/>
    </row>
    <row r="580" spans="6:29" x14ac:dyDescent="0.25">
      <c r="F580" s="51" t="str">
        <f>IFERROR(VLOOKUP(D580,'Tabelas auxiliares'!$A$3:$B$61,2,FALSE),"")</f>
        <v/>
      </c>
      <c r="G580" s="51" t="str">
        <f>IFERROR(VLOOKUP($B580,'Tabelas auxiliares'!$A$65:$C$102,2,FALSE),"")</f>
        <v/>
      </c>
      <c r="H580" s="51" t="str">
        <f>IFERROR(VLOOKUP($B580,'Tabelas auxiliares'!$A$65:$C$102,3,FALSE),"")</f>
        <v/>
      </c>
      <c r="X580" s="51" t="str">
        <f t="shared" ref="X580:X643" si="18">LEFT(V580,1)</f>
        <v/>
      </c>
      <c r="Y580" s="51" t="str">
        <f>IF(T580="","",IF(AND(T580&lt;&gt;'Tabelas auxiliares'!$B$236,T580&lt;&gt;'Tabelas auxiliares'!$B$237),"FOLHA DE PESSOAL",IF(X580='Tabelas auxiliares'!$A$237,"CUSTEIO",IF(X580='Tabelas auxiliares'!$A$236,"INVESTIMENTO","ERRO - VERIFICAR"))))</f>
        <v/>
      </c>
      <c r="Z580" s="64" t="str">
        <f t="shared" si="17"/>
        <v/>
      </c>
      <c r="AA580" s="44"/>
      <c r="AB580" s="44"/>
      <c r="AC580" s="44"/>
    </row>
    <row r="581" spans="6:29" x14ac:dyDescent="0.25">
      <c r="F581" s="51" t="str">
        <f>IFERROR(VLOOKUP(D581,'Tabelas auxiliares'!$A$3:$B$61,2,FALSE),"")</f>
        <v/>
      </c>
      <c r="G581" s="51" t="str">
        <f>IFERROR(VLOOKUP($B581,'Tabelas auxiliares'!$A$65:$C$102,2,FALSE),"")</f>
        <v/>
      </c>
      <c r="H581" s="51" t="str">
        <f>IFERROR(VLOOKUP($B581,'Tabelas auxiliares'!$A$65:$C$102,3,FALSE),"")</f>
        <v/>
      </c>
      <c r="X581" s="51" t="str">
        <f t="shared" si="18"/>
        <v/>
      </c>
      <c r="Y581" s="51" t="str">
        <f>IF(T581="","",IF(AND(T581&lt;&gt;'Tabelas auxiliares'!$B$236,T581&lt;&gt;'Tabelas auxiliares'!$B$237),"FOLHA DE PESSOAL",IF(X581='Tabelas auxiliares'!$A$237,"CUSTEIO",IF(X581='Tabelas auxiliares'!$A$236,"INVESTIMENTO","ERRO - VERIFICAR"))))</f>
        <v/>
      </c>
      <c r="Z581" s="64" t="str">
        <f t="shared" ref="Z581:Z644" si="19">IF(AA581+AB581+AC581&lt;&gt;0,AA581+AB581+AC581,"")</f>
        <v/>
      </c>
      <c r="AA581" s="44"/>
      <c r="AB581" s="44"/>
      <c r="AC581" s="44"/>
    </row>
    <row r="582" spans="6:29" x14ac:dyDescent="0.25">
      <c r="F582" s="51" t="str">
        <f>IFERROR(VLOOKUP(D582,'Tabelas auxiliares'!$A$3:$B$61,2,FALSE),"")</f>
        <v/>
      </c>
      <c r="G582" s="51" t="str">
        <f>IFERROR(VLOOKUP($B582,'Tabelas auxiliares'!$A$65:$C$102,2,FALSE),"")</f>
        <v/>
      </c>
      <c r="H582" s="51" t="str">
        <f>IFERROR(VLOOKUP($B582,'Tabelas auxiliares'!$A$65:$C$102,3,FALSE),"")</f>
        <v/>
      </c>
      <c r="X582" s="51" t="str">
        <f t="shared" si="18"/>
        <v/>
      </c>
      <c r="Y582" s="51" t="str">
        <f>IF(T582="","",IF(AND(T582&lt;&gt;'Tabelas auxiliares'!$B$236,T582&lt;&gt;'Tabelas auxiliares'!$B$237),"FOLHA DE PESSOAL",IF(X582='Tabelas auxiliares'!$A$237,"CUSTEIO",IF(X582='Tabelas auxiliares'!$A$236,"INVESTIMENTO","ERRO - VERIFICAR"))))</f>
        <v/>
      </c>
      <c r="Z582" s="64" t="str">
        <f t="shared" si="19"/>
        <v/>
      </c>
      <c r="AA582" s="44"/>
      <c r="AB582" s="44"/>
      <c r="AC582" s="44"/>
    </row>
    <row r="583" spans="6:29" x14ac:dyDescent="0.25">
      <c r="F583" s="51" t="str">
        <f>IFERROR(VLOOKUP(D583,'Tabelas auxiliares'!$A$3:$B$61,2,FALSE),"")</f>
        <v/>
      </c>
      <c r="G583" s="51" t="str">
        <f>IFERROR(VLOOKUP($B583,'Tabelas auxiliares'!$A$65:$C$102,2,FALSE),"")</f>
        <v/>
      </c>
      <c r="H583" s="51" t="str">
        <f>IFERROR(VLOOKUP($B583,'Tabelas auxiliares'!$A$65:$C$102,3,FALSE),"")</f>
        <v/>
      </c>
      <c r="X583" s="51" t="str">
        <f t="shared" si="18"/>
        <v/>
      </c>
      <c r="Y583" s="51" t="str">
        <f>IF(T583="","",IF(AND(T583&lt;&gt;'Tabelas auxiliares'!$B$236,T583&lt;&gt;'Tabelas auxiliares'!$B$237),"FOLHA DE PESSOAL",IF(X583='Tabelas auxiliares'!$A$237,"CUSTEIO",IF(X583='Tabelas auxiliares'!$A$236,"INVESTIMENTO","ERRO - VERIFICAR"))))</f>
        <v/>
      </c>
      <c r="Z583" s="64" t="str">
        <f t="shared" si="19"/>
        <v/>
      </c>
      <c r="AA583" s="44"/>
      <c r="AB583" s="44"/>
      <c r="AC583" s="44"/>
    </row>
    <row r="584" spans="6:29" x14ac:dyDescent="0.25">
      <c r="F584" s="51" t="str">
        <f>IFERROR(VLOOKUP(D584,'Tabelas auxiliares'!$A$3:$B$61,2,FALSE),"")</f>
        <v/>
      </c>
      <c r="G584" s="51" t="str">
        <f>IFERROR(VLOOKUP($B584,'Tabelas auxiliares'!$A$65:$C$102,2,FALSE),"")</f>
        <v/>
      </c>
      <c r="H584" s="51" t="str">
        <f>IFERROR(VLOOKUP($B584,'Tabelas auxiliares'!$A$65:$C$102,3,FALSE),"")</f>
        <v/>
      </c>
      <c r="X584" s="51" t="str">
        <f t="shared" si="18"/>
        <v/>
      </c>
      <c r="Y584" s="51" t="str">
        <f>IF(T584="","",IF(AND(T584&lt;&gt;'Tabelas auxiliares'!$B$236,T584&lt;&gt;'Tabelas auxiliares'!$B$237),"FOLHA DE PESSOAL",IF(X584='Tabelas auxiliares'!$A$237,"CUSTEIO",IF(X584='Tabelas auxiliares'!$A$236,"INVESTIMENTO","ERRO - VERIFICAR"))))</f>
        <v/>
      </c>
      <c r="Z584" s="64" t="str">
        <f t="shared" si="19"/>
        <v/>
      </c>
      <c r="AA584" s="44"/>
      <c r="AB584" s="44"/>
      <c r="AC584" s="44"/>
    </row>
    <row r="585" spans="6:29" x14ac:dyDescent="0.25">
      <c r="F585" s="51" t="str">
        <f>IFERROR(VLOOKUP(D585,'Tabelas auxiliares'!$A$3:$B$61,2,FALSE),"")</f>
        <v/>
      </c>
      <c r="G585" s="51" t="str">
        <f>IFERROR(VLOOKUP($B585,'Tabelas auxiliares'!$A$65:$C$102,2,FALSE),"")</f>
        <v/>
      </c>
      <c r="H585" s="51" t="str">
        <f>IFERROR(VLOOKUP($B585,'Tabelas auxiliares'!$A$65:$C$102,3,FALSE),"")</f>
        <v/>
      </c>
      <c r="X585" s="51" t="str">
        <f t="shared" si="18"/>
        <v/>
      </c>
      <c r="Y585" s="51" t="str">
        <f>IF(T585="","",IF(AND(T585&lt;&gt;'Tabelas auxiliares'!$B$236,T585&lt;&gt;'Tabelas auxiliares'!$B$237),"FOLHA DE PESSOAL",IF(X585='Tabelas auxiliares'!$A$237,"CUSTEIO",IF(X585='Tabelas auxiliares'!$A$236,"INVESTIMENTO","ERRO - VERIFICAR"))))</f>
        <v/>
      </c>
      <c r="Z585" s="64" t="str">
        <f t="shared" si="19"/>
        <v/>
      </c>
      <c r="AA585" s="44"/>
      <c r="AB585" s="44"/>
      <c r="AC585" s="44"/>
    </row>
    <row r="586" spans="6:29" x14ac:dyDescent="0.25">
      <c r="F586" s="51" t="str">
        <f>IFERROR(VLOOKUP(D586,'Tabelas auxiliares'!$A$3:$B$61,2,FALSE),"")</f>
        <v/>
      </c>
      <c r="G586" s="51" t="str">
        <f>IFERROR(VLOOKUP($B586,'Tabelas auxiliares'!$A$65:$C$102,2,FALSE),"")</f>
        <v/>
      </c>
      <c r="H586" s="51" t="str">
        <f>IFERROR(VLOOKUP($B586,'Tabelas auxiliares'!$A$65:$C$102,3,FALSE),"")</f>
        <v/>
      </c>
      <c r="X586" s="51" t="str">
        <f t="shared" si="18"/>
        <v/>
      </c>
      <c r="Y586" s="51" t="str">
        <f>IF(T586="","",IF(AND(T586&lt;&gt;'Tabelas auxiliares'!$B$236,T586&lt;&gt;'Tabelas auxiliares'!$B$237),"FOLHA DE PESSOAL",IF(X586='Tabelas auxiliares'!$A$237,"CUSTEIO",IF(X586='Tabelas auxiliares'!$A$236,"INVESTIMENTO","ERRO - VERIFICAR"))))</f>
        <v/>
      </c>
      <c r="Z586" s="64" t="str">
        <f t="shared" si="19"/>
        <v/>
      </c>
      <c r="AA586" s="44"/>
      <c r="AB586" s="44"/>
      <c r="AC586" s="44"/>
    </row>
    <row r="587" spans="6:29" x14ac:dyDescent="0.25">
      <c r="F587" s="51" t="str">
        <f>IFERROR(VLOOKUP(D587,'Tabelas auxiliares'!$A$3:$B$61,2,FALSE),"")</f>
        <v/>
      </c>
      <c r="G587" s="51" t="str">
        <f>IFERROR(VLOOKUP($B587,'Tabelas auxiliares'!$A$65:$C$102,2,FALSE),"")</f>
        <v/>
      </c>
      <c r="H587" s="51" t="str">
        <f>IFERROR(VLOOKUP($B587,'Tabelas auxiliares'!$A$65:$C$102,3,FALSE),"")</f>
        <v/>
      </c>
      <c r="X587" s="51" t="str">
        <f t="shared" si="18"/>
        <v/>
      </c>
      <c r="Y587" s="51" t="str">
        <f>IF(T587="","",IF(AND(T587&lt;&gt;'Tabelas auxiliares'!$B$236,T587&lt;&gt;'Tabelas auxiliares'!$B$237),"FOLHA DE PESSOAL",IF(X587='Tabelas auxiliares'!$A$237,"CUSTEIO",IF(X587='Tabelas auxiliares'!$A$236,"INVESTIMENTO","ERRO - VERIFICAR"))))</f>
        <v/>
      </c>
      <c r="Z587" s="64" t="str">
        <f t="shared" si="19"/>
        <v/>
      </c>
      <c r="AA587" s="44"/>
      <c r="AB587" s="44"/>
      <c r="AC587" s="44"/>
    </row>
    <row r="588" spans="6:29" x14ac:dyDescent="0.25">
      <c r="F588" s="51" t="str">
        <f>IFERROR(VLOOKUP(D588,'Tabelas auxiliares'!$A$3:$B$61,2,FALSE),"")</f>
        <v/>
      </c>
      <c r="G588" s="51" t="str">
        <f>IFERROR(VLOOKUP($B588,'Tabelas auxiliares'!$A$65:$C$102,2,FALSE),"")</f>
        <v/>
      </c>
      <c r="H588" s="51" t="str">
        <f>IFERROR(VLOOKUP($B588,'Tabelas auxiliares'!$A$65:$C$102,3,FALSE),"")</f>
        <v/>
      </c>
      <c r="X588" s="51" t="str">
        <f t="shared" si="18"/>
        <v/>
      </c>
      <c r="Y588" s="51" t="str">
        <f>IF(T588="","",IF(AND(T588&lt;&gt;'Tabelas auxiliares'!$B$236,T588&lt;&gt;'Tabelas auxiliares'!$B$237),"FOLHA DE PESSOAL",IF(X588='Tabelas auxiliares'!$A$237,"CUSTEIO",IF(X588='Tabelas auxiliares'!$A$236,"INVESTIMENTO","ERRO - VERIFICAR"))))</f>
        <v/>
      </c>
      <c r="Z588" s="64" t="str">
        <f t="shared" si="19"/>
        <v/>
      </c>
      <c r="AA588" s="44"/>
      <c r="AB588" s="44"/>
      <c r="AC588" s="44"/>
    </row>
    <row r="589" spans="6:29" x14ac:dyDescent="0.25">
      <c r="F589" s="51" t="str">
        <f>IFERROR(VLOOKUP(D589,'Tabelas auxiliares'!$A$3:$B$61,2,FALSE),"")</f>
        <v/>
      </c>
      <c r="G589" s="51" t="str">
        <f>IFERROR(VLOOKUP($B589,'Tabelas auxiliares'!$A$65:$C$102,2,FALSE),"")</f>
        <v/>
      </c>
      <c r="H589" s="51" t="str">
        <f>IFERROR(VLOOKUP($B589,'Tabelas auxiliares'!$A$65:$C$102,3,FALSE),"")</f>
        <v/>
      </c>
      <c r="X589" s="51" t="str">
        <f t="shared" si="18"/>
        <v/>
      </c>
      <c r="Y589" s="51" t="str">
        <f>IF(T589="","",IF(AND(T589&lt;&gt;'Tabelas auxiliares'!$B$236,T589&lt;&gt;'Tabelas auxiliares'!$B$237),"FOLHA DE PESSOAL",IF(X589='Tabelas auxiliares'!$A$237,"CUSTEIO",IF(X589='Tabelas auxiliares'!$A$236,"INVESTIMENTO","ERRO - VERIFICAR"))))</f>
        <v/>
      </c>
      <c r="Z589" s="64" t="str">
        <f t="shared" si="19"/>
        <v/>
      </c>
      <c r="AA589" s="44"/>
      <c r="AB589" s="44"/>
      <c r="AC589" s="44"/>
    </row>
    <row r="590" spans="6:29" x14ac:dyDescent="0.25">
      <c r="F590" s="51" t="str">
        <f>IFERROR(VLOOKUP(D590,'Tabelas auxiliares'!$A$3:$B$61,2,FALSE),"")</f>
        <v/>
      </c>
      <c r="G590" s="51" t="str">
        <f>IFERROR(VLOOKUP($B590,'Tabelas auxiliares'!$A$65:$C$102,2,FALSE),"")</f>
        <v/>
      </c>
      <c r="H590" s="51" t="str">
        <f>IFERROR(VLOOKUP($B590,'Tabelas auxiliares'!$A$65:$C$102,3,FALSE),"")</f>
        <v/>
      </c>
      <c r="X590" s="51" t="str">
        <f t="shared" si="18"/>
        <v/>
      </c>
      <c r="Y590" s="51" t="str">
        <f>IF(T590="","",IF(AND(T590&lt;&gt;'Tabelas auxiliares'!$B$236,T590&lt;&gt;'Tabelas auxiliares'!$B$237),"FOLHA DE PESSOAL",IF(X590='Tabelas auxiliares'!$A$237,"CUSTEIO",IF(X590='Tabelas auxiliares'!$A$236,"INVESTIMENTO","ERRO - VERIFICAR"))))</f>
        <v/>
      </c>
      <c r="Z590" s="64" t="str">
        <f t="shared" si="19"/>
        <v/>
      </c>
      <c r="AA590" s="44"/>
      <c r="AB590" s="44"/>
      <c r="AC590" s="44"/>
    </row>
    <row r="591" spans="6:29" x14ac:dyDescent="0.25">
      <c r="F591" s="51" t="str">
        <f>IFERROR(VLOOKUP(D591,'Tabelas auxiliares'!$A$3:$B$61,2,FALSE),"")</f>
        <v/>
      </c>
      <c r="G591" s="51" t="str">
        <f>IFERROR(VLOOKUP($B591,'Tabelas auxiliares'!$A$65:$C$102,2,FALSE),"")</f>
        <v/>
      </c>
      <c r="H591" s="51" t="str">
        <f>IFERROR(VLOOKUP($B591,'Tabelas auxiliares'!$A$65:$C$102,3,FALSE),"")</f>
        <v/>
      </c>
      <c r="X591" s="51" t="str">
        <f t="shared" si="18"/>
        <v/>
      </c>
      <c r="Y591" s="51" t="str">
        <f>IF(T591="","",IF(AND(T591&lt;&gt;'Tabelas auxiliares'!$B$236,T591&lt;&gt;'Tabelas auxiliares'!$B$237),"FOLHA DE PESSOAL",IF(X591='Tabelas auxiliares'!$A$237,"CUSTEIO",IF(X591='Tabelas auxiliares'!$A$236,"INVESTIMENTO","ERRO - VERIFICAR"))))</f>
        <v/>
      </c>
      <c r="Z591" s="64" t="str">
        <f t="shared" si="19"/>
        <v/>
      </c>
      <c r="AA591" s="44"/>
      <c r="AB591" s="44"/>
      <c r="AC591" s="44"/>
    </row>
    <row r="592" spans="6:29" x14ac:dyDescent="0.25">
      <c r="F592" s="51" t="str">
        <f>IFERROR(VLOOKUP(D592,'Tabelas auxiliares'!$A$3:$B$61,2,FALSE),"")</f>
        <v/>
      </c>
      <c r="G592" s="51" t="str">
        <f>IFERROR(VLOOKUP($B592,'Tabelas auxiliares'!$A$65:$C$102,2,FALSE),"")</f>
        <v/>
      </c>
      <c r="H592" s="51" t="str">
        <f>IFERROR(VLOOKUP($B592,'Tabelas auxiliares'!$A$65:$C$102,3,FALSE),"")</f>
        <v/>
      </c>
      <c r="X592" s="51" t="str">
        <f t="shared" si="18"/>
        <v/>
      </c>
      <c r="Y592" s="51" t="str">
        <f>IF(T592="","",IF(AND(T592&lt;&gt;'Tabelas auxiliares'!$B$236,T592&lt;&gt;'Tabelas auxiliares'!$B$237),"FOLHA DE PESSOAL",IF(X592='Tabelas auxiliares'!$A$237,"CUSTEIO",IF(X592='Tabelas auxiliares'!$A$236,"INVESTIMENTO","ERRO - VERIFICAR"))))</f>
        <v/>
      </c>
      <c r="Z592" s="64" t="str">
        <f t="shared" si="19"/>
        <v/>
      </c>
      <c r="AA592" s="44"/>
      <c r="AB592" s="44"/>
      <c r="AC592" s="44"/>
    </row>
    <row r="593" spans="6:29" x14ac:dyDescent="0.25">
      <c r="F593" s="51" t="str">
        <f>IFERROR(VLOOKUP(D593,'Tabelas auxiliares'!$A$3:$B$61,2,FALSE),"")</f>
        <v/>
      </c>
      <c r="G593" s="51" t="str">
        <f>IFERROR(VLOOKUP($B593,'Tabelas auxiliares'!$A$65:$C$102,2,FALSE),"")</f>
        <v/>
      </c>
      <c r="H593" s="51" t="str">
        <f>IFERROR(VLOOKUP($B593,'Tabelas auxiliares'!$A$65:$C$102,3,FALSE),"")</f>
        <v/>
      </c>
      <c r="X593" s="51" t="str">
        <f t="shared" si="18"/>
        <v/>
      </c>
      <c r="Y593" s="51" t="str">
        <f>IF(T593="","",IF(AND(T593&lt;&gt;'Tabelas auxiliares'!$B$236,T593&lt;&gt;'Tabelas auxiliares'!$B$237),"FOLHA DE PESSOAL",IF(X593='Tabelas auxiliares'!$A$237,"CUSTEIO",IF(X593='Tabelas auxiliares'!$A$236,"INVESTIMENTO","ERRO - VERIFICAR"))))</f>
        <v/>
      </c>
      <c r="Z593" s="64" t="str">
        <f t="shared" si="19"/>
        <v/>
      </c>
      <c r="AA593" s="44"/>
      <c r="AB593" s="44"/>
      <c r="AC593" s="44"/>
    </row>
    <row r="594" spans="6:29" x14ac:dyDescent="0.25">
      <c r="F594" s="51" t="str">
        <f>IFERROR(VLOOKUP(D594,'Tabelas auxiliares'!$A$3:$B$61,2,FALSE),"")</f>
        <v/>
      </c>
      <c r="G594" s="51" t="str">
        <f>IFERROR(VLOOKUP($B594,'Tabelas auxiliares'!$A$65:$C$102,2,FALSE),"")</f>
        <v/>
      </c>
      <c r="H594" s="51" t="str">
        <f>IFERROR(VLOOKUP($B594,'Tabelas auxiliares'!$A$65:$C$102,3,FALSE),"")</f>
        <v/>
      </c>
      <c r="X594" s="51" t="str">
        <f t="shared" si="18"/>
        <v/>
      </c>
      <c r="Y594" s="51" t="str">
        <f>IF(T594="","",IF(AND(T594&lt;&gt;'Tabelas auxiliares'!$B$236,T594&lt;&gt;'Tabelas auxiliares'!$B$237),"FOLHA DE PESSOAL",IF(X594='Tabelas auxiliares'!$A$237,"CUSTEIO",IF(X594='Tabelas auxiliares'!$A$236,"INVESTIMENTO","ERRO - VERIFICAR"))))</f>
        <v/>
      </c>
      <c r="Z594" s="64" t="str">
        <f t="shared" si="19"/>
        <v/>
      </c>
      <c r="AA594" s="44"/>
      <c r="AB594" s="44"/>
      <c r="AC594" s="44"/>
    </row>
    <row r="595" spans="6:29" x14ac:dyDescent="0.25">
      <c r="F595" s="51" t="str">
        <f>IFERROR(VLOOKUP(D595,'Tabelas auxiliares'!$A$3:$B$61,2,FALSE),"")</f>
        <v/>
      </c>
      <c r="G595" s="51" t="str">
        <f>IFERROR(VLOOKUP($B595,'Tabelas auxiliares'!$A$65:$C$102,2,FALSE),"")</f>
        <v/>
      </c>
      <c r="H595" s="51" t="str">
        <f>IFERROR(VLOOKUP($B595,'Tabelas auxiliares'!$A$65:$C$102,3,FALSE),"")</f>
        <v/>
      </c>
      <c r="X595" s="51" t="str">
        <f t="shared" si="18"/>
        <v/>
      </c>
      <c r="Y595" s="51" t="str">
        <f>IF(T595="","",IF(AND(T595&lt;&gt;'Tabelas auxiliares'!$B$236,T595&lt;&gt;'Tabelas auxiliares'!$B$237),"FOLHA DE PESSOAL",IF(X595='Tabelas auxiliares'!$A$237,"CUSTEIO",IF(X595='Tabelas auxiliares'!$A$236,"INVESTIMENTO","ERRO - VERIFICAR"))))</f>
        <v/>
      </c>
      <c r="Z595" s="64" t="str">
        <f t="shared" si="19"/>
        <v/>
      </c>
      <c r="AA595" s="44"/>
      <c r="AB595" s="44"/>
      <c r="AC595" s="44"/>
    </row>
    <row r="596" spans="6:29" x14ac:dyDescent="0.25">
      <c r="F596" s="51" t="str">
        <f>IFERROR(VLOOKUP(D596,'Tabelas auxiliares'!$A$3:$B$61,2,FALSE),"")</f>
        <v/>
      </c>
      <c r="G596" s="51" t="str">
        <f>IFERROR(VLOOKUP($B596,'Tabelas auxiliares'!$A$65:$C$102,2,FALSE),"")</f>
        <v/>
      </c>
      <c r="H596" s="51" t="str">
        <f>IFERROR(VLOOKUP($B596,'Tabelas auxiliares'!$A$65:$C$102,3,FALSE),"")</f>
        <v/>
      </c>
      <c r="X596" s="51" t="str">
        <f t="shared" si="18"/>
        <v/>
      </c>
      <c r="Y596" s="51" t="str">
        <f>IF(T596="","",IF(AND(T596&lt;&gt;'Tabelas auxiliares'!$B$236,T596&lt;&gt;'Tabelas auxiliares'!$B$237),"FOLHA DE PESSOAL",IF(X596='Tabelas auxiliares'!$A$237,"CUSTEIO",IF(X596='Tabelas auxiliares'!$A$236,"INVESTIMENTO","ERRO - VERIFICAR"))))</f>
        <v/>
      </c>
      <c r="Z596" s="64" t="str">
        <f t="shared" si="19"/>
        <v/>
      </c>
      <c r="AA596" s="44"/>
      <c r="AB596" s="44"/>
      <c r="AC596" s="44"/>
    </row>
    <row r="597" spans="6:29" x14ac:dyDescent="0.25">
      <c r="F597" s="51" t="str">
        <f>IFERROR(VLOOKUP(D597,'Tabelas auxiliares'!$A$3:$B$61,2,FALSE),"")</f>
        <v/>
      </c>
      <c r="G597" s="51" t="str">
        <f>IFERROR(VLOOKUP($B597,'Tabelas auxiliares'!$A$65:$C$102,2,FALSE),"")</f>
        <v/>
      </c>
      <c r="H597" s="51" t="str">
        <f>IFERROR(VLOOKUP($B597,'Tabelas auxiliares'!$A$65:$C$102,3,FALSE),"")</f>
        <v/>
      </c>
      <c r="X597" s="51" t="str">
        <f t="shared" si="18"/>
        <v/>
      </c>
      <c r="Y597" s="51" t="str">
        <f>IF(T597="","",IF(AND(T597&lt;&gt;'Tabelas auxiliares'!$B$236,T597&lt;&gt;'Tabelas auxiliares'!$B$237),"FOLHA DE PESSOAL",IF(X597='Tabelas auxiliares'!$A$237,"CUSTEIO",IF(X597='Tabelas auxiliares'!$A$236,"INVESTIMENTO","ERRO - VERIFICAR"))))</f>
        <v/>
      </c>
      <c r="Z597" s="64" t="str">
        <f t="shared" si="19"/>
        <v/>
      </c>
      <c r="AA597" s="44"/>
      <c r="AB597" s="44"/>
      <c r="AC597" s="44"/>
    </row>
    <row r="598" spans="6:29" x14ac:dyDescent="0.25">
      <c r="F598" s="51" t="str">
        <f>IFERROR(VLOOKUP(D598,'Tabelas auxiliares'!$A$3:$B$61,2,FALSE),"")</f>
        <v/>
      </c>
      <c r="G598" s="51" t="str">
        <f>IFERROR(VLOOKUP($B598,'Tabelas auxiliares'!$A$65:$C$102,2,FALSE),"")</f>
        <v/>
      </c>
      <c r="H598" s="51" t="str">
        <f>IFERROR(VLOOKUP($B598,'Tabelas auxiliares'!$A$65:$C$102,3,FALSE),"")</f>
        <v/>
      </c>
      <c r="X598" s="51" t="str">
        <f t="shared" si="18"/>
        <v/>
      </c>
      <c r="Y598" s="51" t="str">
        <f>IF(T598="","",IF(AND(T598&lt;&gt;'Tabelas auxiliares'!$B$236,T598&lt;&gt;'Tabelas auxiliares'!$B$237),"FOLHA DE PESSOAL",IF(X598='Tabelas auxiliares'!$A$237,"CUSTEIO",IF(X598='Tabelas auxiliares'!$A$236,"INVESTIMENTO","ERRO - VERIFICAR"))))</f>
        <v/>
      </c>
      <c r="Z598" s="64" t="str">
        <f t="shared" si="19"/>
        <v/>
      </c>
      <c r="AA598" s="44"/>
      <c r="AB598" s="44"/>
      <c r="AC598" s="44"/>
    </row>
    <row r="599" spans="6:29" x14ac:dyDescent="0.25">
      <c r="F599" s="51" t="str">
        <f>IFERROR(VLOOKUP(D599,'Tabelas auxiliares'!$A$3:$B$61,2,FALSE),"")</f>
        <v/>
      </c>
      <c r="G599" s="51" t="str">
        <f>IFERROR(VLOOKUP($B599,'Tabelas auxiliares'!$A$65:$C$102,2,FALSE),"")</f>
        <v/>
      </c>
      <c r="H599" s="51" t="str">
        <f>IFERROR(VLOOKUP($B599,'Tabelas auxiliares'!$A$65:$C$102,3,FALSE),"")</f>
        <v/>
      </c>
      <c r="X599" s="51" t="str">
        <f t="shared" si="18"/>
        <v/>
      </c>
      <c r="Y599" s="51" t="str">
        <f>IF(T599="","",IF(AND(T599&lt;&gt;'Tabelas auxiliares'!$B$236,T599&lt;&gt;'Tabelas auxiliares'!$B$237),"FOLHA DE PESSOAL",IF(X599='Tabelas auxiliares'!$A$237,"CUSTEIO",IF(X599='Tabelas auxiliares'!$A$236,"INVESTIMENTO","ERRO - VERIFICAR"))))</f>
        <v/>
      </c>
      <c r="Z599" s="64" t="str">
        <f t="shared" si="19"/>
        <v/>
      </c>
      <c r="AA599" s="44"/>
      <c r="AB599" s="44"/>
      <c r="AC599" s="44"/>
    </row>
    <row r="600" spans="6:29" x14ac:dyDescent="0.25">
      <c r="F600" s="51" t="str">
        <f>IFERROR(VLOOKUP(D600,'Tabelas auxiliares'!$A$3:$B$61,2,FALSE),"")</f>
        <v/>
      </c>
      <c r="G600" s="51" t="str">
        <f>IFERROR(VLOOKUP($B600,'Tabelas auxiliares'!$A$65:$C$102,2,FALSE),"")</f>
        <v/>
      </c>
      <c r="H600" s="51" t="str">
        <f>IFERROR(VLOOKUP($B600,'Tabelas auxiliares'!$A$65:$C$102,3,FALSE),"")</f>
        <v/>
      </c>
      <c r="X600" s="51" t="str">
        <f t="shared" si="18"/>
        <v/>
      </c>
      <c r="Y600" s="51" t="str">
        <f>IF(T600="","",IF(AND(T600&lt;&gt;'Tabelas auxiliares'!$B$236,T600&lt;&gt;'Tabelas auxiliares'!$B$237),"FOLHA DE PESSOAL",IF(X600='Tabelas auxiliares'!$A$237,"CUSTEIO",IF(X600='Tabelas auxiliares'!$A$236,"INVESTIMENTO","ERRO - VERIFICAR"))))</f>
        <v/>
      </c>
      <c r="Z600" s="64" t="str">
        <f t="shared" si="19"/>
        <v/>
      </c>
      <c r="AA600" s="44"/>
      <c r="AB600" s="44"/>
      <c r="AC600" s="44"/>
    </row>
    <row r="601" spans="6:29" x14ac:dyDescent="0.25">
      <c r="F601" s="51" t="str">
        <f>IFERROR(VLOOKUP(D601,'Tabelas auxiliares'!$A$3:$B$61,2,FALSE),"")</f>
        <v/>
      </c>
      <c r="G601" s="51" t="str">
        <f>IFERROR(VLOOKUP($B601,'Tabelas auxiliares'!$A$65:$C$102,2,FALSE),"")</f>
        <v/>
      </c>
      <c r="H601" s="51" t="str">
        <f>IFERROR(VLOOKUP($B601,'Tabelas auxiliares'!$A$65:$C$102,3,FALSE),"")</f>
        <v/>
      </c>
      <c r="X601" s="51" t="str">
        <f t="shared" si="18"/>
        <v/>
      </c>
      <c r="Y601" s="51" t="str">
        <f>IF(T601="","",IF(AND(T601&lt;&gt;'Tabelas auxiliares'!$B$236,T601&lt;&gt;'Tabelas auxiliares'!$B$237),"FOLHA DE PESSOAL",IF(X601='Tabelas auxiliares'!$A$237,"CUSTEIO",IF(X601='Tabelas auxiliares'!$A$236,"INVESTIMENTO","ERRO - VERIFICAR"))))</f>
        <v/>
      </c>
      <c r="Z601" s="64" t="str">
        <f t="shared" si="19"/>
        <v/>
      </c>
      <c r="AA601" s="44"/>
      <c r="AB601" s="44"/>
      <c r="AC601" s="44"/>
    </row>
    <row r="602" spans="6:29" x14ac:dyDescent="0.25">
      <c r="F602" s="51" t="str">
        <f>IFERROR(VLOOKUP(D602,'Tabelas auxiliares'!$A$3:$B$61,2,FALSE),"")</f>
        <v/>
      </c>
      <c r="G602" s="51" t="str">
        <f>IFERROR(VLOOKUP($B602,'Tabelas auxiliares'!$A$65:$C$102,2,FALSE),"")</f>
        <v/>
      </c>
      <c r="H602" s="51" t="str">
        <f>IFERROR(VLOOKUP($B602,'Tabelas auxiliares'!$A$65:$C$102,3,FALSE),"")</f>
        <v/>
      </c>
      <c r="X602" s="51" t="str">
        <f t="shared" si="18"/>
        <v/>
      </c>
      <c r="Y602" s="51" t="str">
        <f>IF(T602="","",IF(AND(T602&lt;&gt;'Tabelas auxiliares'!$B$236,T602&lt;&gt;'Tabelas auxiliares'!$B$237),"FOLHA DE PESSOAL",IF(X602='Tabelas auxiliares'!$A$237,"CUSTEIO",IF(X602='Tabelas auxiliares'!$A$236,"INVESTIMENTO","ERRO - VERIFICAR"))))</f>
        <v/>
      </c>
      <c r="Z602" s="64" t="str">
        <f t="shared" si="19"/>
        <v/>
      </c>
      <c r="AA602" s="44"/>
      <c r="AB602" s="44"/>
      <c r="AC602" s="44"/>
    </row>
    <row r="603" spans="6:29" x14ac:dyDescent="0.25">
      <c r="F603" s="51" t="str">
        <f>IFERROR(VLOOKUP(D603,'Tabelas auxiliares'!$A$3:$B$61,2,FALSE),"")</f>
        <v/>
      </c>
      <c r="G603" s="51" t="str">
        <f>IFERROR(VLOOKUP($B603,'Tabelas auxiliares'!$A$65:$C$102,2,FALSE),"")</f>
        <v/>
      </c>
      <c r="H603" s="51" t="str">
        <f>IFERROR(VLOOKUP($B603,'Tabelas auxiliares'!$A$65:$C$102,3,FALSE),"")</f>
        <v/>
      </c>
      <c r="X603" s="51" t="str">
        <f t="shared" si="18"/>
        <v/>
      </c>
      <c r="Y603" s="51" t="str">
        <f>IF(T603="","",IF(AND(T603&lt;&gt;'Tabelas auxiliares'!$B$236,T603&lt;&gt;'Tabelas auxiliares'!$B$237),"FOLHA DE PESSOAL",IF(X603='Tabelas auxiliares'!$A$237,"CUSTEIO",IF(X603='Tabelas auxiliares'!$A$236,"INVESTIMENTO","ERRO - VERIFICAR"))))</f>
        <v/>
      </c>
      <c r="Z603" s="64" t="str">
        <f t="shared" si="19"/>
        <v/>
      </c>
      <c r="AA603" s="44"/>
      <c r="AB603" s="44"/>
      <c r="AC603" s="44"/>
    </row>
    <row r="604" spans="6:29" x14ac:dyDescent="0.25">
      <c r="F604" s="51" t="str">
        <f>IFERROR(VLOOKUP(D604,'Tabelas auxiliares'!$A$3:$B$61,2,FALSE),"")</f>
        <v/>
      </c>
      <c r="G604" s="51" t="str">
        <f>IFERROR(VLOOKUP($B604,'Tabelas auxiliares'!$A$65:$C$102,2,FALSE),"")</f>
        <v/>
      </c>
      <c r="H604" s="51" t="str">
        <f>IFERROR(VLOOKUP($B604,'Tabelas auxiliares'!$A$65:$C$102,3,FALSE),"")</f>
        <v/>
      </c>
      <c r="X604" s="51" t="str">
        <f t="shared" si="18"/>
        <v/>
      </c>
      <c r="Y604" s="51" t="str">
        <f>IF(T604="","",IF(AND(T604&lt;&gt;'Tabelas auxiliares'!$B$236,T604&lt;&gt;'Tabelas auxiliares'!$B$237),"FOLHA DE PESSOAL",IF(X604='Tabelas auxiliares'!$A$237,"CUSTEIO",IF(X604='Tabelas auxiliares'!$A$236,"INVESTIMENTO","ERRO - VERIFICAR"))))</f>
        <v/>
      </c>
      <c r="Z604" s="64" t="str">
        <f t="shared" si="19"/>
        <v/>
      </c>
      <c r="AA604" s="44"/>
      <c r="AB604" s="44"/>
      <c r="AC604" s="44"/>
    </row>
    <row r="605" spans="6:29" x14ac:dyDescent="0.25">
      <c r="F605" s="51" t="str">
        <f>IFERROR(VLOOKUP(D605,'Tabelas auxiliares'!$A$3:$B$61,2,FALSE),"")</f>
        <v/>
      </c>
      <c r="G605" s="51" t="str">
        <f>IFERROR(VLOOKUP($B605,'Tabelas auxiliares'!$A$65:$C$102,2,FALSE),"")</f>
        <v/>
      </c>
      <c r="H605" s="51" t="str">
        <f>IFERROR(VLOOKUP($B605,'Tabelas auxiliares'!$A$65:$C$102,3,FALSE),"")</f>
        <v/>
      </c>
      <c r="X605" s="51" t="str">
        <f t="shared" si="18"/>
        <v/>
      </c>
      <c r="Y605" s="51" t="str">
        <f>IF(T605="","",IF(AND(T605&lt;&gt;'Tabelas auxiliares'!$B$236,T605&lt;&gt;'Tabelas auxiliares'!$B$237),"FOLHA DE PESSOAL",IF(X605='Tabelas auxiliares'!$A$237,"CUSTEIO",IF(X605='Tabelas auxiliares'!$A$236,"INVESTIMENTO","ERRO - VERIFICAR"))))</f>
        <v/>
      </c>
      <c r="Z605" s="64" t="str">
        <f t="shared" si="19"/>
        <v/>
      </c>
      <c r="AA605" s="44"/>
      <c r="AB605" s="44"/>
      <c r="AC605" s="44"/>
    </row>
    <row r="606" spans="6:29" x14ac:dyDescent="0.25">
      <c r="F606" s="51" t="str">
        <f>IFERROR(VLOOKUP(D606,'Tabelas auxiliares'!$A$3:$B$61,2,FALSE),"")</f>
        <v/>
      </c>
      <c r="G606" s="51" t="str">
        <f>IFERROR(VLOOKUP($B606,'Tabelas auxiliares'!$A$65:$C$102,2,FALSE),"")</f>
        <v/>
      </c>
      <c r="H606" s="51" t="str">
        <f>IFERROR(VLOOKUP($B606,'Tabelas auxiliares'!$A$65:$C$102,3,FALSE),"")</f>
        <v/>
      </c>
      <c r="X606" s="51" t="str">
        <f t="shared" si="18"/>
        <v/>
      </c>
      <c r="Y606" s="51" t="str">
        <f>IF(T606="","",IF(AND(T606&lt;&gt;'Tabelas auxiliares'!$B$236,T606&lt;&gt;'Tabelas auxiliares'!$B$237),"FOLHA DE PESSOAL",IF(X606='Tabelas auxiliares'!$A$237,"CUSTEIO",IF(X606='Tabelas auxiliares'!$A$236,"INVESTIMENTO","ERRO - VERIFICAR"))))</f>
        <v/>
      </c>
      <c r="Z606" s="64" t="str">
        <f t="shared" si="19"/>
        <v/>
      </c>
      <c r="AA606" s="44"/>
      <c r="AB606" s="44"/>
      <c r="AC606" s="44"/>
    </row>
    <row r="607" spans="6:29" x14ac:dyDescent="0.25">
      <c r="F607" s="51" t="str">
        <f>IFERROR(VLOOKUP(D607,'Tabelas auxiliares'!$A$3:$B$61,2,FALSE),"")</f>
        <v/>
      </c>
      <c r="G607" s="51" t="str">
        <f>IFERROR(VLOOKUP($B607,'Tabelas auxiliares'!$A$65:$C$102,2,FALSE),"")</f>
        <v/>
      </c>
      <c r="H607" s="51" t="str">
        <f>IFERROR(VLOOKUP($B607,'Tabelas auxiliares'!$A$65:$C$102,3,FALSE),"")</f>
        <v/>
      </c>
      <c r="X607" s="51" t="str">
        <f t="shared" si="18"/>
        <v/>
      </c>
      <c r="Y607" s="51" t="str">
        <f>IF(T607="","",IF(AND(T607&lt;&gt;'Tabelas auxiliares'!$B$236,T607&lt;&gt;'Tabelas auxiliares'!$B$237),"FOLHA DE PESSOAL",IF(X607='Tabelas auxiliares'!$A$237,"CUSTEIO",IF(X607='Tabelas auxiliares'!$A$236,"INVESTIMENTO","ERRO - VERIFICAR"))))</f>
        <v/>
      </c>
      <c r="Z607" s="64" t="str">
        <f t="shared" si="19"/>
        <v/>
      </c>
      <c r="AA607" s="44"/>
      <c r="AB607" s="44"/>
      <c r="AC607" s="44"/>
    </row>
    <row r="608" spans="6:29" x14ac:dyDescent="0.25">
      <c r="F608" s="51" t="str">
        <f>IFERROR(VLOOKUP(D608,'Tabelas auxiliares'!$A$3:$B$61,2,FALSE),"")</f>
        <v/>
      </c>
      <c r="G608" s="51" t="str">
        <f>IFERROR(VLOOKUP($B608,'Tabelas auxiliares'!$A$65:$C$102,2,FALSE),"")</f>
        <v/>
      </c>
      <c r="H608" s="51" t="str">
        <f>IFERROR(VLOOKUP($B608,'Tabelas auxiliares'!$A$65:$C$102,3,FALSE),"")</f>
        <v/>
      </c>
      <c r="X608" s="51" t="str">
        <f t="shared" si="18"/>
        <v/>
      </c>
      <c r="Y608" s="51" t="str">
        <f>IF(T608="","",IF(AND(T608&lt;&gt;'Tabelas auxiliares'!$B$236,T608&lt;&gt;'Tabelas auxiliares'!$B$237),"FOLHA DE PESSOAL",IF(X608='Tabelas auxiliares'!$A$237,"CUSTEIO",IF(X608='Tabelas auxiliares'!$A$236,"INVESTIMENTO","ERRO - VERIFICAR"))))</f>
        <v/>
      </c>
      <c r="Z608" s="64" t="str">
        <f t="shared" si="19"/>
        <v/>
      </c>
      <c r="AA608" s="44"/>
      <c r="AB608" s="44"/>
      <c r="AC608" s="44"/>
    </row>
    <row r="609" spans="6:29" x14ac:dyDescent="0.25">
      <c r="F609" s="51" t="str">
        <f>IFERROR(VLOOKUP(D609,'Tabelas auxiliares'!$A$3:$B$61,2,FALSE),"")</f>
        <v/>
      </c>
      <c r="G609" s="51" t="str">
        <f>IFERROR(VLOOKUP($B609,'Tabelas auxiliares'!$A$65:$C$102,2,FALSE),"")</f>
        <v/>
      </c>
      <c r="H609" s="51" t="str">
        <f>IFERROR(VLOOKUP($B609,'Tabelas auxiliares'!$A$65:$C$102,3,FALSE),"")</f>
        <v/>
      </c>
      <c r="X609" s="51" t="str">
        <f t="shared" si="18"/>
        <v/>
      </c>
      <c r="Y609" s="51" t="str">
        <f>IF(T609="","",IF(AND(T609&lt;&gt;'Tabelas auxiliares'!$B$236,T609&lt;&gt;'Tabelas auxiliares'!$B$237),"FOLHA DE PESSOAL",IF(X609='Tabelas auxiliares'!$A$237,"CUSTEIO",IF(X609='Tabelas auxiliares'!$A$236,"INVESTIMENTO","ERRO - VERIFICAR"))))</f>
        <v/>
      </c>
      <c r="Z609" s="64" t="str">
        <f t="shared" si="19"/>
        <v/>
      </c>
      <c r="AA609" s="44"/>
      <c r="AB609" s="44"/>
      <c r="AC609" s="44"/>
    </row>
    <row r="610" spans="6:29" x14ac:dyDescent="0.25">
      <c r="F610" s="51" t="str">
        <f>IFERROR(VLOOKUP(D610,'Tabelas auxiliares'!$A$3:$B$61,2,FALSE),"")</f>
        <v/>
      </c>
      <c r="G610" s="51" t="str">
        <f>IFERROR(VLOOKUP($B610,'Tabelas auxiliares'!$A$65:$C$102,2,FALSE),"")</f>
        <v/>
      </c>
      <c r="H610" s="51" t="str">
        <f>IFERROR(VLOOKUP($B610,'Tabelas auxiliares'!$A$65:$C$102,3,FALSE),"")</f>
        <v/>
      </c>
      <c r="X610" s="51" t="str">
        <f t="shared" si="18"/>
        <v/>
      </c>
      <c r="Y610" s="51" t="str">
        <f>IF(T610="","",IF(AND(T610&lt;&gt;'Tabelas auxiliares'!$B$236,T610&lt;&gt;'Tabelas auxiliares'!$B$237),"FOLHA DE PESSOAL",IF(X610='Tabelas auxiliares'!$A$237,"CUSTEIO",IF(X610='Tabelas auxiliares'!$A$236,"INVESTIMENTO","ERRO - VERIFICAR"))))</f>
        <v/>
      </c>
      <c r="Z610" s="64" t="str">
        <f t="shared" si="19"/>
        <v/>
      </c>
      <c r="AA610" s="44"/>
      <c r="AB610" s="44"/>
      <c r="AC610" s="44"/>
    </row>
    <row r="611" spans="6:29" x14ac:dyDescent="0.25">
      <c r="F611" s="51" t="str">
        <f>IFERROR(VLOOKUP(D611,'Tabelas auxiliares'!$A$3:$B$61,2,FALSE),"")</f>
        <v/>
      </c>
      <c r="G611" s="51" t="str">
        <f>IFERROR(VLOOKUP($B611,'Tabelas auxiliares'!$A$65:$C$102,2,FALSE),"")</f>
        <v/>
      </c>
      <c r="H611" s="51" t="str">
        <f>IFERROR(VLOOKUP($B611,'Tabelas auxiliares'!$A$65:$C$102,3,FALSE),"")</f>
        <v/>
      </c>
      <c r="X611" s="51" t="str">
        <f t="shared" si="18"/>
        <v/>
      </c>
      <c r="Y611" s="51" t="str">
        <f>IF(T611="","",IF(AND(T611&lt;&gt;'Tabelas auxiliares'!$B$236,T611&lt;&gt;'Tabelas auxiliares'!$B$237),"FOLHA DE PESSOAL",IF(X611='Tabelas auxiliares'!$A$237,"CUSTEIO",IF(X611='Tabelas auxiliares'!$A$236,"INVESTIMENTO","ERRO - VERIFICAR"))))</f>
        <v/>
      </c>
      <c r="Z611" s="64" t="str">
        <f t="shared" si="19"/>
        <v/>
      </c>
      <c r="AA611" s="44"/>
      <c r="AB611" s="44"/>
      <c r="AC611" s="44"/>
    </row>
    <row r="612" spans="6:29" x14ac:dyDescent="0.25">
      <c r="F612" s="51" t="str">
        <f>IFERROR(VLOOKUP(D612,'Tabelas auxiliares'!$A$3:$B$61,2,FALSE),"")</f>
        <v/>
      </c>
      <c r="G612" s="51" t="str">
        <f>IFERROR(VLOOKUP($B612,'Tabelas auxiliares'!$A$65:$C$102,2,FALSE),"")</f>
        <v/>
      </c>
      <c r="H612" s="51" t="str">
        <f>IFERROR(VLOOKUP($B612,'Tabelas auxiliares'!$A$65:$C$102,3,FALSE),"")</f>
        <v/>
      </c>
      <c r="X612" s="51" t="str">
        <f t="shared" si="18"/>
        <v/>
      </c>
      <c r="Y612" s="51" t="str">
        <f>IF(T612="","",IF(AND(T612&lt;&gt;'Tabelas auxiliares'!$B$236,T612&lt;&gt;'Tabelas auxiliares'!$B$237),"FOLHA DE PESSOAL",IF(X612='Tabelas auxiliares'!$A$237,"CUSTEIO",IF(X612='Tabelas auxiliares'!$A$236,"INVESTIMENTO","ERRO - VERIFICAR"))))</f>
        <v/>
      </c>
      <c r="Z612" s="64" t="str">
        <f t="shared" si="19"/>
        <v/>
      </c>
      <c r="AA612" s="44"/>
      <c r="AB612" s="44"/>
      <c r="AC612" s="44"/>
    </row>
    <row r="613" spans="6:29" x14ac:dyDescent="0.25">
      <c r="F613" s="51" t="str">
        <f>IFERROR(VLOOKUP(D613,'Tabelas auxiliares'!$A$3:$B$61,2,FALSE),"")</f>
        <v/>
      </c>
      <c r="G613" s="51" t="str">
        <f>IFERROR(VLOOKUP($B613,'Tabelas auxiliares'!$A$65:$C$102,2,FALSE),"")</f>
        <v/>
      </c>
      <c r="H613" s="51" t="str">
        <f>IFERROR(VLOOKUP($B613,'Tabelas auxiliares'!$A$65:$C$102,3,FALSE),"")</f>
        <v/>
      </c>
      <c r="X613" s="51" t="str">
        <f t="shared" si="18"/>
        <v/>
      </c>
      <c r="Y613" s="51" t="str">
        <f>IF(T613="","",IF(AND(T613&lt;&gt;'Tabelas auxiliares'!$B$236,T613&lt;&gt;'Tabelas auxiliares'!$B$237),"FOLHA DE PESSOAL",IF(X613='Tabelas auxiliares'!$A$237,"CUSTEIO",IF(X613='Tabelas auxiliares'!$A$236,"INVESTIMENTO","ERRO - VERIFICAR"))))</f>
        <v/>
      </c>
      <c r="Z613" s="64" t="str">
        <f t="shared" si="19"/>
        <v/>
      </c>
      <c r="AA613" s="44"/>
      <c r="AB613" s="44"/>
      <c r="AC613" s="44"/>
    </row>
    <row r="614" spans="6:29" x14ac:dyDescent="0.25">
      <c r="F614" s="51" t="str">
        <f>IFERROR(VLOOKUP(D614,'Tabelas auxiliares'!$A$3:$B$61,2,FALSE),"")</f>
        <v/>
      </c>
      <c r="G614" s="51" t="str">
        <f>IFERROR(VLOOKUP($B614,'Tabelas auxiliares'!$A$65:$C$102,2,FALSE),"")</f>
        <v/>
      </c>
      <c r="H614" s="51" t="str">
        <f>IFERROR(VLOOKUP($B614,'Tabelas auxiliares'!$A$65:$C$102,3,FALSE),"")</f>
        <v/>
      </c>
      <c r="X614" s="51" t="str">
        <f t="shared" si="18"/>
        <v/>
      </c>
      <c r="Y614" s="51" t="str">
        <f>IF(T614="","",IF(AND(T614&lt;&gt;'Tabelas auxiliares'!$B$236,T614&lt;&gt;'Tabelas auxiliares'!$B$237),"FOLHA DE PESSOAL",IF(X614='Tabelas auxiliares'!$A$237,"CUSTEIO",IF(X614='Tabelas auxiliares'!$A$236,"INVESTIMENTO","ERRO - VERIFICAR"))))</f>
        <v/>
      </c>
      <c r="Z614" s="64" t="str">
        <f t="shared" si="19"/>
        <v/>
      </c>
      <c r="AA614" s="44"/>
      <c r="AB614" s="44"/>
      <c r="AC614" s="44"/>
    </row>
    <row r="615" spans="6:29" x14ac:dyDescent="0.25">
      <c r="F615" s="51" t="str">
        <f>IFERROR(VLOOKUP(D615,'Tabelas auxiliares'!$A$3:$B$61,2,FALSE),"")</f>
        <v/>
      </c>
      <c r="G615" s="51" t="str">
        <f>IFERROR(VLOOKUP($B615,'Tabelas auxiliares'!$A$65:$C$102,2,FALSE),"")</f>
        <v/>
      </c>
      <c r="H615" s="51" t="str">
        <f>IFERROR(VLOOKUP($B615,'Tabelas auxiliares'!$A$65:$C$102,3,FALSE),"")</f>
        <v/>
      </c>
      <c r="X615" s="51" t="str">
        <f t="shared" si="18"/>
        <v/>
      </c>
      <c r="Y615" s="51" t="str">
        <f>IF(T615="","",IF(AND(T615&lt;&gt;'Tabelas auxiliares'!$B$236,T615&lt;&gt;'Tabelas auxiliares'!$B$237),"FOLHA DE PESSOAL",IF(X615='Tabelas auxiliares'!$A$237,"CUSTEIO",IF(X615='Tabelas auxiliares'!$A$236,"INVESTIMENTO","ERRO - VERIFICAR"))))</f>
        <v/>
      </c>
      <c r="Z615" s="64" t="str">
        <f t="shared" si="19"/>
        <v/>
      </c>
      <c r="AA615" s="44"/>
      <c r="AB615" s="44"/>
      <c r="AC615" s="44"/>
    </row>
    <row r="616" spans="6:29" x14ac:dyDescent="0.25">
      <c r="F616" s="51" t="str">
        <f>IFERROR(VLOOKUP(D616,'Tabelas auxiliares'!$A$3:$B$61,2,FALSE),"")</f>
        <v/>
      </c>
      <c r="G616" s="51" t="str">
        <f>IFERROR(VLOOKUP($B616,'Tabelas auxiliares'!$A$65:$C$102,2,FALSE),"")</f>
        <v/>
      </c>
      <c r="H616" s="51" t="str">
        <f>IFERROR(VLOOKUP($B616,'Tabelas auxiliares'!$A$65:$C$102,3,FALSE),"")</f>
        <v/>
      </c>
      <c r="X616" s="51" t="str">
        <f t="shared" si="18"/>
        <v/>
      </c>
      <c r="Y616" s="51" t="str">
        <f>IF(T616="","",IF(AND(T616&lt;&gt;'Tabelas auxiliares'!$B$236,T616&lt;&gt;'Tabelas auxiliares'!$B$237),"FOLHA DE PESSOAL",IF(X616='Tabelas auxiliares'!$A$237,"CUSTEIO",IF(X616='Tabelas auxiliares'!$A$236,"INVESTIMENTO","ERRO - VERIFICAR"))))</f>
        <v/>
      </c>
      <c r="Z616" s="64" t="str">
        <f t="shared" si="19"/>
        <v/>
      </c>
      <c r="AA616" s="44"/>
      <c r="AB616" s="44"/>
      <c r="AC616" s="44"/>
    </row>
    <row r="617" spans="6:29" x14ac:dyDescent="0.25">
      <c r="F617" s="51" t="str">
        <f>IFERROR(VLOOKUP(D617,'Tabelas auxiliares'!$A$3:$B$61,2,FALSE),"")</f>
        <v/>
      </c>
      <c r="G617" s="51" t="str">
        <f>IFERROR(VLOOKUP($B617,'Tabelas auxiliares'!$A$65:$C$102,2,FALSE),"")</f>
        <v/>
      </c>
      <c r="H617" s="51" t="str">
        <f>IFERROR(VLOOKUP($B617,'Tabelas auxiliares'!$A$65:$C$102,3,FALSE),"")</f>
        <v/>
      </c>
      <c r="X617" s="51" t="str">
        <f t="shared" si="18"/>
        <v/>
      </c>
      <c r="Y617" s="51" t="str">
        <f>IF(T617="","",IF(AND(T617&lt;&gt;'Tabelas auxiliares'!$B$236,T617&lt;&gt;'Tabelas auxiliares'!$B$237),"FOLHA DE PESSOAL",IF(X617='Tabelas auxiliares'!$A$237,"CUSTEIO",IF(X617='Tabelas auxiliares'!$A$236,"INVESTIMENTO","ERRO - VERIFICAR"))))</f>
        <v/>
      </c>
      <c r="Z617" s="64" t="str">
        <f t="shared" si="19"/>
        <v/>
      </c>
      <c r="AA617" s="44"/>
      <c r="AB617" s="44"/>
      <c r="AC617" s="44"/>
    </row>
    <row r="618" spans="6:29" x14ac:dyDescent="0.25">
      <c r="F618" s="51" t="str">
        <f>IFERROR(VLOOKUP(D618,'Tabelas auxiliares'!$A$3:$B$61,2,FALSE),"")</f>
        <v/>
      </c>
      <c r="G618" s="51" t="str">
        <f>IFERROR(VLOOKUP($B618,'Tabelas auxiliares'!$A$65:$C$102,2,FALSE),"")</f>
        <v/>
      </c>
      <c r="H618" s="51" t="str">
        <f>IFERROR(VLOOKUP($B618,'Tabelas auxiliares'!$A$65:$C$102,3,FALSE),"")</f>
        <v/>
      </c>
      <c r="X618" s="51" t="str">
        <f t="shared" si="18"/>
        <v/>
      </c>
      <c r="Y618" s="51" t="str">
        <f>IF(T618="","",IF(AND(T618&lt;&gt;'Tabelas auxiliares'!$B$236,T618&lt;&gt;'Tabelas auxiliares'!$B$237),"FOLHA DE PESSOAL",IF(X618='Tabelas auxiliares'!$A$237,"CUSTEIO",IF(X618='Tabelas auxiliares'!$A$236,"INVESTIMENTO","ERRO - VERIFICAR"))))</f>
        <v/>
      </c>
      <c r="Z618" s="64" t="str">
        <f t="shared" si="19"/>
        <v/>
      </c>
      <c r="AA618" s="44"/>
      <c r="AB618" s="44"/>
      <c r="AC618" s="44"/>
    </row>
    <row r="619" spans="6:29" x14ac:dyDescent="0.25">
      <c r="F619" s="51" t="str">
        <f>IFERROR(VLOOKUP(D619,'Tabelas auxiliares'!$A$3:$B$61,2,FALSE),"")</f>
        <v/>
      </c>
      <c r="G619" s="51" t="str">
        <f>IFERROR(VLOOKUP($B619,'Tabelas auxiliares'!$A$65:$C$102,2,FALSE),"")</f>
        <v/>
      </c>
      <c r="H619" s="51" t="str">
        <f>IFERROR(VLOOKUP($B619,'Tabelas auxiliares'!$A$65:$C$102,3,FALSE),"")</f>
        <v/>
      </c>
      <c r="X619" s="51" t="str">
        <f t="shared" si="18"/>
        <v/>
      </c>
      <c r="Y619" s="51" t="str">
        <f>IF(T619="","",IF(AND(T619&lt;&gt;'Tabelas auxiliares'!$B$236,T619&lt;&gt;'Tabelas auxiliares'!$B$237),"FOLHA DE PESSOAL",IF(X619='Tabelas auxiliares'!$A$237,"CUSTEIO",IF(X619='Tabelas auxiliares'!$A$236,"INVESTIMENTO","ERRO - VERIFICAR"))))</f>
        <v/>
      </c>
      <c r="Z619" s="64" t="str">
        <f t="shared" si="19"/>
        <v/>
      </c>
      <c r="AA619" s="44"/>
      <c r="AB619" s="44"/>
      <c r="AC619" s="44"/>
    </row>
    <row r="620" spans="6:29" x14ac:dyDescent="0.25">
      <c r="F620" s="51" t="str">
        <f>IFERROR(VLOOKUP(D620,'Tabelas auxiliares'!$A$3:$B$61,2,FALSE),"")</f>
        <v/>
      </c>
      <c r="G620" s="51" t="str">
        <f>IFERROR(VLOOKUP($B620,'Tabelas auxiliares'!$A$65:$C$102,2,FALSE),"")</f>
        <v/>
      </c>
      <c r="H620" s="51" t="str">
        <f>IFERROR(VLOOKUP($B620,'Tabelas auxiliares'!$A$65:$C$102,3,FALSE),"")</f>
        <v/>
      </c>
      <c r="X620" s="51" t="str">
        <f t="shared" si="18"/>
        <v/>
      </c>
      <c r="Y620" s="51" t="str">
        <f>IF(T620="","",IF(AND(T620&lt;&gt;'Tabelas auxiliares'!$B$236,T620&lt;&gt;'Tabelas auxiliares'!$B$237),"FOLHA DE PESSOAL",IF(X620='Tabelas auxiliares'!$A$237,"CUSTEIO",IF(X620='Tabelas auxiliares'!$A$236,"INVESTIMENTO","ERRO - VERIFICAR"))))</f>
        <v/>
      </c>
      <c r="Z620" s="64" t="str">
        <f t="shared" si="19"/>
        <v/>
      </c>
      <c r="AA620" s="44"/>
      <c r="AB620" s="44"/>
      <c r="AC620" s="44"/>
    </row>
    <row r="621" spans="6:29" x14ac:dyDescent="0.25">
      <c r="F621" s="51" t="str">
        <f>IFERROR(VLOOKUP(D621,'Tabelas auxiliares'!$A$3:$B$61,2,FALSE),"")</f>
        <v/>
      </c>
      <c r="G621" s="51" t="str">
        <f>IFERROR(VLOOKUP($B621,'Tabelas auxiliares'!$A$65:$C$102,2,FALSE),"")</f>
        <v/>
      </c>
      <c r="H621" s="51" t="str">
        <f>IFERROR(VLOOKUP($B621,'Tabelas auxiliares'!$A$65:$C$102,3,FALSE),"")</f>
        <v/>
      </c>
      <c r="X621" s="51" t="str">
        <f t="shared" si="18"/>
        <v/>
      </c>
      <c r="Y621" s="51" t="str">
        <f>IF(T621="","",IF(AND(T621&lt;&gt;'Tabelas auxiliares'!$B$236,T621&lt;&gt;'Tabelas auxiliares'!$B$237),"FOLHA DE PESSOAL",IF(X621='Tabelas auxiliares'!$A$237,"CUSTEIO",IF(X621='Tabelas auxiliares'!$A$236,"INVESTIMENTO","ERRO - VERIFICAR"))))</f>
        <v/>
      </c>
      <c r="Z621" s="64" t="str">
        <f t="shared" si="19"/>
        <v/>
      </c>
      <c r="AA621" s="44"/>
      <c r="AB621" s="44"/>
      <c r="AC621" s="44"/>
    </row>
    <row r="622" spans="6:29" x14ac:dyDescent="0.25">
      <c r="F622" s="51" t="str">
        <f>IFERROR(VLOOKUP(D622,'Tabelas auxiliares'!$A$3:$B$61,2,FALSE),"")</f>
        <v/>
      </c>
      <c r="G622" s="51" t="str">
        <f>IFERROR(VLOOKUP($B622,'Tabelas auxiliares'!$A$65:$C$102,2,FALSE),"")</f>
        <v/>
      </c>
      <c r="H622" s="51" t="str">
        <f>IFERROR(VLOOKUP($B622,'Tabelas auxiliares'!$A$65:$C$102,3,FALSE),"")</f>
        <v/>
      </c>
      <c r="X622" s="51" t="str">
        <f t="shared" si="18"/>
        <v/>
      </c>
      <c r="Y622" s="51" t="str">
        <f>IF(T622="","",IF(AND(T622&lt;&gt;'Tabelas auxiliares'!$B$236,T622&lt;&gt;'Tabelas auxiliares'!$B$237),"FOLHA DE PESSOAL",IF(X622='Tabelas auxiliares'!$A$237,"CUSTEIO",IF(X622='Tabelas auxiliares'!$A$236,"INVESTIMENTO","ERRO - VERIFICAR"))))</f>
        <v/>
      </c>
      <c r="Z622" s="64" t="str">
        <f t="shared" si="19"/>
        <v/>
      </c>
      <c r="AA622" s="44"/>
      <c r="AB622" s="44"/>
      <c r="AC622" s="44"/>
    </row>
    <row r="623" spans="6:29" x14ac:dyDescent="0.25">
      <c r="F623" s="51" t="str">
        <f>IFERROR(VLOOKUP(D623,'Tabelas auxiliares'!$A$3:$B$61,2,FALSE),"")</f>
        <v/>
      </c>
      <c r="G623" s="51" t="str">
        <f>IFERROR(VLOOKUP($B623,'Tabelas auxiliares'!$A$65:$C$102,2,FALSE),"")</f>
        <v/>
      </c>
      <c r="H623" s="51" t="str">
        <f>IFERROR(VLOOKUP($B623,'Tabelas auxiliares'!$A$65:$C$102,3,FALSE),"")</f>
        <v/>
      </c>
      <c r="X623" s="51" t="str">
        <f t="shared" si="18"/>
        <v/>
      </c>
      <c r="Y623" s="51" t="str">
        <f>IF(T623="","",IF(AND(T623&lt;&gt;'Tabelas auxiliares'!$B$236,T623&lt;&gt;'Tabelas auxiliares'!$B$237),"FOLHA DE PESSOAL",IF(X623='Tabelas auxiliares'!$A$237,"CUSTEIO",IF(X623='Tabelas auxiliares'!$A$236,"INVESTIMENTO","ERRO - VERIFICAR"))))</f>
        <v/>
      </c>
      <c r="Z623" s="64" t="str">
        <f t="shared" si="19"/>
        <v/>
      </c>
      <c r="AA623" s="44"/>
      <c r="AB623" s="44"/>
      <c r="AC623" s="44"/>
    </row>
    <row r="624" spans="6:29" x14ac:dyDescent="0.25">
      <c r="F624" s="51" t="str">
        <f>IFERROR(VLOOKUP(D624,'Tabelas auxiliares'!$A$3:$B$61,2,FALSE),"")</f>
        <v/>
      </c>
      <c r="G624" s="51" t="str">
        <f>IFERROR(VLOOKUP($B624,'Tabelas auxiliares'!$A$65:$C$102,2,FALSE),"")</f>
        <v/>
      </c>
      <c r="H624" s="51" t="str">
        <f>IFERROR(VLOOKUP($B624,'Tabelas auxiliares'!$A$65:$C$102,3,FALSE),"")</f>
        <v/>
      </c>
      <c r="X624" s="51" t="str">
        <f t="shared" si="18"/>
        <v/>
      </c>
      <c r="Y624" s="51" t="str">
        <f>IF(T624="","",IF(AND(T624&lt;&gt;'Tabelas auxiliares'!$B$236,T624&lt;&gt;'Tabelas auxiliares'!$B$237),"FOLHA DE PESSOAL",IF(X624='Tabelas auxiliares'!$A$237,"CUSTEIO",IF(X624='Tabelas auxiliares'!$A$236,"INVESTIMENTO","ERRO - VERIFICAR"))))</f>
        <v/>
      </c>
      <c r="Z624" s="64" t="str">
        <f t="shared" si="19"/>
        <v/>
      </c>
      <c r="AA624" s="44"/>
      <c r="AB624" s="44"/>
      <c r="AC624" s="44"/>
    </row>
    <row r="625" spans="6:29" x14ac:dyDescent="0.25">
      <c r="F625" s="51" t="str">
        <f>IFERROR(VLOOKUP(D625,'Tabelas auxiliares'!$A$3:$B$61,2,FALSE),"")</f>
        <v/>
      </c>
      <c r="G625" s="51" t="str">
        <f>IFERROR(VLOOKUP($B625,'Tabelas auxiliares'!$A$65:$C$102,2,FALSE),"")</f>
        <v/>
      </c>
      <c r="H625" s="51" t="str">
        <f>IFERROR(VLOOKUP($B625,'Tabelas auxiliares'!$A$65:$C$102,3,FALSE),"")</f>
        <v/>
      </c>
      <c r="X625" s="51" t="str">
        <f t="shared" si="18"/>
        <v/>
      </c>
      <c r="Y625" s="51" t="str">
        <f>IF(T625="","",IF(AND(T625&lt;&gt;'Tabelas auxiliares'!$B$236,T625&lt;&gt;'Tabelas auxiliares'!$B$237),"FOLHA DE PESSOAL",IF(X625='Tabelas auxiliares'!$A$237,"CUSTEIO",IF(X625='Tabelas auxiliares'!$A$236,"INVESTIMENTO","ERRO - VERIFICAR"))))</f>
        <v/>
      </c>
      <c r="Z625" s="64" t="str">
        <f t="shared" si="19"/>
        <v/>
      </c>
      <c r="AA625" s="44"/>
      <c r="AB625" s="44"/>
      <c r="AC625" s="44"/>
    </row>
    <row r="626" spans="6:29" x14ac:dyDescent="0.25">
      <c r="F626" s="51" t="str">
        <f>IFERROR(VLOOKUP(D626,'Tabelas auxiliares'!$A$3:$B$61,2,FALSE),"")</f>
        <v/>
      </c>
      <c r="G626" s="51" t="str">
        <f>IFERROR(VLOOKUP($B626,'Tabelas auxiliares'!$A$65:$C$102,2,FALSE),"")</f>
        <v/>
      </c>
      <c r="H626" s="51" t="str">
        <f>IFERROR(VLOOKUP($B626,'Tabelas auxiliares'!$A$65:$C$102,3,FALSE),"")</f>
        <v/>
      </c>
      <c r="X626" s="51" t="str">
        <f t="shared" si="18"/>
        <v/>
      </c>
      <c r="Y626" s="51" t="str">
        <f>IF(T626="","",IF(AND(T626&lt;&gt;'Tabelas auxiliares'!$B$236,T626&lt;&gt;'Tabelas auxiliares'!$B$237),"FOLHA DE PESSOAL",IF(X626='Tabelas auxiliares'!$A$237,"CUSTEIO",IF(X626='Tabelas auxiliares'!$A$236,"INVESTIMENTO","ERRO - VERIFICAR"))))</f>
        <v/>
      </c>
      <c r="Z626" s="64" t="str">
        <f t="shared" si="19"/>
        <v/>
      </c>
      <c r="AA626" s="44"/>
      <c r="AB626" s="44"/>
      <c r="AC626" s="44"/>
    </row>
    <row r="627" spans="6:29" x14ac:dyDescent="0.25">
      <c r="F627" s="51" t="str">
        <f>IFERROR(VLOOKUP(D627,'Tabelas auxiliares'!$A$3:$B$61,2,FALSE),"")</f>
        <v/>
      </c>
      <c r="G627" s="51" t="str">
        <f>IFERROR(VLOOKUP($B627,'Tabelas auxiliares'!$A$65:$C$102,2,FALSE),"")</f>
        <v/>
      </c>
      <c r="H627" s="51" t="str">
        <f>IFERROR(VLOOKUP($B627,'Tabelas auxiliares'!$A$65:$C$102,3,FALSE),"")</f>
        <v/>
      </c>
      <c r="X627" s="51" t="str">
        <f t="shared" si="18"/>
        <v/>
      </c>
      <c r="Y627" s="51" t="str">
        <f>IF(T627="","",IF(AND(T627&lt;&gt;'Tabelas auxiliares'!$B$236,T627&lt;&gt;'Tabelas auxiliares'!$B$237),"FOLHA DE PESSOAL",IF(X627='Tabelas auxiliares'!$A$237,"CUSTEIO",IF(X627='Tabelas auxiliares'!$A$236,"INVESTIMENTO","ERRO - VERIFICAR"))))</f>
        <v/>
      </c>
      <c r="Z627" s="64" t="str">
        <f t="shared" si="19"/>
        <v/>
      </c>
      <c r="AA627" s="44"/>
      <c r="AB627" s="44"/>
      <c r="AC627" s="44"/>
    </row>
    <row r="628" spans="6:29" x14ac:dyDescent="0.25">
      <c r="F628" s="51" t="str">
        <f>IFERROR(VLOOKUP(D628,'Tabelas auxiliares'!$A$3:$B$61,2,FALSE),"")</f>
        <v/>
      </c>
      <c r="G628" s="51" t="str">
        <f>IFERROR(VLOOKUP($B628,'Tabelas auxiliares'!$A$65:$C$102,2,FALSE),"")</f>
        <v/>
      </c>
      <c r="H628" s="51" t="str">
        <f>IFERROR(VLOOKUP($B628,'Tabelas auxiliares'!$A$65:$C$102,3,FALSE),"")</f>
        <v/>
      </c>
      <c r="X628" s="51" t="str">
        <f t="shared" si="18"/>
        <v/>
      </c>
      <c r="Y628" s="51" t="str">
        <f>IF(T628="","",IF(AND(T628&lt;&gt;'Tabelas auxiliares'!$B$236,T628&lt;&gt;'Tabelas auxiliares'!$B$237),"FOLHA DE PESSOAL",IF(X628='Tabelas auxiliares'!$A$237,"CUSTEIO",IF(X628='Tabelas auxiliares'!$A$236,"INVESTIMENTO","ERRO - VERIFICAR"))))</f>
        <v/>
      </c>
      <c r="Z628" s="64" t="str">
        <f t="shared" si="19"/>
        <v/>
      </c>
      <c r="AA628" s="44"/>
      <c r="AB628" s="44"/>
      <c r="AC628" s="44"/>
    </row>
    <row r="629" spans="6:29" x14ac:dyDescent="0.25">
      <c r="F629" s="51" t="str">
        <f>IFERROR(VLOOKUP(D629,'Tabelas auxiliares'!$A$3:$B$61,2,FALSE),"")</f>
        <v/>
      </c>
      <c r="G629" s="51" t="str">
        <f>IFERROR(VLOOKUP($B629,'Tabelas auxiliares'!$A$65:$C$102,2,FALSE),"")</f>
        <v/>
      </c>
      <c r="H629" s="51" t="str">
        <f>IFERROR(VLOOKUP($B629,'Tabelas auxiliares'!$A$65:$C$102,3,FALSE),"")</f>
        <v/>
      </c>
      <c r="X629" s="51" t="str">
        <f t="shared" si="18"/>
        <v/>
      </c>
      <c r="Y629" s="51" t="str">
        <f>IF(T629="","",IF(AND(T629&lt;&gt;'Tabelas auxiliares'!$B$236,T629&lt;&gt;'Tabelas auxiliares'!$B$237),"FOLHA DE PESSOAL",IF(X629='Tabelas auxiliares'!$A$237,"CUSTEIO",IF(X629='Tabelas auxiliares'!$A$236,"INVESTIMENTO","ERRO - VERIFICAR"))))</f>
        <v/>
      </c>
      <c r="Z629" s="64" t="str">
        <f t="shared" si="19"/>
        <v/>
      </c>
      <c r="AA629" s="44"/>
      <c r="AB629" s="44"/>
      <c r="AC629" s="44"/>
    </row>
    <row r="630" spans="6:29" x14ac:dyDescent="0.25">
      <c r="F630" s="51" t="str">
        <f>IFERROR(VLOOKUP(D630,'Tabelas auxiliares'!$A$3:$B$61,2,FALSE),"")</f>
        <v/>
      </c>
      <c r="G630" s="51" t="str">
        <f>IFERROR(VLOOKUP($B630,'Tabelas auxiliares'!$A$65:$C$102,2,FALSE),"")</f>
        <v/>
      </c>
      <c r="H630" s="51" t="str">
        <f>IFERROR(VLOOKUP($B630,'Tabelas auxiliares'!$A$65:$C$102,3,FALSE),"")</f>
        <v/>
      </c>
      <c r="X630" s="51" t="str">
        <f t="shared" si="18"/>
        <v/>
      </c>
      <c r="Y630" s="51" t="str">
        <f>IF(T630="","",IF(AND(T630&lt;&gt;'Tabelas auxiliares'!$B$236,T630&lt;&gt;'Tabelas auxiliares'!$B$237),"FOLHA DE PESSOAL",IF(X630='Tabelas auxiliares'!$A$237,"CUSTEIO",IF(X630='Tabelas auxiliares'!$A$236,"INVESTIMENTO","ERRO - VERIFICAR"))))</f>
        <v/>
      </c>
      <c r="Z630" s="64" t="str">
        <f t="shared" si="19"/>
        <v/>
      </c>
      <c r="AA630" s="44"/>
      <c r="AB630" s="44"/>
      <c r="AC630" s="44"/>
    </row>
    <row r="631" spans="6:29" x14ac:dyDescent="0.25">
      <c r="F631" s="51" t="str">
        <f>IFERROR(VLOOKUP(D631,'Tabelas auxiliares'!$A$3:$B$61,2,FALSE),"")</f>
        <v/>
      </c>
      <c r="G631" s="51" t="str">
        <f>IFERROR(VLOOKUP($B631,'Tabelas auxiliares'!$A$65:$C$102,2,FALSE),"")</f>
        <v/>
      </c>
      <c r="H631" s="51" t="str">
        <f>IFERROR(VLOOKUP($B631,'Tabelas auxiliares'!$A$65:$C$102,3,FALSE),"")</f>
        <v/>
      </c>
      <c r="X631" s="51" t="str">
        <f t="shared" si="18"/>
        <v/>
      </c>
      <c r="Y631" s="51" t="str">
        <f>IF(T631="","",IF(AND(T631&lt;&gt;'Tabelas auxiliares'!$B$236,T631&lt;&gt;'Tabelas auxiliares'!$B$237),"FOLHA DE PESSOAL",IF(X631='Tabelas auxiliares'!$A$237,"CUSTEIO",IF(X631='Tabelas auxiliares'!$A$236,"INVESTIMENTO","ERRO - VERIFICAR"))))</f>
        <v/>
      </c>
      <c r="Z631" s="64" t="str">
        <f t="shared" si="19"/>
        <v/>
      </c>
      <c r="AA631" s="44"/>
      <c r="AB631" s="44"/>
      <c r="AC631" s="44"/>
    </row>
    <row r="632" spans="6:29" x14ac:dyDescent="0.25">
      <c r="F632" s="51" t="str">
        <f>IFERROR(VLOOKUP(D632,'Tabelas auxiliares'!$A$3:$B$61,2,FALSE),"")</f>
        <v/>
      </c>
      <c r="G632" s="51" t="str">
        <f>IFERROR(VLOOKUP($B632,'Tabelas auxiliares'!$A$65:$C$102,2,FALSE),"")</f>
        <v/>
      </c>
      <c r="H632" s="51" t="str">
        <f>IFERROR(VLOOKUP($B632,'Tabelas auxiliares'!$A$65:$C$102,3,FALSE),"")</f>
        <v/>
      </c>
      <c r="X632" s="51" t="str">
        <f t="shared" si="18"/>
        <v/>
      </c>
      <c r="Y632" s="51" t="str">
        <f>IF(T632="","",IF(AND(T632&lt;&gt;'Tabelas auxiliares'!$B$236,T632&lt;&gt;'Tabelas auxiliares'!$B$237),"FOLHA DE PESSOAL",IF(X632='Tabelas auxiliares'!$A$237,"CUSTEIO",IF(X632='Tabelas auxiliares'!$A$236,"INVESTIMENTO","ERRO - VERIFICAR"))))</f>
        <v/>
      </c>
      <c r="Z632" s="64" t="str">
        <f t="shared" si="19"/>
        <v/>
      </c>
      <c r="AA632" s="44"/>
      <c r="AB632" s="44"/>
      <c r="AC632" s="44"/>
    </row>
    <row r="633" spans="6:29" x14ac:dyDescent="0.25">
      <c r="F633" s="51" t="str">
        <f>IFERROR(VLOOKUP(D633,'Tabelas auxiliares'!$A$3:$B$61,2,FALSE),"")</f>
        <v/>
      </c>
      <c r="G633" s="51" t="str">
        <f>IFERROR(VLOOKUP($B633,'Tabelas auxiliares'!$A$65:$C$102,2,FALSE),"")</f>
        <v/>
      </c>
      <c r="H633" s="51" t="str">
        <f>IFERROR(VLOOKUP($B633,'Tabelas auxiliares'!$A$65:$C$102,3,FALSE),"")</f>
        <v/>
      </c>
      <c r="X633" s="51" t="str">
        <f t="shared" si="18"/>
        <v/>
      </c>
      <c r="Y633" s="51" t="str">
        <f>IF(T633="","",IF(AND(T633&lt;&gt;'Tabelas auxiliares'!$B$236,T633&lt;&gt;'Tabelas auxiliares'!$B$237),"FOLHA DE PESSOAL",IF(X633='Tabelas auxiliares'!$A$237,"CUSTEIO",IF(X633='Tabelas auxiliares'!$A$236,"INVESTIMENTO","ERRO - VERIFICAR"))))</f>
        <v/>
      </c>
      <c r="Z633" s="64" t="str">
        <f t="shared" si="19"/>
        <v/>
      </c>
      <c r="AA633" s="44"/>
      <c r="AB633" s="44"/>
      <c r="AC633" s="44"/>
    </row>
    <row r="634" spans="6:29" x14ac:dyDescent="0.25">
      <c r="F634" s="51" t="str">
        <f>IFERROR(VLOOKUP(D634,'Tabelas auxiliares'!$A$3:$B$61,2,FALSE),"")</f>
        <v/>
      </c>
      <c r="G634" s="51" t="str">
        <f>IFERROR(VLOOKUP($B634,'Tabelas auxiliares'!$A$65:$C$102,2,FALSE),"")</f>
        <v/>
      </c>
      <c r="H634" s="51" t="str">
        <f>IFERROR(VLOOKUP($B634,'Tabelas auxiliares'!$A$65:$C$102,3,FALSE),"")</f>
        <v/>
      </c>
      <c r="X634" s="51" t="str">
        <f t="shared" si="18"/>
        <v/>
      </c>
      <c r="Y634" s="51" t="str">
        <f>IF(T634="","",IF(AND(T634&lt;&gt;'Tabelas auxiliares'!$B$236,T634&lt;&gt;'Tabelas auxiliares'!$B$237),"FOLHA DE PESSOAL",IF(X634='Tabelas auxiliares'!$A$237,"CUSTEIO",IF(X634='Tabelas auxiliares'!$A$236,"INVESTIMENTO","ERRO - VERIFICAR"))))</f>
        <v/>
      </c>
      <c r="Z634" s="64" t="str">
        <f t="shared" si="19"/>
        <v/>
      </c>
      <c r="AA634" s="44"/>
      <c r="AB634" s="44"/>
      <c r="AC634" s="44"/>
    </row>
    <row r="635" spans="6:29" x14ac:dyDescent="0.25">
      <c r="F635" s="51" t="str">
        <f>IFERROR(VLOOKUP(D635,'Tabelas auxiliares'!$A$3:$B$61,2,FALSE),"")</f>
        <v/>
      </c>
      <c r="G635" s="51" t="str">
        <f>IFERROR(VLOOKUP($B635,'Tabelas auxiliares'!$A$65:$C$102,2,FALSE),"")</f>
        <v/>
      </c>
      <c r="H635" s="51" t="str">
        <f>IFERROR(VLOOKUP($B635,'Tabelas auxiliares'!$A$65:$C$102,3,FALSE),"")</f>
        <v/>
      </c>
      <c r="X635" s="51" t="str">
        <f t="shared" si="18"/>
        <v/>
      </c>
      <c r="Y635" s="51" t="str">
        <f>IF(T635="","",IF(AND(T635&lt;&gt;'Tabelas auxiliares'!$B$236,T635&lt;&gt;'Tabelas auxiliares'!$B$237),"FOLHA DE PESSOAL",IF(X635='Tabelas auxiliares'!$A$237,"CUSTEIO",IF(X635='Tabelas auxiliares'!$A$236,"INVESTIMENTO","ERRO - VERIFICAR"))))</f>
        <v/>
      </c>
      <c r="Z635" s="64" t="str">
        <f t="shared" si="19"/>
        <v/>
      </c>
      <c r="AA635" s="44"/>
      <c r="AB635" s="44"/>
      <c r="AC635" s="44"/>
    </row>
    <row r="636" spans="6:29" x14ac:dyDescent="0.25">
      <c r="F636" s="51" t="str">
        <f>IFERROR(VLOOKUP(D636,'Tabelas auxiliares'!$A$3:$B$61,2,FALSE),"")</f>
        <v/>
      </c>
      <c r="G636" s="51" t="str">
        <f>IFERROR(VLOOKUP($B636,'Tabelas auxiliares'!$A$65:$C$102,2,FALSE),"")</f>
        <v/>
      </c>
      <c r="H636" s="51" t="str">
        <f>IFERROR(VLOOKUP($B636,'Tabelas auxiliares'!$A$65:$C$102,3,FALSE),"")</f>
        <v/>
      </c>
      <c r="X636" s="51" t="str">
        <f t="shared" si="18"/>
        <v/>
      </c>
      <c r="Y636" s="51" t="str">
        <f>IF(T636="","",IF(AND(T636&lt;&gt;'Tabelas auxiliares'!$B$236,T636&lt;&gt;'Tabelas auxiliares'!$B$237),"FOLHA DE PESSOAL",IF(X636='Tabelas auxiliares'!$A$237,"CUSTEIO",IF(X636='Tabelas auxiliares'!$A$236,"INVESTIMENTO","ERRO - VERIFICAR"))))</f>
        <v/>
      </c>
      <c r="Z636" s="64" t="str">
        <f t="shared" si="19"/>
        <v/>
      </c>
      <c r="AA636" s="44"/>
      <c r="AB636" s="44"/>
      <c r="AC636" s="44"/>
    </row>
    <row r="637" spans="6:29" x14ac:dyDescent="0.25">
      <c r="F637" s="51" t="str">
        <f>IFERROR(VLOOKUP(D637,'Tabelas auxiliares'!$A$3:$B$61,2,FALSE),"")</f>
        <v/>
      </c>
      <c r="G637" s="51" t="str">
        <f>IFERROR(VLOOKUP($B637,'Tabelas auxiliares'!$A$65:$C$102,2,FALSE),"")</f>
        <v/>
      </c>
      <c r="H637" s="51" t="str">
        <f>IFERROR(VLOOKUP($B637,'Tabelas auxiliares'!$A$65:$C$102,3,FALSE),"")</f>
        <v/>
      </c>
      <c r="X637" s="51" t="str">
        <f t="shared" si="18"/>
        <v/>
      </c>
      <c r="Y637" s="51" t="str">
        <f>IF(T637="","",IF(AND(T637&lt;&gt;'Tabelas auxiliares'!$B$236,T637&lt;&gt;'Tabelas auxiliares'!$B$237),"FOLHA DE PESSOAL",IF(X637='Tabelas auxiliares'!$A$237,"CUSTEIO",IF(X637='Tabelas auxiliares'!$A$236,"INVESTIMENTO","ERRO - VERIFICAR"))))</f>
        <v/>
      </c>
      <c r="Z637" s="64" t="str">
        <f t="shared" si="19"/>
        <v/>
      </c>
      <c r="AA637" s="44"/>
      <c r="AB637" s="44"/>
      <c r="AC637" s="44"/>
    </row>
    <row r="638" spans="6:29" x14ac:dyDescent="0.25">
      <c r="F638" s="51" t="str">
        <f>IFERROR(VLOOKUP(D638,'Tabelas auxiliares'!$A$3:$B$61,2,FALSE),"")</f>
        <v/>
      </c>
      <c r="G638" s="51" t="str">
        <f>IFERROR(VLOOKUP($B638,'Tabelas auxiliares'!$A$65:$C$102,2,FALSE),"")</f>
        <v/>
      </c>
      <c r="H638" s="51" t="str">
        <f>IFERROR(VLOOKUP($B638,'Tabelas auxiliares'!$A$65:$C$102,3,FALSE),"")</f>
        <v/>
      </c>
      <c r="X638" s="51" t="str">
        <f t="shared" si="18"/>
        <v/>
      </c>
      <c r="Y638" s="51" t="str">
        <f>IF(T638="","",IF(AND(T638&lt;&gt;'Tabelas auxiliares'!$B$236,T638&lt;&gt;'Tabelas auxiliares'!$B$237),"FOLHA DE PESSOAL",IF(X638='Tabelas auxiliares'!$A$237,"CUSTEIO",IF(X638='Tabelas auxiliares'!$A$236,"INVESTIMENTO","ERRO - VERIFICAR"))))</f>
        <v/>
      </c>
      <c r="Z638" s="64" t="str">
        <f t="shared" si="19"/>
        <v/>
      </c>
      <c r="AA638" s="44"/>
      <c r="AB638" s="44"/>
      <c r="AC638" s="44"/>
    </row>
    <row r="639" spans="6:29" x14ac:dyDescent="0.25">
      <c r="F639" s="51" t="str">
        <f>IFERROR(VLOOKUP(D639,'Tabelas auxiliares'!$A$3:$B$61,2,FALSE),"")</f>
        <v/>
      </c>
      <c r="G639" s="51" t="str">
        <f>IFERROR(VLOOKUP($B639,'Tabelas auxiliares'!$A$65:$C$102,2,FALSE),"")</f>
        <v/>
      </c>
      <c r="H639" s="51" t="str">
        <f>IFERROR(VLOOKUP($B639,'Tabelas auxiliares'!$A$65:$C$102,3,FALSE),"")</f>
        <v/>
      </c>
      <c r="X639" s="51" t="str">
        <f t="shared" si="18"/>
        <v/>
      </c>
      <c r="Y639" s="51" t="str">
        <f>IF(T639="","",IF(AND(T639&lt;&gt;'Tabelas auxiliares'!$B$236,T639&lt;&gt;'Tabelas auxiliares'!$B$237),"FOLHA DE PESSOAL",IF(X639='Tabelas auxiliares'!$A$237,"CUSTEIO",IF(X639='Tabelas auxiliares'!$A$236,"INVESTIMENTO","ERRO - VERIFICAR"))))</f>
        <v/>
      </c>
      <c r="Z639" s="64" t="str">
        <f t="shared" si="19"/>
        <v/>
      </c>
      <c r="AA639" s="44"/>
      <c r="AB639" s="44"/>
      <c r="AC639" s="44"/>
    </row>
    <row r="640" spans="6:29" x14ac:dyDescent="0.25">
      <c r="F640" s="51" t="str">
        <f>IFERROR(VLOOKUP(D640,'Tabelas auxiliares'!$A$3:$B$61,2,FALSE),"")</f>
        <v/>
      </c>
      <c r="G640" s="51" t="str">
        <f>IFERROR(VLOOKUP($B640,'Tabelas auxiliares'!$A$65:$C$102,2,FALSE),"")</f>
        <v/>
      </c>
      <c r="H640" s="51" t="str">
        <f>IFERROR(VLOOKUP($B640,'Tabelas auxiliares'!$A$65:$C$102,3,FALSE),"")</f>
        <v/>
      </c>
      <c r="X640" s="51" t="str">
        <f t="shared" si="18"/>
        <v/>
      </c>
      <c r="Y640" s="51" t="str">
        <f>IF(T640="","",IF(AND(T640&lt;&gt;'Tabelas auxiliares'!$B$236,T640&lt;&gt;'Tabelas auxiliares'!$B$237),"FOLHA DE PESSOAL",IF(X640='Tabelas auxiliares'!$A$237,"CUSTEIO",IF(X640='Tabelas auxiliares'!$A$236,"INVESTIMENTO","ERRO - VERIFICAR"))))</f>
        <v/>
      </c>
      <c r="Z640" s="64" t="str">
        <f t="shared" si="19"/>
        <v/>
      </c>
      <c r="AA640" s="44"/>
      <c r="AB640" s="44"/>
      <c r="AC640" s="44"/>
    </row>
    <row r="641" spans="6:29" x14ac:dyDescent="0.25">
      <c r="F641" s="51" t="str">
        <f>IFERROR(VLOOKUP(D641,'Tabelas auxiliares'!$A$3:$B$61,2,FALSE),"")</f>
        <v/>
      </c>
      <c r="G641" s="51" t="str">
        <f>IFERROR(VLOOKUP($B641,'Tabelas auxiliares'!$A$65:$C$102,2,FALSE),"")</f>
        <v/>
      </c>
      <c r="H641" s="51" t="str">
        <f>IFERROR(VLOOKUP($B641,'Tabelas auxiliares'!$A$65:$C$102,3,FALSE),"")</f>
        <v/>
      </c>
      <c r="X641" s="51" t="str">
        <f t="shared" si="18"/>
        <v/>
      </c>
      <c r="Y641" s="51" t="str">
        <f>IF(T641="","",IF(AND(T641&lt;&gt;'Tabelas auxiliares'!$B$236,T641&lt;&gt;'Tabelas auxiliares'!$B$237),"FOLHA DE PESSOAL",IF(X641='Tabelas auxiliares'!$A$237,"CUSTEIO",IF(X641='Tabelas auxiliares'!$A$236,"INVESTIMENTO","ERRO - VERIFICAR"))))</f>
        <v/>
      </c>
      <c r="Z641" s="64" t="str">
        <f t="shared" si="19"/>
        <v/>
      </c>
      <c r="AA641" s="44"/>
      <c r="AB641" s="44"/>
      <c r="AC641" s="44"/>
    </row>
    <row r="642" spans="6:29" x14ac:dyDescent="0.25">
      <c r="F642" s="51" t="str">
        <f>IFERROR(VLOOKUP(D642,'Tabelas auxiliares'!$A$3:$B$61,2,FALSE),"")</f>
        <v/>
      </c>
      <c r="G642" s="51" t="str">
        <f>IFERROR(VLOOKUP($B642,'Tabelas auxiliares'!$A$65:$C$102,2,FALSE),"")</f>
        <v/>
      </c>
      <c r="H642" s="51" t="str">
        <f>IFERROR(VLOOKUP($B642,'Tabelas auxiliares'!$A$65:$C$102,3,FALSE),"")</f>
        <v/>
      </c>
      <c r="X642" s="51" t="str">
        <f t="shared" si="18"/>
        <v/>
      </c>
      <c r="Y642" s="51" t="str">
        <f>IF(T642="","",IF(AND(T642&lt;&gt;'Tabelas auxiliares'!$B$236,T642&lt;&gt;'Tabelas auxiliares'!$B$237),"FOLHA DE PESSOAL",IF(X642='Tabelas auxiliares'!$A$237,"CUSTEIO",IF(X642='Tabelas auxiliares'!$A$236,"INVESTIMENTO","ERRO - VERIFICAR"))))</f>
        <v/>
      </c>
      <c r="Z642" s="64" t="str">
        <f t="shared" si="19"/>
        <v/>
      </c>
      <c r="AA642" s="44"/>
      <c r="AB642" s="44"/>
      <c r="AC642" s="44"/>
    </row>
    <row r="643" spans="6:29" x14ac:dyDescent="0.25">
      <c r="F643" s="51" t="str">
        <f>IFERROR(VLOOKUP(D643,'Tabelas auxiliares'!$A$3:$B$61,2,FALSE),"")</f>
        <v/>
      </c>
      <c r="G643" s="51" t="str">
        <f>IFERROR(VLOOKUP($B643,'Tabelas auxiliares'!$A$65:$C$102,2,FALSE),"")</f>
        <v/>
      </c>
      <c r="H643" s="51" t="str">
        <f>IFERROR(VLOOKUP($B643,'Tabelas auxiliares'!$A$65:$C$102,3,FALSE),"")</f>
        <v/>
      </c>
      <c r="X643" s="51" t="str">
        <f t="shared" si="18"/>
        <v/>
      </c>
      <c r="Y643" s="51" t="str">
        <f>IF(T643="","",IF(AND(T643&lt;&gt;'Tabelas auxiliares'!$B$236,T643&lt;&gt;'Tabelas auxiliares'!$B$237),"FOLHA DE PESSOAL",IF(X643='Tabelas auxiliares'!$A$237,"CUSTEIO",IF(X643='Tabelas auxiliares'!$A$236,"INVESTIMENTO","ERRO - VERIFICAR"))))</f>
        <v/>
      </c>
      <c r="Z643" s="64" t="str">
        <f t="shared" si="19"/>
        <v/>
      </c>
      <c r="AA643" s="44"/>
      <c r="AB643" s="44"/>
      <c r="AC643" s="44"/>
    </row>
    <row r="644" spans="6:29" x14ac:dyDescent="0.25">
      <c r="F644" s="51" t="str">
        <f>IFERROR(VLOOKUP(D644,'Tabelas auxiliares'!$A$3:$B$61,2,FALSE),"")</f>
        <v/>
      </c>
      <c r="G644" s="51" t="str">
        <f>IFERROR(VLOOKUP($B644,'Tabelas auxiliares'!$A$65:$C$102,2,FALSE),"")</f>
        <v/>
      </c>
      <c r="H644" s="51" t="str">
        <f>IFERROR(VLOOKUP($B644,'Tabelas auxiliares'!$A$65:$C$102,3,FALSE),"")</f>
        <v/>
      </c>
      <c r="X644" s="51" t="str">
        <f t="shared" ref="X644:X707" si="20">LEFT(V644,1)</f>
        <v/>
      </c>
      <c r="Y644" s="51" t="str">
        <f>IF(T644="","",IF(AND(T644&lt;&gt;'Tabelas auxiliares'!$B$236,T644&lt;&gt;'Tabelas auxiliares'!$B$237),"FOLHA DE PESSOAL",IF(X644='Tabelas auxiliares'!$A$237,"CUSTEIO",IF(X644='Tabelas auxiliares'!$A$236,"INVESTIMENTO","ERRO - VERIFICAR"))))</f>
        <v/>
      </c>
      <c r="Z644" s="64" t="str">
        <f t="shared" si="19"/>
        <v/>
      </c>
      <c r="AA644" s="44"/>
      <c r="AB644" s="44"/>
      <c r="AC644" s="44"/>
    </row>
    <row r="645" spans="6:29" x14ac:dyDescent="0.25">
      <c r="F645" s="51" t="str">
        <f>IFERROR(VLOOKUP(D645,'Tabelas auxiliares'!$A$3:$B$61,2,FALSE),"")</f>
        <v/>
      </c>
      <c r="G645" s="51" t="str">
        <f>IFERROR(VLOOKUP($B645,'Tabelas auxiliares'!$A$65:$C$102,2,FALSE),"")</f>
        <v/>
      </c>
      <c r="H645" s="51" t="str">
        <f>IFERROR(VLOOKUP($B645,'Tabelas auxiliares'!$A$65:$C$102,3,FALSE),"")</f>
        <v/>
      </c>
      <c r="X645" s="51" t="str">
        <f t="shared" si="20"/>
        <v/>
      </c>
      <c r="Y645" s="51" t="str">
        <f>IF(T645="","",IF(AND(T645&lt;&gt;'Tabelas auxiliares'!$B$236,T645&lt;&gt;'Tabelas auxiliares'!$B$237),"FOLHA DE PESSOAL",IF(X645='Tabelas auxiliares'!$A$237,"CUSTEIO",IF(X645='Tabelas auxiliares'!$A$236,"INVESTIMENTO","ERRO - VERIFICAR"))))</f>
        <v/>
      </c>
      <c r="Z645" s="64" t="str">
        <f t="shared" ref="Z645:Z708" si="21">IF(AA645+AB645+AC645&lt;&gt;0,AA645+AB645+AC645,"")</f>
        <v/>
      </c>
      <c r="AA645" s="44"/>
      <c r="AB645" s="44"/>
      <c r="AC645" s="44"/>
    </row>
    <row r="646" spans="6:29" x14ac:dyDescent="0.25">
      <c r="F646" s="51" t="str">
        <f>IFERROR(VLOOKUP(D646,'Tabelas auxiliares'!$A$3:$B$61,2,FALSE),"")</f>
        <v/>
      </c>
      <c r="G646" s="51" t="str">
        <f>IFERROR(VLOOKUP($B646,'Tabelas auxiliares'!$A$65:$C$102,2,FALSE),"")</f>
        <v/>
      </c>
      <c r="H646" s="51" t="str">
        <f>IFERROR(VLOOKUP($B646,'Tabelas auxiliares'!$A$65:$C$102,3,FALSE),"")</f>
        <v/>
      </c>
      <c r="X646" s="51" t="str">
        <f t="shared" si="20"/>
        <v/>
      </c>
      <c r="Y646" s="51" t="str">
        <f>IF(T646="","",IF(AND(T646&lt;&gt;'Tabelas auxiliares'!$B$236,T646&lt;&gt;'Tabelas auxiliares'!$B$237),"FOLHA DE PESSOAL",IF(X646='Tabelas auxiliares'!$A$237,"CUSTEIO",IF(X646='Tabelas auxiliares'!$A$236,"INVESTIMENTO","ERRO - VERIFICAR"))))</f>
        <v/>
      </c>
      <c r="Z646" s="64" t="str">
        <f t="shared" si="21"/>
        <v/>
      </c>
      <c r="AA646" s="44"/>
      <c r="AB646" s="44"/>
      <c r="AC646" s="44"/>
    </row>
    <row r="647" spans="6:29" x14ac:dyDescent="0.25">
      <c r="F647" s="51" t="str">
        <f>IFERROR(VLOOKUP(D647,'Tabelas auxiliares'!$A$3:$B$61,2,FALSE),"")</f>
        <v/>
      </c>
      <c r="G647" s="51" t="str">
        <f>IFERROR(VLOOKUP($B647,'Tabelas auxiliares'!$A$65:$C$102,2,FALSE),"")</f>
        <v/>
      </c>
      <c r="H647" s="51" t="str">
        <f>IFERROR(VLOOKUP($B647,'Tabelas auxiliares'!$A$65:$C$102,3,FALSE),"")</f>
        <v/>
      </c>
      <c r="X647" s="51" t="str">
        <f t="shared" si="20"/>
        <v/>
      </c>
      <c r="Y647" s="51" t="str">
        <f>IF(T647="","",IF(AND(T647&lt;&gt;'Tabelas auxiliares'!$B$236,T647&lt;&gt;'Tabelas auxiliares'!$B$237),"FOLHA DE PESSOAL",IF(X647='Tabelas auxiliares'!$A$237,"CUSTEIO",IF(X647='Tabelas auxiliares'!$A$236,"INVESTIMENTO","ERRO - VERIFICAR"))))</f>
        <v/>
      </c>
      <c r="Z647" s="64" t="str">
        <f t="shared" si="21"/>
        <v/>
      </c>
      <c r="AA647" s="44"/>
      <c r="AB647" s="44"/>
      <c r="AC647" s="44"/>
    </row>
    <row r="648" spans="6:29" x14ac:dyDescent="0.25">
      <c r="F648" s="51" t="str">
        <f>IFERROR(VLOOKUP(D648,'Tabelas auxiliares'!$A$3:$B$61,2,FALSE),"")</f>
        <v/>
      </c>
      <c r="G648" s="51" t="str">
        <f>IFERROR(VLOOKUP($B648,'Tabelas auxiliares'!$A$65:$C$102,2,FALSE),"")</f>
        <v/>
      </c>
      <c r="H648" s="51" t="str">
        <f>IFERROR(VLOOKUP($B648,'Tabelas auxiliares'!$A$65:$C$102,3,FALSE),"")</f>
        <v/>
      </c>
      <c r="X648" s="51" t="str">
        <f t="shared" si="20"/>
        <v/>
      </c>
      <c r="Y648" s="51" t="str">
        <f>IF(T648="","",IF(AND(T648&lt;&gt;'Tabelas auxiliares'!$B$236,T648&lt;&gt;'Tabelas auxiliares'!$B$237),"FOLHA DE PESSOAL",IF(X648='Tabelas auxiliares'!$A$237,"CUSTEIO",IF(X648='Tabelas auxiliares'!$A$236,"INVESTIMENTO","ERRO - VERIFICAR"))))</f>
        <v/>
      </c>
      <c r="Z648" s="64" t="str">
        <f t="shared" si="21"/>
        <v/>
      </c>
      <c r="AA648" s="44"/>
      <c r="AB648" s="44"/>
      <c r="AC648" s="44"/>
    </row>
    <row r="649" spans="6:29" x14ac:dyDescent="0.25">
      <c r="F649" s="51" t="str">
        <f>IFERROR(VLOOKUP(D649,'Tabelas auxiliares'!$A$3:$B$61,2,FALSE),"")</f>
        <v/>
      </c>
      <c r="G649" s="51" t="str">
        <f>IFERROR(VLOOKUP($B649,'Tabelas auxiliares'!$A$65:$C$102,2,FALSE),"")</f>
        <v/>
      </c>
      <c r="H649" s="51" t="str">
        <f>IFERROR(VLOOKUP($B649,'Tabelas auxiliares'!$A$65:$C$102,3,FALSE),"")</f>
        <v/>
      </c>
      <c r="X649" s="51" t="str">
        <f t="shared" si="20"/>
        <v/>
      </c>
      <c r="Y649" s="51" t="str">
        <f>IF(T649="","",IF(AND(T649&lt;&gt;'Tabelas auxiliares'!$B$236,T649&lt;&gt;'Tabelas auxiliares'!$B$237),"FOLHA DE PESSOAL",IF(X649='Tabelas auxiliares'!$A$237,"CUSTEIO",IF(X649='Tabelas auxiliares'!$A$236,"INVESTIMENTO","ERRO - VERIFICAR"))))</f>
        <v/>
      </c>
      <c r="Z649" s="64" t="str">
        <f t="shared" si="21"/>
        <v/>
      </c>
      <c r="AA649" s="44"/>
      <c r="AB649" s="44"/>
      <c r="AC649" s="44"/>
    </row>
    <row r="650" spans="6:29" x14ac:dyDescent="0.25">
      <c r="F650" s="51" t="str">
        <f>IFERROR(VLOOKUP(D650,'Tabelas auxiliares'!$A$3:$B$61,2,FALSE),"")</f>
        <v/>
      </c>
      <c r="G650" s="51" t="str">
        <f>IFERROR(VLOOKUP($B650,'Tabelas auxiliares'!$A$65:$C$102,2,FALSE),"")</f>
        <v/>
      </c>
      <c r="H650" s="51" t="str">
        <f>IFERROR(VLOOKUP($B650,'Tabelas auxiliares'!$A$65:$C$102,3,FALSE),"")</f>
        <v/>
      </c>
      <c r="X650" s="51" t="str">
        <f t="shared" si="20"/>
        <v/>
      </c>
      <c r="Y650" s="51" t="str">
        <f>IF(T650="","",IF(AND(T650&lt;&gt;'Tabelas auxiliares'!$B$236,T650&lt;&gt;'Tabelas auxiliares'!$B$237),"FOLHA DE PESSOAL",IF(X650='Tabelas auxiliares'!$A$237,"CUSTEIO",IF(X650='Tabelas auxiliares'!$A$236,"INVESTIMENTO","ERRO - VERIFICAR"))))</f>
        <v/>
      </c>
      <c r="Z650" s="64" t="str">
        <f t="shared" si="21"/>
        <v/>
      </c>
      <c r="AA650" s="44"/>
      <c r="AB650" s="44"/>
      <c r="AC650" s="44"/>
    </row>
    <row r="651" spans="6:29" x14ac:dyDescent="0.25">
      <c r="F651" s="51" t="str">
        <f>IFERROR(VLOOKUP(D651,'Tabelas auxiliares'!$A$3:$B$61,2,FALSE),"")</f>
        <v/>
      </c>
      <c r="G651" s="51" t="str">
        <f>IFERROR(VLOOKUP($B651,'Tabelas auxiliares'!$A$65:$C$102,2,FALSE),"")</f>
        <v/>
      </c>
      <c r="H651" s="51" t="str">
        <f>IFERROR(VLOOKUP($B651,'Tabelas auxiliares'!$A$65:$C$102,3,FALSE),"")</f>
        <v/>
      </c>
      <c r="X651" s="51" t="str">
        <f t="shared" si="20"/>
        <v/>
      </c>
      <c r="Y651" s="51" t="str">
        <f>IF(T651="","",IF(AND(T651&lt;&gt;'Tabelas auxiliares'!$B$236,T651&lt;&gt;'Tabelas auxiliares'!$B$237),"FOLHA DE PESSOAL",IF(X651='Tabelas auxiliares'!$A$237,"CUSTEIO",IF(X651='Tabelas auxiliares'!$A$236,"INVESTIMENTO","ERRO - VERIFICAR"))))</f>
        <v/>
      </c>
      <c r="Z651" s="64" t="str">
        <f t="shared" si="21"/>
        <v/>
      </c>
      <c r="AA651" s="44"/>
      <c r="AB651" s="44"/>
      <c r="AC651" s="44"/>
    </row>
    <row r="652" spans="6:29" x14ac:dyDescent="0.25">
      <c r="F652" s="51" t="str">
        <f>IFERROR(VLOOKUP(D652,'Tabelas auxiliares'!$A$3:$B$61,2,FALSE),"")</f>
        <v/>
      </c>
      <c r="G652" s="51" t="str">
        <f>IFERROR(VLOOKUP($B652,'Tabelas auxiliares'!$A$65:$C$102,2,FALSE),"")</f>
        <v/>
      </c>
      <c r="H652" s="51" t="str">
        <f>IFERROR(VLOOKUP($B652,'Tabelas auxiliares'!$A$65:$C$102,3,FALSE),"")</f>
        <v/>
      </c>
      <c r="X652" s="51" t="str">
        <f t="shared" si="20"/>
        <v/>
      </c>
      <c r="Y652" s="51" t="str">
        <f>IF(T652="","",IF(AND(T652&lt;&gt;'Tabelas auxiliares'!$B$236,T652&lt;&gt;'Tabelas auxiliares'!$B$237),"FOLHA DE PESSOAL",IF(X652='Tabelas auxiliares'!$A$237,"CUSTEIO",IF(X652='Tabelas auxiliares'!$A$236,"INVESTIMENTO","ERRO - VERIFICAR"))))</f>
        <v/>
      </c>
      <c r="Z652" s="64" t="str">
        <f t="shared" si="21"/>
        <v/>
      </c>
      <c r="AA652" s="44"/>
      <c r="AB652" s="44"/>
      <c r="AC652" s="44"/>
    </row>
    <row r="653" spans="6:29" x14ac:dyDescent="0.25">
      <c r="F653" s="51" t="str">
        <f>IFERROR(VLOOKUP(D653,'Tabelas auxiliares'!$A$3:$B$61,2,FALSE),"")</f>
        <v/>
      </c>
      <c r="G653" s="51" t="str">
        <f>IFERROR(VLOOKUP($B653,'Tabelas auxiliares'!$A$65:$C$102,2,FALSE),"")</f>
        <v/>
      </c>
      <c r="H653" s="51" t="str">
        <f>IFERROR(VLOOKUP($B653,'Tabelas auxiliares'!$A$65:$C$102,3,FALSE),"")</f>
        <v/>
      </c>
      <c r="X653" s="51" t="str">
        <f t="shared" si="20"/>
        <v/>
      </c>
      <c r="Y653" s="51" t="str">
        <f>IF(T653="","",IF(AND(T653&lt;&gt;'Tabelas auxiliares'!$B$236,T653&lt;&gt;'Tabelas auxiliares'!$B$237),"FOLHA DE PESSOAL",IF(X653='Tabelas auxiliares'!$A$237,"CUSTEIO",IF(X653='Tabelas auxiliares'!$A$236,"INVESTIMENTO","ERRO - VERIFICAR"))))</f>
        <v/>
      </c>
      <c r="Z653" s="64" t="str">
        <f t="shared" si="21"/>
        <v/>
      </c>
      <c r="AA653" s="44"/>
      <c r="AB653" s="44"/>
      <c r="AC653" s="44"/>
    </row>
    <row r="654" spans="6:29" x14ac:dyDescent="0.25">
      <c r="F654" s="51" t="str">
        <f>IFERROR(VLOOKUP(D654,'Tabelas auxiliares'!$A$3:$B$61,2,FALSE),"")</f>
        <v/>
      </c>
      <c r="G654" s="51" t="str">
        <f>IFERROR(VLOOKUP($B654,'Tabelas auxiliares'!$A$65:$C$102,2,FALSE),"")</f>
        <v/>
      </c>
      <c r="H654" s="51" t="str">
        <f>IFERROR(VLOOKUP($B654,'Tabelas auxiliares'!$A$65:$C$102,3,FALSE),"")</f>
        <v/>
      </c>
      <c r="X654" s="51" t="str">
        <f t="shared" si="20"/>
        <v/>
      </c>
      <c r="Y654" s="51" t="str">
        <f>IF(T654="","",IF(AND(T654&lt;&gt;'Tabelas auxiliares'!$B$236,T654&lt;&gt;'Tabelas auxiliares'!$B$237),"FOLHA DE PESSOAL",IF(X654='Tabelas auxiliares'!$A$237,"CUSTEIO",IF(X654='Tabelas auxiliares'!$A$236,"INVESTIMENTO","ERRO - VERIFICAR"))))</f>
        <v/>
      </c>
      <c r="Z654" s="64" t="str">
        <f t="shared" si="21"/>
        <v/>
      </c>
      <c r="AA654" s="44"/>
      <c r="AB654" s="44"/>
      <c r="AC654" s="44"/>
    </row>
    <row r="655" spans="6:29" x14ac:dyDescent="0.25">
      <c r="F655" s="51" t="str">
        <f>IFERROR(VLOOKUP(D655,'Tabelas auxiliares'!$A$3:$B$61,2,FALSE),"")</f>
        <v/>
      </c>
      <c r="G655" s="51" t="str">
        <f>IFERROR(VLOOKUP($B655,'Tabelas auxiliares'!$A$65:$C$102,2,FALSE),"")</f>
        <v/>
      </c>
      <c r="H655" s="51" t="str">
        <f>IFERROR(VLOOKUP($B655,'Tabelas auxiliares'!$A$65:$C$102,3,FALSE),"")</f>
        <v/>
      </c>
      <c r="X655" s="51" t="str">
        <f t="shared" si="20"/>
        <v/>
      </c>
      <c r="Y655" s="51" t="str">
        <f>IF(T655="","",IF(AND(T655&lt;&gt;'Tabelas auxiliares'!$B$236,T655&lt;&gt;'Tabelas auxiliares'!$B$237),"FOLHA DE PESSOAL",IF(X655='Tabelas auxiliares'!$A$237,"CUSTEIO",IF(X655='Tabelas auxiliares'!$A$236,"INVESTIMENTO","ERRO - VERIFICAR"))))</f>
        <v/>
      </c>
      <c r="Z655" s="64" t="str">
        <f t="shared" si="21"/>
        <v/>
      </c>
      <c r="AA655" s="44"/>
      <c r="AB655" s="44"/>
      <c r="AC655" s="44"/>
    </row>
    <row r="656" spans="6:29" x14ac:dyDescent="0.25">
      <c r="F656" s="51" t="str">
        <f>IFERROR(VLOOKUP(D656,'Tabelas auxiliares'!$A$3:$B$61,2,FALSE),"")</f>
        <v/>
      </c>
      <c r="G656" s="51" t="str">
        <f>IFERROR(VLOOKUP($B656,'Tabelas auxiliares'!$A$65:$C$102,2,FALSE),"")</f>
        <v/>
      </c>
      <c r="H656" s="51" t="str">
        <f>IFERROR(VLOOKUP($B656,'Tabelas auxiliares'!$A$65:$C$102,3,FALSE),"")</f>
        <v/>
      </c>
      <c r="X656" s="51" t="str">
        <f t="shared" si="20"/>
        <v/>
      </c>
      <c r="Y656" s="51" t="str">
        <f>IF(T656="","",IF(AND(T656&lt;&gt;'Tabelas auxiliares'!$B$236,T656&lt;&gt;'Tabelas auxiliares'!$B$237),"FOLHA DE PESSOAL",IF(X656='Tabelas auxiliares'!$A$237,"CUSTEIO",IF(X656='Tabelas auxiliares'!$A$236,"INVESTIMENTO","ERRO - VERIFICAR"))))</f>
        <v/>
      </c>
      <c r="Z656" s="64" t="str">
        <f t="shared" si="21"/>
        <v/>
      </c>
      <c r="AA656" s="44"/>
      <c r="AB656" s="44"/>
      <c r="AC656" s="44"/>
    </row>
    <row r="657" spans="6:29" x14ac:dyDescent="0.25">
      <c r="F657" s="51" t="str">
        <f>IFERROR(VLOOKUP(D657,'Tabelas auxiliares'!$A$3:$B$61,2,FALSE),"")</f>
        <v/>
      </c>
      <c r="G657" s="51" t="str">
        <f>IFERROR(VLOOKUP($B657,'Tabelas auxiliares'!$A$65:$C$102,2,FALSE),"")</f>
        <v/>
      </c>
      <c r="H657" s="51" t="str">
        <f>IFERROR(VLOOKUP($B657,'Tabelas auxiliares'!$A$65:$C$102,3,FALSE),"")</f>
        <v/>
      </c>
      <c r="X657" s="51" t="str">
        <f t="shared" si="20"/>
        <v/>
      </c>
      <c r="Y657" s="51" t="str">
        <f>IF(T657="","",IF(AND(T657&lt;&gt;'Tabelas auxiliares'!$B$236,T657&lt;&gt;'Tabelas auxiliares'!$B$237),"FOLHA DE PESSOAL",IF(X657='Tabelas auxiliares'!$A$237,"CUSTEIO",IF(X657='Tabelas auxiliares'!$A$236,"INVESTIMENTO","ERRO - VERIFICAR"))))</f>
        <v/>
      </c>
      <c r="Z657" s="64" t="str">
        <f t="shared" si="21"/>
        <v/>
      </c>
      <c r="AA657" s="44"/>
      <c r="AB657" s="44"/>
      <c r="AC657" s="44"/>
    </row>
    <row r="658" spans="6:29" x14ac:dyDescent="0.25">
      <c r="F658" s="51" t="str">
        <f>IFERROR(VLOOKUP(D658,'Tabelas auxiliares'!$A$3:$B$61,2,FALSE),"")</f>
        <v/>
      </c>
      <c r="G658" s="51" t="str">
        <f>IFERROR(VLOOKUP($B658,'Tabelas auxiliares'!$A$65:$C$102,2,FALSE),"")</f>
        <v/>
      </c>
      <c r="H658" s="51" t="str">
        <f>IFERROR(VLOOKUP($B658,'Tabelas auxiliares'!$A$65:$C$102,3,FALSE),"")</f>
        <v/>
      </c>
      <c r="X658" s="51" t="str">
        <f t="shared" si="20"/>
        <v/>
      </c>
      <c r="Y658" s="51" t="str">
        <f>IF(T658="","",IF(AND(T658&lt;&gt;'Tabelas auxiliares'!$B$236,T658&lt;&gt;'Tabelas auxiliares'!$B$237),"FOLHA DE PESSOAL",IF(X658='Tabelas auxiliares'!$A$237,"CUSTEIO",IF(X658='Tabelas auxiliares'!$A$236,"INVESTIMENTO","ERRO - VERIFICAR"))))</f>
        <v/>
      </c>
      <c r="Z658" s="64" t="str">
        <f t="shared" si="21"/>
        <v/>
      </c>
      <c r="AA658" s="44"/>
      <c r="AB658" s="44"/>
      <c r="AC658" s="44"/>
    </row>
    <row r="659" spans="6:29" x14ac:dyDescent="0.25">
      <c r="F659" s="51" t="str">
        <f>IFERROR(VLOOKUP(D659,'Tabelas auxiliares'!$A$3:$B$61,2,FALSE),"")</f>
        <v/>
      </c>
      <c r="G659" s="51" t="str">
        <f>IFERROR(VLOOKUP($B659,'Tabelas auxiliares'!$A$65:$C$102,2,FALSE),"")</f>
        <v/>
      </c>
      <c r="H659" s="51" t="str">
        <f>IFERROR(VLOOKUP($B659,'Tabelas auxiliares'!$A$65:$C$102,3,FALSE),"")</f>
        <v/>
      </c>
      <c r="X659" s="51" t="str">
        <f t="shared" si="20"/>
        <v/>
      </c>
      <c r="Y659" s="51" t="str">
        <f>IF(T659="","",IF(AND(T659&lt;&gt;'Tabelas auxiliares'!$B$236,T659&lt;&gt;'Tabelas auxiliares'!$B$237),"FOLHA DE PESSOAL",IF(X659='Tabelas auxiliares'!$A$237,"CUSTEIO",IF(X659='Tabelas auxiliares'!$A$236,"INVESTIMENTO","ERRO - VERIFICAR"))))</f>
        <v/>
      </c>
      <c r="Z659" s="64" t="str">
        <f t="shared" si="21"/>
        <v/>
      </c>
      <c r="AA659" s="44"/>
      <c r="AB659" s="44"/>
      <c r="AC659" s="44"/>
    </row>
    <row r="660" spans="6:29" x14ac:dyDescent="0.25">
      <c r="F660" s="51" t="str">
        <f>IFERROR(VLOOKUP(D660,'Tabelas auxiliares'!$A$3:$B$61,2,FALSE),"")</f>
        <v/>
      </c>
      <c r="G660" s="51" t="str">
        <f>IFERROR(VLOOKUP($B660,'Tabelas auxiliares'!$A$65:$C$102,2,FALSE),"")</f>
        <v/>
      </c>
      <c r="H660" s="51" t="str">
        <f>IFERROR(VLOOKUP($B660,'Tabelas auxiliares'!$A$65:$C$102,3,FALSE),"")</f>
        <v/>
      </c>
      <c r="X660" s="51" t="str">
        <f t="shared" si="20"/>
        <v/>
      </c>
      <c r="Y660" s="51" t="str">
        <f>IF(T660="","",IF(AND(T660&lt;&gt;'Tabelas auxiliares'!$B$236,T660&lt;&gt;'Tabelas auxiliares'!$B$237),"FOLHA DE PESSOAL",IF(X660='Tabelas auxiliares'!$A$237,"CUSTEIO",IF(X660='Tabelas auxiliares'!$A$236,"INVESTIMENTO","ERRO - VERIFICAR"))))</f>
        <v/>
      </c>
      <c r="Z660" s="64" t="str">
        <f t="shared" si="21"/>
        <v/>
      </c>
      <c r="AA660" s="44"/>
      <c r="AB660" s="44"/>
      <c r="AC660" s="44"/>
    </row>
    <row r="661" spans="6:29" x14ac:dyDescent="0.25">
      <c r="F661" s="51" t="str">
        <f>IFERROR(VLOOKUP(D661,'Tabelas auxiliares'!$A$3:$B$61,2,FALSE),"")</f>
        <v/>
      </c>
      <c r="G661" s="51" t="str">
        <f>IFERROR(VLOOKUP($B661,'Tabelas auxiliares'!$A$65:$C$102,2,FALSE),"")</f>
        <v/>
      </c>
      <c r="H661" s="51" t="str">
        <f>IFERROR(VLOOKUP($B661,'Tabelas auxiliares'!$A$65:$C$102,3,FALSE),"")</f>
        <v/>
      </c>
      <c r="X661" s="51" t="str">
        <f t="shared" si="20"/>
        <v/>
      </c>
      <c r="Y661" s="51" t="str">
        <f>IF(T661="","",IF(AND(T661&lt;&gt;'Tabelas auxiliares'!$B$236,T661&lt;&gt;'Tabelas auxiliares'!$B$237),"FOLHA DE PESSOAL",IF(X661='Tabelas auxiliares'!$A$237,"CUSTEIO",IF(X661='Tabelas auxiliares'!$A$236,"INVESTIMENTO","ERRO - VERIFICAR"))))</f>
        <v/>
      </c>
      <c r="Z661" s="64" t="str">
        <f t="shared" si="21"/>
        <v/>
      </c>
      <c r="AA661" s="44"/>
      <c r="AB661" s="44"/>
      <c r="AC661" s="44"/>
    </row>
    <row r="662" spans="6:29" x14ac:dyDescent="0.25">
      <c r="F662" s="51" t="str">
        <f>IFERROR(VLOOKUP(D662,'Tabelas auxiliares'!$A$3:$B$61,2,FALSE),"")</f>
        <v/>
      </c>
      <c r="G662" s="51" t="str">
        <f>IFERROR(VLOOKUP($B662,'Tabelas auxiliares'!$A$65:$C$102,2,FALSE),"")</f>
        <v/>
      </c>
      <c r="H662" s="51" t="str">
        <f>IFERROR(VLOOKUP($B662,'Tabelas auxiliares'!$A$65:$C$102,3,FALSE),"")</f>
        <v/>
      </c>
      <c r="X662" s="51" t="str">
        <f t="shared" si="20"/>
        <v/>
      </c>
      <c r="Y662" s="51" t="str">
        <f>IF(T662="","",IF(AND(T662&lt;&gt;'Tabelas auxiliares'!$B$236,T662&lt;&gt;'Tabelas auxiliares'!$B$237),"FOLHA DE PESSOAL",IF(X662='Tabelas auxiliares'!$A$237,"CUSTEIO",IF(X662='Tabelas auxiliares'!$A$236,"INVESTIMENTO","ERRO - VERIFICAR"))))</f>
        <v/>
      </c>
      <c r="Z662" s="64" t="str">
        <f t="shared" si="21"/>
        <v/>
      </c>
      <c r="AA662" s="44"/>
      <c r="AB662" s="44"/>
      <c r="AC662" s="44"/>
    </row>
    <row r="663" spans="6:29" x14ac:dyDescent="0.25">
      <c r="F663" s="51" t="str">
        <f>IFERROR(VLOOKUP(D663,'Tabelas auxiliares'!$A$3:$B$61,2,FALSE),"")</f>
        <v/>
      </c>
      <c r="G663" s="51" t="str">
        <f>IFERROR(VLOOKUP($B663,'Tabelas auxiliares'!$A$65:$C$102,2,FALSE),"")</f>
        <v/>
      </c>
      <c r="H663" s="51" t="str">
        <f>IFERROR(VLOOKUP($B663,'Tabelas auxiliares'!$A$65:$C$102,3,FALSE),"")</f>
        <v/>
      </c>
      <c r="X663" s="51" t="str">
        <f t="shared" si="20"/>
        <v/>
      </c>
      <c r="Y663" s="51" t="str">
        <f>IF(T663="","",IF(AND(T663&lt;&gt;'Tabelas auxiliares'!$B$236,T663&lt;&gt;'Tabelas auxiliares'!$B$237),"FOLHA DE PESSOAL",IF(X663='Tabelas auxiliares'!$A$237,"CUSTEIO",IF(X663='Tabelas auxiliares'!$A$236,"INVESTIMENTO","ERRO - VERIFICAR"))))</f>
        <v/>
      </c>
      <c r="Z663" s="64" t="str">
        <f t="shared" si="21"/>
        <v/>
      </c>
      <c r="AA663" s="44"/>
      <c r="AB663" s="44"/>
      <c r="AC663" s="44"/>
    </row>
    <row r="664" spans="6:29" x14ac:dyDescent="0.25">
      <c r="F664" s="51" t="str">
        <f>IFERROR(VLOOKUP(D664,'Tabelas auxiliares'!$A$3:$B$61,2,FALSE),"")</f>
        <v/>
      </c>
      <c r="G664" s="51" t="str">
        <f>IFERROR(VLOOKUP($B664,'Tabelas auxiliares'!$A$65:$C$102,2,FALSE),"")</f>
        <v/>
      </c>
      <c r="H664" s="51" t="str">
        <f>IFERROR(VLOOKUP($B664,'Tabelas auxiliares'!$A$65:$C$102,3,FALSE),"")</f>
        <v/>
      </c>
      <c r="X664" s="51" t="str">
        <f t="shared" si="20"/>
        <v/>
      </c>
      <c r="Y664" s="51" t="str">
        <f>IF(T664="","",IF(AND(T664&lt;&gt;'Tabelas auxiliares'!$B$236,T664&lt;&gt;'Tabelas auxiliares'!$B$237),"FOLHA DE PESSOAL",IF(X664='Tabelas auxiliares'!$A$237,"CUSTEIO",IF(X664='Tabelas auxiliares'!$A$236,"INVESTIMENTO","ERRO - VERIFICAR"))))</f>
        <v/>
      </c>
      <c r="Z664" s="64" t="str">
        <f t="shared" si="21"/>
        <v/>
      </c>
      <c r="AA664" s="44"/>
      <c r="AB664" s="44"/>
      <c r="AC664" s="44"/>
    </row>
    <row r="665" spans="6:29" x14ac:dyDescent="0.25">
      <c r="F665" s="51" t="str">
        <f>IFERROR(VLOOKUP(D665,'Tabelas auxiliares'!$A$3:$B$61,2,FALSE),"")</f>
        <v/>
      </c>
      <c r="G665" s="51" t="str">
        <f>IFERROR(VLOOKUP($B665,'Tabelas auxiliares'!$A$65:$C$102,2,FALSE),"")</f>
        <v/>
      </c>
      <c r="H665" s="51" t="str">
        <f>IFERROR(VLOOKUP($B665,'Tabelas auxiliares'!$A$65:$C$102,3,FALSE),"")</f>
        <v/>
      </c>
      <c r="X665" s="51" t="str">
        <f t="shared" si="20"/>
        <v/>
      </c>
      <c r="Y665" s="51" t="str">
        <f>IF(T665="","",IF(AND(T665&lt;&gt;'Tabelas auxiliares'!$B$236,T665&lt;&gt;'Tabelas auxiliares'!$B$237),"FOLHA DE PESSOAL",IF(X665='Tabelas auxiliares'!$A$237,"CUSTEIO",IF(X665='Tabelas auxiliares'!$A$236,"INVESTIMENTO","ERRO - VERIFICAR"))))</f>
        <v/>
      </c>
      <c r="Z665" s="64" t="str">
        <f t="shared" si="21"/>
        <v/>
      </c>
      <c r="AA665" s="44"/>
      <c r="AB665" s="44"/>
      <c r="AC665" s="44"/>
    </row>
    <row r="666" spans="6:29" x14ac:dyDescent="0.25">
      <c r="F666" s="51" t="str">
        <f>IFERROR(VLOOKUP(D666,'Tabelas auxiliares'!$A$3:$B$61,2,FALSE),"")</f>
        <v/>
      </c>
      <c r="G666" s="51" t="str">
        <f>IFERROR(VLOOKUP($B666,'Tabelas auxiliares'!$A$65:$C$102,2,FALSE),"")</f>
        <v/>
      </c>
      <c r="H666" s="51" t="str">
        <f>IFERROR(VLOOKUP($B666,'Tabelas auxiliares'!$A$65:$C$102,3,FALSE),"")</f>
        <v/>
      </c>
      <c r="X666" s="51" t="str">
        <f t="shared" si="20"/>
        <v/>
      </c>
      <c r="Y666" s="51" t="str">
        <f>IF(T666="","",IF(AND(T666&lt;&gt;'Tabelas auxiliares'!$B$236,T666&lt;&gt;'Tabelas auxiliares'!$B$237),"FOLHA DE PESSOAL",IF(X666='Tabelas auxiliares'!$A$237,"CUSTEIO",IF(X666='Tabelas auxiliares'!$A$236,"INVESTIMENTO","ERRO - VERIFICAR"))))</f>
        <v/>
      </c>
      <c r="Z666" s="64" t="str">
        <f t="shared" si="21"/>
        <v/>
      </c>
      <c r="AA666" s="44"/>
      <c r="AB666" s="44"/>
      <c r="AC666" s="44"/>
    </row>
    <row r="667" spans="6:29" x14ac:dyDescent="0.25">
      <c r="F667" s="51" t="str">
        <f>IFERROR(VLOOKUP(D667,'Tabelas auxiliares'!$A$3:$B$61,2,FALSE),"")</f>
        <v/>
      </c>
      <c r="G667" s="51" t="str">
        <f>IFERROR(VLOOKUP($B667,'Tabelas auxiliares'!$A$65:$C$102,2,FALSE),"")</f>
        <v/>
      </c>
      <c r="H667" s="51" t="str">
        <f>IFERROR(VLOOKUP($B667,'Tabelas auxiliares'!$A$65:$C$102,3,FALSE),"")</f>
        <v/>
      </c>
      <c r="X667" s="51" t="str">
        <f t="shared" si="20"/>
        <v/>
      </c>
      <c r="Y667" s="51" t="str">
        <f>IF(T667="","",IF(AND(T667&lt;&gt;'Tabelas auxiliares'!$B$236,T667&lt;&gt;'Tabelas auxiliares'!$B$237),"FOLHA DE PESSOAL",IF(X667='Tabelas auxiliares'!$A$237,"CUSTEIO",IF(X667='Tabelas auxiliares'!$A$236,"INVESTIMENTO","ERRO - VERIFICAR"))))</f>
        <v/>
      </c>
      <c r="Z667" s="64" t="str">
        <f t="shared" si="21"/>
        <v/>
      </c>
      <c r="AA667" s="44"/>
      <c r="AB667" s="44"/>
      <c r="AC667" s="44"/>
    </row>
    <row r="668" spans="6:29" x14ac:dyDescent="0.25">
      <c r="F668" s="51" t="str">
        <f>IFERROR(VLOOKUP(D668,'Tabelas auxiliares'!$A$3:$B$61,2,FALSE),"")</f>
        <v/>
      </c>
      <c r="G668" s="51" t="str">
        <f>IFERROR(VLOOKUP($B668,'Tabelas auxiliares'!$A$65:$C$102,2,FALSE),"")</f>
        <v/>
      </c>
      <c r="H668" s="51" t="str">
        <f>IFERROR(VLOOKUP($B668,'Tabelas auxiliares'!$A$65:$C$102,3,FALSE),"")</f>
        <v/>
      </c>
      <c r="X668" s="51" t="str">
        <f t="shared" si="20"/>
        <v/>
      </c>
      <c r="Y668" s="51" t="str">
        <f>IF(T668="","",IF(AND(T668&lt;&gt;'Tabelas auxiliares'!$B$236,T668&lt;&gt;'Tabelas auxiliares'!$B$237),"FOLHA DE PESSOAL",IF(X668='Tabelas auxiliares'!$A$237,"CUSTEIO",IF(X668='Tabelas auxiliares'!$A$236,"INVESTIMENTO","ERRO - VERIFICAR"))))</f>
        <v/>
      </c>
      <c r="Z668" s="64" t="str">
        <f t="shared" si="21"/>
        <v/>
      </c>
      <c r="AA668" s="44"/>
      <c r="AB668" s="44"/>
      <c r="AC668" s="44"/>
    </row>
    <row r="669" spans="6:29" x14ac:dyDescent="0.25">
      <c r="F669" s="51" t="str">
        <f>IFERROR(VLOOKUP(D669,'Tabelas auxiliares'!$A$3:$B$61,2,FALSE),"")</f>
        <v/>
      </c>
      <c r="G669" s="51" t="str">
        <f>IFERROR(VLOOKUP($B669,'Tabelas auxiliares'!$A$65:$C$102,2,FALSE),"")</f>
        <v/>
      </c>
      <c r="H669" s="51" t="str">
        <f>IFERROR(VLOOKUP($B669,'Tabelas auxiliares'!$A$65:$C$102,3,FALSE),"")</f>
        <v/>
      </c>
      <c r="X669" s="51" t="str">
        <f t="shared" si="20"/>
        <v/>
      </c>
      <c r="Y669" s="51" t="str">
        <f>IF(T669="","",IF(AND(T669&lt;&gt;'Tabelas auxiliares'!$B$236,T669&lt;&gt;'Tabelas auxiliares'!$B$237),"FOLHA DE PESSOAL",IF(X669='Tabelas auxiliares'!$A$237,"CUSTEIO",IF(X669='Tabelas auxiliares'!$A$236,"INVESTIMENTO","ERRO - VERIFICAR"))))</f>
        <v/>
      </c>
      <c r="Z669" s="64" t="str">
        <f t="shared" si="21"/>
        <v/>
      </c>
      <c r="AA669" s="44"/>
      <c r="AB669" s="44"/>
      <c r="AC669" s="44"/>
    </row>
    <row r="670" spans="6:29" x14ac:dyDescent="0.25">
      <c r="F670" s="51" t="str">
        <f>IFERROR(VLOOKUP(D670,'Tabelas auxiliares'!$A$3:$B$61,2,FALSE),"")</f>
        <v/>
      </c>
      <c r="G670" s="51" t="str">
        <f>IFERROR(VLOOKUP($B670,'Tabelas auxiliares'!$A$65:$C$102,2,FALSE),"")</f>
        <v/>
      </c>
      <c r="H670" s="51" t="str">
        <f>IFERROR(VLOOKUP($B670,'Tabelas auxiliares'!$A$65:$C$102,3,FALSE),"")</f>
        <v/>
      </c>
      <c r="X670" s="51" t="str">
        <f t="shared" si="20"/>
        <v/>
      </c>
      <c r="Y670" s="51" t="str">
        <f>IF(T670="","",IF(AND(T670&lt;&gt;'Tabelas auxiliares'!$B$236,T670&lt;&gt;'Tabelas auxiliares'!$B$237),"FOLHA DE PESSOAL",IF(X670='Tabelas auxiliares'!$A$237,"CUSTEIO",IF(X670='Tabelas auxiliares'!$A$236,"INVESTIMENTO","ERRO - VERIFICAR"))))</f>
        <v/>
      </c>
      <c r="Z670" s="64" t="str">
        <f t="shared" si="21"/>
        <v/>
      </c>
      <c r="AA670" s="44"/>
      <c r="AB670" s="44"/>
      <c r="AC670" s="44"/>
    </row>
    <row r="671" spans="6:29" x14ac:dyDescent="0.25">
      <c r="F671" s="51" t="str">
        <f>IFERROR(VLOOKUP(D671,'Tabelas auxiliares'!$A$3:$B$61,2,FALSE),"")</f>
        <v/>
      </c>
      <c r="G671" s="51" t="str">
        <f>IFERROR(VLOOKUP($B671,'Tabelas auxiliares'!$A$65:$C$102,2,FALSE),"")</f>
        <v/>
      </c>
      <c r="H671" s="51" t="str">
        <f>IFERROR(VLOOKUP($B671,'Tabelas auxiliares'!$A$65:$C$102,3,FALSE),"")</f>
        <v/>
      </c>
      <c r="X671" s="51" t="str">
        <f t="shared" si="20"/>
        <v/>
      </c>
      <c r="Y671" s="51" t="str">
        <f>IF(T671="","",IF(AND(T671&lt;&gt;'Tabelas auxiliares'!$B$236,T671&lt;&gt;'Tabelas auxiliares'!$B$237),"FOLHA DE PESSOAL",IF(X671='Tabelas auxiliares'!$A$237,"CUSTEIO",IF(X671='Tabelas auxiliares'!$A$236,"INVESTIMENTO","ERRO - VERIFICAR"))))</f>
        <v/>
      </c>
      <c r="Z671" s="64" t="str">
        <f t="shared" si="21"/>
        <v/>
      </c>
      <c r="AA671" s="44"/>
      <c r="AB671" s="44"/>
      <c r="AC671" s="44"/>
    </row>
    <row r="672" spans="6:29" x14ac:dyDescent="0.25">
      <c r="F672" s="51" t="str">
        <f>IFERROR(VLOOKUP(D672,'Tabelas auxiliares'!$A$3:$B$61,2,FALSE),"")</f>
        <v/>
      </c>
      <c r="G672" s="51" t="str">
        <f>IFERROR(VLOOKUP($B672,'Tabelas auxiliares'!$A$65:$C$102,2,FALSE),"")</f>
        <v/>
      </c>
      <c r="H672" s="51" t="str">
        <f>IFERROR(VLOOKUP($B672,'Tabelas auxiliares'!$A$65:$C$102,3,FALSE),"")</f>
        <v/>
      </c>
      <c r="X672" s="51" t="str">
        <f t="shared" si="20"/>
        <v/>
      </c>
      <c r="Y672" s="51" t="str">
        <f>IF(T672="","",IF(AND(T672&lt;&gt;'Tabelas auxiliares'!$B$236,T672&lt;&gt;'Tabelas auxiliares'!$B$237),"FOLHA DE PESSOAL",IF(X672='Tabelas auxiliares'!$A$237,"CUSTEIO",IF(X672='Tabelas auxiliares'!$A$236,"INVESTIMENTO","ERRO - VERIFICAR"))))</f>
        <v/>
      </c>
      <c r="Z672" s="64" t="str">
        <f t="shared" si="21"/>
        <v/>
      </c>
      <c r="AA672" s="44"/>
      <c r="AB672" s="44"/>
      <c r="AC672" s="44"/>
    </row>
    <row r="673" spans="6:29" x14ac:dyDescent="0.25">
      <c r="F673" s="51" t="str">
        <f>IFERROR(VLOOKUP(D673,'Tabelas auxiliares'!$A$3:$B$61,2,FALSE),"")</f>
        <v/>
      </c>
      <c r="G673" s="51" t="str">
        <f>IFERROR(VLOOKUP($B673,'Tabelas auxiliares'!$A$65:$C$102,2,FALSE),"")</f>
        <v/>
      </c>
      <c r="H673" s="51" t="str">
        <f>IFERROR(VLOOKUP($B673,'Tabelas auxiliares'!$A$65:$C$102,3,FALSE),"")</f>
        <v/>
      </c>
      <c r="X673" s="51" t="str">
        <f t="shared" si="20"/>
        <v/>
      </c>
      <c r="Y673" s="51" t="str">
        <f>IF(T673="","",IF(AND(T673&lt;&gt;'Tabelas auxiliares'!$B$236,T673&lt;&gt;'Tabelas auxiliares'!$B$237),"FOLHA DE PESSOAL",IF(X673='Tabelas auxiliares'!$A$237,"CUSTEIO",IF(X673='Tabelas auxiliares'!$A$236,"INVESTIMENTO","ERRO - VERIFICAR"))))</f>
        <v/>
      </c>
      <c r="Z673" s="64" t="str">
        <f t="shared" si="21"/>
        <v/>
      </c>
      <c r="AA673" s="44"/>
      <c r="AB673" s="44"/>
      <c r="AC673" s="44"/>
    </row>
    <row r="674" spans="6:29" x14ac:dyDescent="0.25">
      <c r="F674" s="51" t="str">
        <f>IFERROR(VLOOKUP(D674,'Tabelas auxiliares'!$A$3:$B$61,2,FALSE),"")</f>
        <v/>
      </c>
      <c r="G674" s="51" t="str">
        <f>IFERROR(VLOOKUP($B674,'Tabelas auxiliares'!$A$65:$C$102,2,FALSE),"")</f>
        <v/>
      </c>
      <c r="H674" s="51" t="str">
        <f>IFERROR(VLOOKUP($B674,'Tabelas auxiliares'!$A$65:$C$102,3,FALSE),"")</f>
        <v/>
      </c>
      <c r="X674" s="51" t="str">
        <f t="shared" si="20"/>
        <v/>
      </c>
      <c r="Y674" s="51" t="str">
        <f>IF(T674="","",IF(AND(T674&lt;&gt;'Tabelas auxiliares'!$B$236,T674&lt;&gt;'Tabelas auxiliares'!$B$237),"FOLHA DE PESSOAL",IF(X674='Tabelas auxiliares'!$A$237,"CUSTEIO",IF(X674='Tabelas auxiliares'!$A$236,"INVESTIMENTO","ERRO - VERIFICAR"))))</f>
        <v/>
      </c>
      <c r="Z674" s="64" t="str">
        <f t="shared" si="21"/>
        <v/>
      </c>
      <c r="AA674" s="44"/>
      <c r="AB674" s="44"/>
      <c r="AC674" s="44"/>
    </row>
    <row r="675" spans="6:29" x14ac:dyDescent="0.25">
      <c r="F675" s="51" t="str">
        <f>IFERROR(VLOOKUP(D675,'Tabelas auxiliares'!$A$3:$B$61,2,FALSE),"")</f>
        <v/>
      </c>
      <c r="G675" s="51" t="str">
        <f>IFERROR(VLOOKUP($B675,'Tabelas auxiliares'!$A$65:$C$102,2,FALSE),"")</f>
        <v/>
      </c>
      <c r="H675" s="51" t="str">
        <f>IFERROR(VLOOKUP($B675,'Tabelas auxiliares'!$A$65:$C$102,3,FALSE),"")</f>
        <v/>
      </c>
      <c r="X675" s="51" t="str">
        <f t="shared" si="20"/>
        <v/>
      </c>
      <c r="Y675" s="51" t="str">
        <f>IF(T675="","",IF(AND(T675&lt;&gt;'Tabelas auxiliares'!$B$236,T675&lt;&gt;'Tabelas auxiliares'!$B$237),"FOLHA DE PESSOAL",IF(X675='Tabelas auxiliares'!$A$237,"CUSTEIO",IF(X675='Tabelas auxiliares'!$A$236,"INVESTIMENTO","ERRO - VERIFICAR"))))</f>
        <v/>
      </c>
      <c r="Z675" s="64" t="str">
        <f t="shared" si="21"/>
        <v/>
      </c>
      <c r="AA675" s="44"/>
      <c r="AB675" s="44"/>
      <c r="AC675" s="44"/>
    </row>
    <row r="676" spans="6:29" x14ac:dyDescent="0.25">
      <c r="F676" s="51" t="str">
        <f>IFERROR(VLOOKUP(D676,'Tabelas auxiliares'!$A$3:$B$61,2,FALSE),"")</f>
        <v/>
      </c>
      <c r="G676" s="51" t="str">
        <f>IFERROR(VLOOKUP($B676,'Tabelas auxiliares'!$A$65:$C$102,2,FALSE),"")</f>
        <v/>
      </c>
      <c r="H676" s="51" t="str">
        <f>IFERROR(VLOOKUP($B676,'Tabelas auxiliares'!$A$65:$C$102,3,FALSE),"")</f>
        <v/>
      </c>
      <c r="X676" s="51" t="str">
        <f t="shared" si="20"/>
        <v/>
      </c>
      <c r="Y676" s="51" t="str">
        <f>IF(T676="","",IF(AND(T676&lt;&gt;'Tabelas auxiliares'!$B$236,T676&lt;&gt;'Tabelas auxiliares'!$B$237),"FOLHA DE PESSOAL",IF(X676='Tabelas auxiliares'!$A$237,"CUSTEIO",IF(X676='Tabelas auxiliares'!$A$236,"INVESTIMENTO","ERRO - VERIFICAR"))))</f>
        <v/>
      </c>
      <c r="Z676" s="64" t="str">
        <f t="shared" si="21"/>
        <v/>
      </c>
      <c r="AA676" s="44"/>
      <c r="AB676" s="44"/>
      <c r="AC676" s="44"/>
    </row>
    <row r="677" spans="6:29" x14ac:dyDescent="0.25">
      <c r="F677" s="51" t="str">
        <f>IFERROR(VLOOKUP(D677,'Tabelas auxiliares'!$A$3:$B$61,2,FALSE),"")</f>
        <v/>
      </c>
      <c r="G677" s="51" t="str">
        <f>IFERROR(VLOOKUP($B677,'Tabelas auxiliares'!$A$65:$C$102,2,FALSE),"")</f>
        <v/>
      </c>
      <c r="H677" s="51" t="str">
        <f>IFERROR(VLOOKUP($B677,'Tabelas auxiliares'!$A$65:$C$102,3,FALSE),"")</f>
        <v/>
      </c>
      <c r="X677" s="51" t="str">
        <f t="shared" si="20"/>
        <v/>
      </c>
      <c r="Y677" s="51" t="str">
        <f>IF(T677="","",IF(AND(T677&lt;&gt;'Tabelas auxiliares'!$B$236,T677&lt;&gt;'Tabelas auxiliares'!$B$237),"FOLHA DE PESSOAL",IF(X677='Tabelas auxiliares'!$A$237,"CUSTEIO",IF(X677='Tabelas auxiliares'!$A$236,"INVESTIMENTO","ERRO - VERIFICAR"))))</f>
        <v/>
      </c>
      <c r="Z677" s="64" t="str">
        <f t="shared" si="21"/>
        <v/>
      </c>
      <c r="AA677" s="44"/>
      <c r="AB677" s="44"/>
      <c r="AC677" s="44"/>
    </row>
    <row r="678" spans="6:29" x14ac:dyDescent="0.25">
      <c r="F678" s="51" t="str">
        <f>IFERROR(VLOOKUP(D678,'Tabelas auxiliares'!$A$3:$B$61,2,FALSE),"")</f>
        <v/>
      </c>
      <c r="G678" s="51" t="str">
        <f>IFERROR(VLOOKUP($B678,'Tabelas auxiliares'!$A$65:$C$102,2,FALSE),"")</f>
        <v/>
      </c>
      <c r="H678" s="51" t="str">
        <f>IFERROR(VLOOKUP($B678,'Tabelas auxiliares'!$A$65:$C$102,3,FALSE),"")</f>
        <v/>
      </c>
      <c r="X678" s="51" t="str">
        <f t="shared" si="20"/>
        <v/>
      </c>
      <c r="Y678" s="51" t="str">
        <f>IF(T678="","",IF(AND(T678&lt;&gt;'Tabelas auxiliares'!$B$236,T678&lt;&gt;'Tabelas auxiliares'!$B$237),"FOLHA DE PESSOAL",IF(X678='Tabelas auxiliares'!$A$237,"CUSTEIO",IF(X678='Tabelas auxiliares'!$A$236,"INVESTIMENTO","ERRO - VERIFICAR"))))</f>
        <v/>
      </c>
      <c r="Z678" s="64" t="str">
        <f t="shared" si="21"/>
        <v/>
      </c>
      <c r="AA678" s="44"/>
      <c r="AB678" s="44"/>
      <c r="AC678" s="44"/>
    </row>
    <row r="679" spans="6:29" x14ac:dyDescent="0.25">
      <c r="F679" s="51" t="str">
        <f>IFERROR(VLOOKUP(D679,'Tabelas auxiliares'!$A$3:$B$61,2,FALSE),"")</f>
        <v/>
      </c>
      <c r="G679" s="51" t="str">
        <f>IFERROR(VLOOKUP($B679,'Tabelas auxiliares'!$A$65:$C$102,2,FALSE),"")</f>
        <v/>
      </c>
      <c r="H679" s="51" t="str">
        <f>IFERROR(VLOOKUP($B679,'Tabelas auxiliares'!$A$65:$C$102,3,FALSE),"")</f>
        <v/>
      </c>
      <c r="X679" s="51" t="str">
        <f t="shared" si="20"/>
        <v/>
      </c>
      <c r="Y679" s="51" t="str">
        <f>IF(T679="","",IF(AND(T679&lt;&gt;'Tabelas auxiliares'!$B$236,T679&lt;&gt;'Tabelas auxiliares'!$B$237),"FOLHA DE PESSOAL",IF(X679='Tabelas auxiliares'!$A$237,"CUSTEIO",IF(X679='Tabelas auxiliares'!$A$236,"INVESTIMENTO","ERRO - VERIFICAR"))))</f>
        <v/>
      </c>
      <c r="Z679" s="64" t="str">
        <f t="shared" si="21"/>
        <v/>
      </c>
      <c r="AA679" s="44"/>
      <c r="AB679" s="44"/>
      <c r="AC679" s="44"/>
    </row>
    <row r="680" spans="6:29" x14ac:dyDescent="0.25">
      <c r="F680" s="51" t="str">
        <f>IFERROR(VLOOKUP(D680,'Tabelas auxiliares'!$A$3:$B$61,2,FALSE),"")</f>
        <v/>
      </c>
      <c r="G680" s="51" t="str">
        <f>IFERROR(VLOOKUP($B680,'Tabelas auxiliares'!$A$65:$C$102,2,FALSE),"")</f>
        <v/>
      </c>
      <c r="H680" s="51" t="str">
        <f>IFERROR(VLOOKUP($B680,'Tabelas auxiliares'!$A$65:$C$102,3,FALSE),"")</f>
        <v/>
      </c>
      <c r="X680" s="51" t="str">
        <f t="shared" si="20"/>
        <v/>
      </c>
      <c r="Y680" s="51" t="str">
        <f>IF(T680="","",IF(AND(T680&lt;&gt;'Tabelas auxiliares'!$B$236,T680&lt;&gt;'Tabelas auxiliares'!$B$237),"FOLHA DE PESSOAL",IF(X680='Tabelas auxiliares'!$A$237,"CUSTEIO",IF(X680='Tabelas auxiliares'!$A$236,"INVESTIMENTO","ERRO - VERIFICAR"))))</f>
        <v/>
      </c>
      <c r="Z680" s="64" t="str">
        <f t="shared" si="21"/>
        <v/>
      </c>
      <c r="AA680" s="44"/>
      <c r="AB680" s="44"/>
      <c r="AC680" s="44"/>
    </row>
    <row r="681" spans="6:29" x14ac:dyDescent="0.25">
      <c r="F681" s="51" t="str">
        <f>IFERROR(VLOOKUP(D681,'Tabelas auxiliares'!$A$3:$B$61,2,FALSE),"")</f>
        <v/>
      </c>
      <c r="G681" s="51" t="str">
        <f>IFERROR(VLOOKUP($B681,'Tabelas auxiliares'!$A$65:$C$102,2,FALSE),"")</f>
        <v/>
      </c>
      <c r="H681" s="51" t="str">
        <f>IFERROR(VLOOKUP($B681,'Tabelas auxiliares'!$A$65:$C$102,3,FALSE),"")</f>
        <v/>
      </c>
      <c r="X681" s="51" t="str">
        <f t="shared" si="20"/>
        <v/>
      </c>
      <c r="Y681" s="51" t="str">
        <f>IF(T681="","",IF(AND(T681&lt;&gt;'Tabelas auxiliares'!$B$236,T681&lt;&gt;'Tabelas auxiliares'!$B$237),"FOLHA DE PESSOAL",IF(X681='Tabelas auxiliares'!$A$237,"CUSTEIO",IF(X681='Tabelas auxiliares'!$A$236,"INVESTIMENTO","ERRO - VERIFICAR"))))</f>
        <v/>
      </c>
      <c r="Z681" s="64" t="str">
        <f t="shared" si="21"/>
        <v/>
      </c>
      <c r="AA681" s="44"/>
      <c r="AB681" s="44"/>
      <c r="AC681" s="44"/>
    </row>
    <row r="682" spans="6:29" x14ac:dyDescent="0.25">
      <c r="F682" s="51" t="str">
        <f>IFERROR(VLOOKUP(D682,'Tabelas auxiliares'!$A$3:$B$61,2,FALSE),"")</f>
        <v/>
      </c>
      <c r="G682" s="51" t="str">
        <f>IFERROR(VLOOKUP($B682,'Tabelas auxiliares'!$A$65:$C$102,2,FALSE),"")</f>
        <v/>
      </c>
      <c r="H682" s="51" t="str">
        <f>IFERROR(VLOOKUP($B682,'Tabelas auxiliares'!$A$65:$C$102,3,FALSE),"")</f>
        <v/>
      </c>
      <c r="X682" s="51" t="str">
        <f t="shared" si="20"/>
        <v/>
      </c>
      <c r="Y682" s="51" t="str">
        <f>IF(T682="","",IF(AND(T682&lt;&gt;'Tabelas auxiliares'!$B$236,T682&lt;&gt;'Tabelas auxiliares'!$B$237),"FOLHA DE PESSOAL",IF(X682='Tabelas auxiliares'!$A$237,"CUSTEIO",IF(X682='Tabelas auxiliares'!$A$236,"INVESTIMENTO","ERRO - VERIFICAR"))))</f>
        <v/>
      </c>
      <c r="Z682" s="64" t="str">
        <f t="shared" si="21"/>
        <v/>
      </c>
      <c r="AA682" s="44"/>
      <c r="AB682" s="44"/>
      <c r="AC682" s="44"/>
    </row>
    <row r="683" spans="6:29" x14ac:dyDescent="0.25">
      <c r="F683" s="51" t="str">
        <f>IFERROR(VLOOKUP(D683,'Tabelas auxiliares'!$A$3:$B$61,2,FALSE),"")</f>
        <v/>
      </c>
      <c r="G683" s="51" t="str">
        <f>IFERROR(VLOOKUP($B683,'Tabelas auxiliares'!$A$65:$C$102,2,FALSE),"")</f>
        <v/>
      </c>
      <c r="H683" s="51" t="str">
        <f>IFERROR(VLOOKUP($B683,'Tabelas auxiliares'!$A$65:$C$102,3,FALSE),"")</f>
        <v/>
      </c>
      <c r="X683" s="51" t="str">
        <f t="shared" si="20"/>
        <v/>
      </c>
      <c r="Y683" s="51" t="str">
        <f>IF(T683="","",IF(AND(T683&lt;&gt;'Tabelas auxiliares'!$B$236,T683&lt;&gt;'Tabelas auxiliares'!$B$237),"FOLHA DE PESSOAL",IF(X683='Tabelas auxiliares'!$A$237,"CUSTEIO",IF(X683='Tabelas auxiliares'!$A$236,"INVESTIMENTO","ERRO - VERIFICAR"))))</f>
        <v/>
      </c>
      <c r="Z683" s="64" t="str">
        <f t="shared" si="21"/>
        <v/>
      </c>
      <c r="AA683" s="44"/>
      <c r="AB683" s="44"/>
      <c r="AC683" s="44"/>
    </row>
    <row r="684" spans="6:29" x14ac:dyDescent="0.25">
      <c r="F684" s="51" t="str">
        <f>IFERROR(VLOOKUP(D684,'Tabelas auxiliares'!$A$3:$B$61,2,FALSE),"")</f>
        <v/>
      </c>
      <c r="G684" s="51" t="str">
        <f>IFERROR(VLOOKUP($B684,'Tabelas auxiliares'!$A$65:$C$102,2,FALSE),"")</f>
        <v/>
      </c>
      <c r="H684" s="51" t="str">
        <f>IFERROR(VLOOKUP($B684,'Tabelas auxiliares'!$A$65:$C$102,3,FALSE),"")</f>
        <v/>
      </c>
      <c r="X684" s="51" t="str">
        <f t="shared" si="20"/>
        <v/>
      </c>
      <c r="Y684" s="51" t="str">
        <f>IF(T684="","",IF(AND(T684&lt;&gt;'Tabelas auxiliares'!$B$236,T684&lt;&gt;'Tabelas auxiliares'!$B$237),"FOLHA DE PESSOAL",IF(X684='Tabelas auxiliares'!$A$237,"CUSTEIO",IF(X684='Tabelas auxiliares'!$A$236,"INVESTIMENTO","ERRO - VERIFICAR"))))</f>
        <v/>
      </c>
      <c r="Z684" s="64" t="str">
        <f t="shared" si="21"/>
        <v/>
      </c>
      <c r="AA684" s="44"/>
      <c r="AB684" s="44"/>
      <c r="AC684" s="44"/>
    </row>
    <row r="685" spans="6:29" x14ac:dyDescent="0.25">
      <c r="F685" s="51" t="str">
        <f>IFERROR(VLOOKUP(D685,'Tabelas auxiliares'!$A$3:$B$61,2,FALSE),"")</f>
        <v/>
      </c>
      <c r="G685" s="51" t="str">
        <f>IFERROR(VLOOKUP($B685,'Tabelas auxiliares'!$A$65:$C$102,2,FALSE),"")</f>
        <v/>
      </c>
      <c r="H685" s="51" t="str">
        <f>IFERROR(VLOOKUP($B685,'Tabelas auxiliares'!$A$65:$C$102,3,FALSE),"")</f>
        <v/>
      </c>
      <c r="X685" s="51" t="str">
        <f t="shared" si="20"/>
        <v/>
      </c>
      <c r="Y685" s="51" t="str">
        <f>IF(T685="","",IF(AND(T685&lt;&gt;'Tabelas auxiliares'!$B$236,T685&lt;&gt;'Tabelas auxiliares'!$B$237),"FOLHA DE PESSOAL",IF(X685='Tabelas auxiliares'!$A$237,"CUSTEIO",IF(X685='Tabelas auxiliares'!$A$236,"INVESTIMENTO","ERRO - VERIFICAR"))))</f>
        <v/>
      </c>
      <c r="Z685" s="64" t="str">
        <f t="shared" si="21"/>
        <v/>
      </c>
      <c r="AA685" s="44"/>
      <c r="AB685" s="44"/>
      <c r="AC685" s="44"/>
    </row>
    <row r="686" spans="6:29" x14ac:dyDescent="0.25">
      <c r="F686" s="51" t="str">
        <f>IFERROR(VLOOKUP(D686,'Tabelas auxiliares'!$A$3:$B$61,2,FALSE),"")</f>
        <v/>
      </c>
      <c r="G686" s="51" t="str">
        <f>IFERROR(VLOOKUP($B686,'Tabelas auxiliares'!$A$65:$C$102,2,FALSE),"")</f>
        <v/>
      </c>
      <c r="H686" s="51" t="str">
        <f>IFERROR(VLOOKUP($B686,'Tabelas auxiliares'!$A$65:$C$102,3,FALSE),"")</f>
        <v/>
      </c>
      <c r="X686" s="51" t="str">
        <f t="shared" si="20"/>
        <v/>
      </c>
      <c r="Y686" s="51" t="str">
        <f>IF(T686="","",IF(AND(T686&lt;&gt;'Tabelas auxiliares'!$B$236,T686&lt;&gt;'Tabelas auxiliares'!$B$237),"FOLHA DE PESSOAL",IF(X686='Tabelas auxiliares'!$A$237,"CUSTEIO",IF(X686='Tabelas auxiliares'!$A$236,"INVESTIMENTO","ERRO - VERIFICAR"))))</f>
        <v/>
      </c>
      <c r="Z686" s="64" t="str">
        <f t="shared" si="21"/>
        <v/>
      </c>
      <c r="AA686" s="44"/>
      <c r="AB686" s="44"/>
      <c r="AC686" s="44"/>
    </row>
    <row r="687" spans="6:29" x14ac:dyDescent="0.25">
      <c r="F687" s="51" t="str">
        <f>IFERROR(VLOOKUP(D687,'Tabelas auxiliares'!$A$3:$B$61,2,FALSE),"")</f>
        <v/>
      </c>
      <c r="G687" s="51" t="str">
        <f>IFERROR(VLOOKUP($B687,'Tabelas auxiliares'!$A$65:$C$102,2,FALSE),"")</f>
        <v/>
      </c>
      <c r="H687" s="51" t="str">
        <f>IFERROR(VLOOKUP($B687,'Tabelas auxiliares'!$A$65:$C$102,3,FALSE),"")</f>
        <v/>
      </c>
      <c r="X687" s="51" t="str">
        <f t="shared" si="20"/>
        <v/>
      </c>
      <c r="Y687" s="51" t="str">
        <f>IF(T687="","",IF(AND(T687&lt;&gt;'Tabelas auxiliares'!$B$236,T687&lt;&gt;'Tabelas auxiliares'!$B$237),"FOLHA DE PESSOAL",IF(X687='Tabelas auxiliares'!$A$237,"CUSTEIO",IF(X687='Tabelas auxiliares'!$A$236,"INVESTIMENTO","ERRO - VERIFICAR"))))</f>
        <v/>
      </c>
      <c r="Z687" s="64" t="str">
        <f t="shared" si="21"/>
        <v/>
      </c>
      <c r="AA687" s="44"/>
      <c r="AB687" s="44"/>
      <c r="AC687" s="44"/>
    </row>
    <row r="688" spans="6:29" x14ac:dyDescent="0.25">
      <c r="F688" s="51" t="str">
        <f>IFERROR(VLOOKUP(D688,'Tabelas auxiliares'!$A$3:$B$61,2,FALSE),"")</f>
        <v/>
      </c>
      <c r="G688" s="51" t="str">
        <f>IFERROR(VLOOKUP($B688,'Tabelas auxiliares'!$A$65:$C$102,2,FALSE),"")</f>
        <v/>
      </c>
      <c r="H688" s="51" t="str">
        <f>IFERROR(VLOOKUP($B688,'Tabelas auxiliares'!$A$65:$C$102,3,FALSE),"")</f>
        <v/>
      </c>
      <c r="X688" s="51" t="str">
        <f t="shared" si="20"/>
        <v/>
      </c>
      <c r="Y688" s="51" t="str">
        <f>IF(T688="","",IF(AND(T688&lt;&gt;'Tabelas auxiliares'!$B$236,T688&lt;&gt;'Tabelas auxiliares'!$B$237),"FOLHA DE PESSOAL",IF(X688='Tabelas auxiliares'!$A$237,"CUSTEIO",IF(X688='Tabelas auxiliares'!$A$236,"INVESTIMENTO","ERRO - VERIFICAR"))))</f>
        <v/>
      </c>
      <c r="Z688" s="64" t="str">
        <f t="shared" si="21"/>
        <v/>
      </c>
      <c r="AA688" s="44"/>
      <c r="AB688" s="44"/>
      <c r="AC688" s="44"/>
    </row>
    <row r="689" spans="6:29" x14ac:dyDescent="0.25">
      <c r="F689" s="51" t="str">
        <f>IFERROR(VLOOKUP(D689,'Tabelas auxiliares'!$A$3:$B$61,2,FALSE),"")</f>
        <v/>
      </c>
      <c r="G689" s="51" t="str">
        <f>IFERROR(VLOOKUP($B689,'Tabelas auxiliares'!$A$65:$C$102,2,FALSE),"")</f>
        <v/>
      </c>
      <c r="H689" s="51" t="str">
        <f>IFERROR(VLOOKUP($B689,'Tabelas auxiliares'!$A$65:$C$102,3,FALSE),"")</f>
        <v/>
      </c>
      <c r="X689" s="51" t="str">
        <f t="shared" si="20"/>
        <v/>
      </c>
      <c r="Y689" s="51" t="str">
        <f>IF(T689="","",IF(AND(T689&lt;&gt;'Tabelas auxiliares'!$B$236,T689&lt;&gt;'Tabelas auxiliares'!$B$237),"FOLHA DE PESSOAL",IF(X689='Tabelas auxiliares'!$A$237,"CUSTEIO",IF(X689='Tabelas auxiliares'!$A$236,"INVESTIMENTO","ERRO - VERIFICAR"))))</f>
        <v/>
      </c>
      <c r="Z689" s="64" t="str">
        <f t="shared" si="21"/>
        <v/>
      </c>
      <c r="AA689" s="44"/>
      <c r="AB689" s="44"/>
      <c r="AC689" s="44"/>
    </row>
    <row r="690" spans="6:29" x14ac:dyDescent="0.25">
      <c r="F690" s="51" t="str">
        <f>IFERROR(VLOOKUP(D690,'Tabelas auxiliares'!$A$3:$B$61,2,FALSE),"")</f>
        <v/>
      </c>
      <c r="G690" s="51" t="str">
        <f>IFERROR(VLOOKUP($B690,'Tabelas auxiliares'!$A$65:$C$102,2,FALSE),"")</f>
        <v/>
      </c>
      <c r="H690" s="51" t="str">
        <f>IFERROR(VLOOKUP($B690,'Tabelas auxiliares'!$A$65:$C$102,3,FALSE),"")</f>
        <v/>
      </c>
      <c r="X690" s="51" t="str">
        <f t="shared" si="20"/>
        <v/>
      </c>
      <c r="Y690" s="51" t="str">
        <f>IF(T690="","",IF(AND(T690&lt;&gt;'Tabelas auxiliares'!$B$236,T690&lt;&gt;'Tabelas auxiliares'!$B$237),"FOLHA DE PESSOAL",IF(X690='Tabelas auxiliares'!$A$237,"CUSTEIO",IF(X690='Tabelas auxiliares'!$A$236,"INVESTIMENTO","ERRO - VERIFICAR"))))</f>
        <v/>
      </c>
      <c r="Z690" s="64" t="str">
        <f t="shared" si="21"/>
        <v/>
      </c>
      <c r="AA690" s="44"/>
      <c r="AB690" s="44"/>
      <c r="AC690" s="44"/>
    </row>
    <row r="691" spans="6:29" x14ac:dyDescent="0.25">
      <c r="F691" s="51" t="str">
        <f>IFERROR(VLOOKUP(D691,'Tabelas auxiliares'!$A$3:$B$61,2,FALSE),"")</f>
        <v/>
      </c>
      <c r="G691" s="51" t="str">
        <f>IFERROR(VLOOKUP($B691,'Tabelas auxiliares'!$A$65:$C$102,2,FALSE),"")</f>
        <v/>
      </c>
      <c r="H691" s="51" t="str">
        <f>IFERROR(VLOOKUP($B691,'Tabelas auxiliares'!$A$65:$C$102,3,FALSE),"")</f>
        <v/>
      </c>
      <c r="X691" s="51" t="str">
        <f t="shared" si="20"/>
        <v/>
      </c>
      <c r="Y691" s="51" t="str">
        <f>IF(T691="","",IF(AND(T691&lt;&gt;'Tabelas auxiliares'!$B$236,T691&lt;&gt;'Tabelas auxiliares'!$B$237),"FOLHA DE PESSOAL",IF(X691='Tabelas auxiliares'!$A$237,"CUSTEIO",IF(X691='Tabelas auxiliares'!$A$236,"INVESTIMENTO","ERRO - VERIFICAR"))))</f>
        <v/>
      </c>
      <c r="Z691" s="64" t="str">
        <f t="shared" si="21"/>
        <v/>
      </c>
      <c r="AA691" s="44"/>
      <c r="AB691" s="44"/>
      <c r="AC691" s="44"/>
    </row>
    <row r="692" spans="6:29" x14ac:dyDescent="0.25">
      <c r="F692" s="51" t="str">
        <f>IFERROR(VLOOKUP(D692,'Tabelas auxiliares'!$A$3:$B$61,2,FALSE),"")</f>
        <v/>
      </c>
      <c r="G692" s="51" t="str">
        <f>IFERROR(VLOOKUP($B692,'Tabelas auxiliares'!$A$65:$C$102,2,FALSE),"")</f>
        <v/>
      </c>
      <c r="H692" s="51" t="str">
        <f>IFERROR(VLOOKUP($B692,'Tabelas auxiliares'!$A$65:$C$102,3,FALSE),"")</f>
        <v/>
      </c>
      <c r="X692" s="51" t="str">
        <f t="shared" si="20"/>
        <v/>
      </c>
      <c r="Y692" s="51" t="str">
        <f>IF(T692="","",IF(AND(T692&lt;&gt;'Tabelas auxiliares'!$B$236,T692&lt;&gt;'Tabelas auxiliares'!$B$237),"FOLHA DE PESSOAL",IF(X692='Tabelas auxiliares'!$A$237,"CUSTEIO",IF(X692='Tabelas auxiliares'!$A$236,"INVESTIMENTO","ERRO - VERIFICAR"))))</f>
        <v/>
      </c>
      <c r="Z692" s="64" t="str">
        <f t="shared" si="21"/>
        <v/>
      </c>
      <c r="AA692" s="44"/>
      <c r="AB692" s="44"/>
      <c r="AC692" s="44"/>
    </row>
    <row r="693" spans="6:29" x14ac:dyDescent="0.25">
      <c r="F693" s="51" t="str">
        <f>IFERROR(VLOOKUP(D693,'Tabelas auxiliares'!$A$3:$B$61,2,FALSE),"")</f>
        <v/>
      </c>
      <c r="G693" s="51" t="str">
        <f>IFERROR(VLOOKUP($B693,'Tabelas auxiliares'!$A$65:$C$102,2,FALSE),"")</f>
        <v/>
      </c>
      <c r="H693" s="51" t="str">
        <f>IFERROR(VLOOKUP($B693,'Tabelas auxiliares'!$A$65:$C$102,3,FALSE),"")</f>
        <v/>
      </c>
      <c r="X693" s="51" t="str">
        <f t="shared" si="20"/>
        <v/>
      </c>
      <c r="Y693" s="51" t="str">
        <f>IF(T693="","",IF(AND(T693&lt;&gt;'Tabelas auxiliares'!$B$236,T693&lt;&gt;'Tabelas auxiliares'!$B$237),"FOLHA DE PESSOAL",IF(X693='Tabelas auxiliares'!$A$237,"CUSTEIO",IF(X693='Tabelas auxiliares'!$A$236,"INVESTIMENTO","ERRO - VERIFICAR"))))</f>
        <v/>
      </c>
      <c r="Z693" s="64" t="str">
        <f t="shared" si="21"/>
        <v/>
      </c>
      <c r="AA693" s="44"/>
      <c r="AB693" s="44"/>
      <c r="AC693" s="44"/>
    </row>
    <row r="694" spans="6:29" x14ac:dyDescent="0.25">
      <c r="F694" s="51" t="str">
        <f>IFERROR(VLOOKUP(D694,'Tabelas auxiliares'!$A$3:$B$61,2,FALSE),"")</f>
        <v/>
      </c>
      <c r="G694" s="51" t="str">
        <f>IFERROR(VLOOKUP($B694,'Tabelas auxiliares'!$A$65:$C$102,2,FALSE),"")</f>
        <v/>
      </c>
      <c r="H694" s="51" t="str">
        <f>IFERROR(VLOOKUP($B694,'Tabelas auxiliares'!$A$65:$C$102,3,FALSE),"")</f>
        <v/>
      </c>
      <c r="X694" s="51" t="str">
        <f t="shared" si="20"/>
        <v/>
      </c>
      <c r="Y694" s="51" t="str">
        <f>IF(T694="","",IF(AND(T694&lt;&gt;'Tabelas auxiliares'!$B$236,T694&lt;&gt;'Tabelas auxiliares'!$B$237),"FOLHA DE PESSOAL",IF(X694='Tabelas auxiliares'!$A$237,"CUSTEIO",IF(X694='Tabelas auxiliares'!$A$236,"INVESTIMENTO","ERRO - VERIFICAR"))))</f>
        <v/>
      </c>
      <c r="Z694" s="64" t="str">
        <f t="shared" si="21"/>
        <v/>
      </c>
      <c r="AA694" s="44"/>
      <c r="AB694" s="44"/>
      <c r="AC694" s="44"/>
    </row>
    <row r="695" spans="6:29" x14ac:dyDescent="0.25">
      <c r="F695" s="51" t="str">
        <f>IFERROR(VLOOKUP(D695,'Tabelas auxiliares'!$A$3:$B$61,2,FALSE),"")</f>
        <v/>
      </c>
      <c r="G695" s="51" t="str">
        <f>IFERROR(VLOOKUP($B695,'Tabelas auxiliares'!$A$65:$C$102,2,FALSE),"")</f>
        <v/>
      </c>
      <c r="H695" s="51" t="str">
        <f>IFERROR(VLOOKUP($B695,'Tabelas auxiliares'!$A$65:$C$102,3,FALSE),"")</f>
        <v/>
      </c>
      <c r="X695" s="51" t="str">
        <f t="shared" si="20"/>
        <v/>
      </c>
      <c r="Y695" s="51" t="str">
        <f>IF(T695="","",IF(AND(T695&lt;&gt;'Tabelas auxiliares'!$B$236,T695&lt;&gt;'Tabelas auxiliares'!$B$237),"FOLHA DE PESSOAL",IF(X695='Tabelas auxiliares'!$A$237,"CUSTEIO",IF(X695='Tabelas auxiliares'!$A$236,"INVESTIMENTO","ERRO - VERIFICAR"))))</f>
        <v/>
      </c>
      <c r="Z695" s="64" t="str">
        <f t="shared" si="21"/>
        <v/>
      </c>
      <c r="AA695" s="44"/>
      <c r="AB695" s="44"/>
      <c r="AC695" s="44"/>
    </row>
    <row r="696" spans="6:29" x14ac:dyDescent="0.25">
      <c r="F696" s="51" t="str">
        <f>IFERROR(VLOOKUP(D696,'Tabelas auxiliares'!$A$3:$B$61,2,FALSE),"")</f>
        <v/>
      </c>
      <c r="G696" s="51" t="str">
        <f>IFERROR(VLOOKUP($B696,'Tabelas auxiliares'!$A$65:$C$102,2,FALSE),"")</f>
        <v/>
      </c>
      <c r="H696" s="51" t="str">
        <f>IFERROR(VLOOKUP($B696,'Tabelas auxiliares'!$A$65:$C$102,3,FALSE),"")</f>
        <v/>
      </c>
      <c r="X696" s="51" t="str">
        <f t="shared" si="20"/>
        <v/>
      </c>
      <c r="Y696" s="51" t="str">
        <f>IF(T696="","",IF(AND(T696&lt;&gt;'Tabelas auxiliares'!$B$236,T696&lt;&gt;'Tabelas auxiliares'!$B$237),"FOLHA DE PESSOAL",IF(X696='Tabelas auxiliares'!$A$237,"CUSTEIO",IF(X696='Tabelas auxiliares'!$A$236,"INVESTIMENTO","ERRO - VERIFICAR"))))</f>
        <v/>
      </c>
      <c r="Z696" s="64" t="str">
        <f t="shared" si="21"/>
        <v/>
      </c>
      <c r="AA696" s="44"/>
      <c r="AB696" s="44"/>
      <c r="AC696" s="44"/>
    </row>
    <row r="697" spans="6:29" x14ac:dyDescent="0.25">
      <c r="F697" s="51" t="str">
        <f>IFERROR(VLOOKUP(D697,'Tabelas auxiliares'!$A$3:$B$61,2,FALSE),"")</f>
        <v/>
      </c>
      <c r="G697" s="51" t="str">
        <f>IFERROR(VLOOKUP($B697,'Tabelas auxiliares'!$A$65:$C$102,2,FALSE),"")</f>
        <v/>
      </c>
      <c r="H697" s="51" t="str">
        <f>IFERROR(VLOOKUP($B697,'Tabelas auxiliares'!$A$65:$C$102,3,FALSE),"")</f>
        <v/>
      </c>
      <c r="X697" s="51" t="str">
        <f t="shared" si="20"/>
        <v/>
      </c>
      <c r="Y697" s="51" t="str">
        <f>IF(T697="","",IF(AND(T697&lt;&gt;'Tabelas auxiliares'!$B$236,T697&lt;&gt;'Tabelas auxiliares'!$B$237),"FOLHA DE PESSOAL",IF(X697='Tabelas auxiliares'!$A$237,"CUSTEIO",IF(X697='Tabelas auxiliares'!$A$236,"INVESTIMENTO","ERRO - VERIFICAR"))))</f>
        <v/>
      </c>
      <c r="Z697" s="64" t="str">
        <f t="shared" si="21"/>
        <v/>
      </c>
      <c r="AA697" s="44"/>
      <c r="AB697" s="44"/>
      <c r="AC697" s="44"/>
    </row>
    <row r="698" spans="6:29" x14ac:dyDescent="0.25">
      <c r="F698" s="51" t="str">
        <f>IFERROR(VLOOKUP(D698,'Tabelas auxiliares'!$A$3:$B$61,2,FALSE),"")</f>
        <v/>
      </c>
      <c r="G698" s="51" t="str">
        <f>IFERROR(VLOOKUP($B698,'Tabelas auxiliares'!$A$65:$C$102,2,FALSE),"")</f>
        <v/>
      </c>
      <c r="H698" s="51" t="str">
        <f>IFERROR(VLOOKUP($B698,'Tabelas auxiliares'!$A$65:$C$102,3,FALSE),"")</f>
        <v/>
      </c>
      <c r="X698" s="51" t="str">
        <f t="shared" si="20"/>
        <v/>
      </c>
      <c r="Y698" s="51" t="str">
        <f>IF(T698="","",IF(AND(T698&lt;&gt;'Tabelas auxiliares'!$B$236,T698&lt;&gt;'Tabelas auxiliares'!$B$237),"FOLHA DE PESSOAL",IF(X698='Tabelas auxiliares'!$A$237,"CUSTEIO",IF(X698='Tabelas auxiliares'!$A$236,"INVESTIMENTO","ERRO - VERIFICAR"))))</f>
        <v/>
      </c>
      <c r="Z698" s="64" t="str">
        <f t="shared" si="21"/>
        <v/>
      </c>
      <c r="AA698" s="44"/>
      <c r="AB698" s="44"/>
      <c r="AC698" s="44"/>
    </row>
    <row r="699" spans="6:29" x14ac:dyDescent="0.25">
      <c r="F699" s="51" t="str">
        <f>IFERROR(VLOOKUP(D699,'Tabelas auxiliares'!$A$3:$B$61,2,FALSE),"")</f>
        <v/>
      </c>
      <c r="G699" s="51" t="str">
        <f>IFERROR(VLOOKUP($B699,'Tabelas auxiliares'!$A$65:$C$102,2,FALSE),"")</f>
        <v/>
      </c>
      <c r="H699" s="51" t="str">
        <f>IFERROR(VLOOKUP($B699,'Tabelas auxiliares'!$A$65:$C$102,3,FALSE),"")</f>
        <v/>
      </c>
      <c r="X699" s="51" t="str">
        <f t="shared" si="20"/>
        <v/>
      </c>
      <c r="Y699" s="51" t="str">
        <f>IF(T699="","",IF(AND(T699&lt;&gt;'Tabelas auxiliares'!$B$236,T699&lt;&gt;'Tabelas auxiliares'!$B$237),"FOLHA DE PESSOAL",IF(X699='Tabelas auxiliares'!$A$237,"CUSTEIO",IF(X699='Tabelas auxiliares'!$A$236,"INVESTIMENTO","ERRO - VERIFICAR"))))</f>
        <v/>
      </c>
      <c r="Z699" s="64" t="str">
        <f t="shared" si="21"/>
        <v/>
      </c>
      <c r="AA699" s="44"/>
      <c r="AB699" s="44"/>
      <c r="AC699" s="44"/>
    </row>
    <row r="700" spans="6:29" x14ac:dyDescent="0.25">
      <c r="F700" s="51" t="str">
        <f>IFERROR(VLOOKUP(D700,'Tabelas auxiliares'!$A$3:$B$61,2,FALSE),"")</f>
        <v/>
      </c>
      <c r="G700" s="51" t="str">
        <f>IFERROR(VLOOKUP($B700,'Tabelas auxiliares'!$A$65:$C$102,2,FALSE),"")</f>
        <v/>
      </c>
      <c r="H700" s="51" t="str">
        <f>IFERROR(VLOOKUP($B700,'Tabelas auxiliares'!$A$65:$C$102,3,FALSE),"")</f>
        <v/>
      </c>
      <c r="X700" s="51" t="str">
        <f t="shared" si="20"/>
        <v/>
      </c>
      <c r="Y700" s="51" t="str">
        <f>IF(T700="","",IF(AND(T700&lt;&gt;'Tabelas auxiliares'!$B$236,T700&lt;&gt;'Tabelas auxiliares'!$B$237),"FOLHA DE PESSOAL",IF(X700='Tabelas auxiliares'!$A$237,"CUSTEIO",IF(X700='Tabelas auxiliares'!$A$236,"INVESTIMENTO","ERRO - VERIFICAR"))))</f>
        <v/>
      </c>
      <c r="Z700" s="64" t="str">
        <f t="shared" si="21"/>
        <v/>
      </c>
      <c r="AA700" s="44"/>
      <c r="AB700" s="44"/>
      <c r="AC700" s="44"/>
    </row>
    <row r="701" spans="6:29" x14ac:dyDescent="0.25">
      <c r="F701" s="51" t="str">
        <f>IFERROR(VLOOKUP(D701,'Tabelas auxiliares'!$A$3:$B$61,2,FALSE),"")</f>
        <v/>
      </c>
      <c r="G701" s="51" t="str">
        <f>IFERROR(VLOOKUP($B701,'Tabelas auxiliares'!$A$65:$C$102,2,FALSE),"")</f>
        <v/>
      </c>
      <c r="H701" s="51" t="str">
        <f>IFERROR(VLOOKUP($B701,'Tabelas auxiliares'!$A$65:$C$102,3,FALSE),"")</f>
        <v/>
      </c>
      <c r="X701" s="51" t="str">
        <f t="shared" si="20"/>
        <v/>
      </c>
      <c r="Y701" s="51" t="str">
        <f>IF(T701="","",IF(AND(T701&lt;&gt;'Tabelas auxiliares'!$B$236,T701&lt;&gt;'Tabelas auxiliares'!$B$237),"FOLHA DE PESSOAL",IF(X701='Tabelas auxiliares'!$A$237,"CUSTEIO",IF(X701='Tabelas auxiliares'!$A$236,"INVESTIMENTO","ERRO - VERIFICAR"))))</f>
        <v/>
      </c>
      <c r="Z701" s="64" t="str">
        <f t="shared" si="21"/>
        <v/>
      </c>
      <c r="AA701" s="44"/>
      <c r="AB701" s="44"/>
      <c r="AC701" s="44"/>
    </row>
    <row r="702" spans="6:29" x14ac:dyDescent="0.25">
      <c r="F702" s="51" t="str">
        <f>IFERROR(VLOOKUP(D702,'Tabelas auxiliares'!$A$3:$B$61,2,FALSE),"")</f>
        <v/>
      </c>
      <c r="G702" s="51" t="str">
        <f>IFERROR(VLOOKUP($B702,'Tabelas auxiliares'!$A$65:$C$102,2,FALSE),"")</f>
        <v/>
      </c>
      <c r="H702" s="51" t="str">
        <f>IFERROR(VLOOKUP($B702,'Tabelas auxiliares'!$A$65:$C$102,3,FALSE),"")</f>
        <v/>
      </c>
      <c r="X702" s="51" t="str">
        <f t="shared" si="20"/>
        <v/>
      </c>
      <c r="Y702" s="51" t="str">
        <f>IF(T702="","",IF(AND(T702&lt;&gt;'Tabelas auxiliares'!$B$236,T702&lt;&gt;'Tabelas auxiliares'!$B$237),"FOLHA DE PESSOAL",IF(X702='Tabelas auxiliares'!$A$237,"CUSTEIO",IF(X702='Tabelas auxiliares'!$A$236,"INVESTIMENTO","ERRO - VERIFICAR"))))</f>
        <v/>
      </c>
      <c r="Z702" s="64" t="str">
        <f t="shared" si="21"/>
        <v/>
      </c>
      <c r="AA702" s="44"/>
      <c r="AB702" s="44"/>
      <c r="AC702" s="44"/>
    </row>
    <row r="703" spans="6:29" x14ac:dyDescent="0.25">
      <c r="F703" s="51" t="str">
        <f>IFERROR(VLOOKUP(D703,'Tabelas auxiliares'!$A$3:$B$61,2,FALSE),"")</f>
        <v/>
      </c>
      <c r="G703" s="51" t="str">
        <f>IFERROR(VLOOKUP($B703,'Tabelas auxiliares'!$A$65:$C$102,2,FALSE),"")</f>
        <v/>
      </c>
      <c r="H703" s="51" t="str">
        <f>IFERROR(VLOOKUP($B703,'Tabelas auxiliares'!$A$65:$C$102,3,FALSE),"")</f>
        <v/>
      </c>
      <c r="X703" s="51" t="str">
        <f t="shared" si="20"/>
        <v/>
      </c>
      <c r="Y703" s="51" t="str">
        <f>IF(T703="","",IF(AND(T703&lt;&gt;'Tabelas auxiliares'!$B$236,T703&lt;&gt;'Tabelas auxiliares'!$B$237),"FOLHA DE PESSOAL",IF(X703='Tabelas auxiliares'!$A$237,"CUSTEIO",IF(X703='Tabelas auxiliares'!$A$236,"INVESTIMENTO","ERRO - VERIFICAR"))))</f>
        <v/>
      </c>
      <c r="Z703" s="64" t="str">
        <f t="shared" si="21"/>
        <v/>
      </c>
      <c r="AA703" s="44"/>
      <c r="AB703" s="44"/>
      <c r="AC703" s="44"/>
    </row>
    <row r="704" spans="6:29" x14ac:dyDescent="0.25">
      <c r="F704" s="51" t="str">
        <f>IFERROR(VLOOKUP(D704,'Tabelas auxiliares'!$A$3:$B$61,2,FALSE),"")</f>
        <v/>
      </c>
      <c r="G704" s="51" t="str">
        <f>IFERROR(VLOOKUP($B704,'Tabelas auxiliares'!$A$65:$C$102,2,FALSE),"")</f>
        <v/>
      </c>
      <c r="H704" s="51" t="str">
        <f>IFERROR(VLOOKUP($B704,'Tabelas auxiliares'!$A$65:$C$102,3,FALSE),"")</f>
        <v/>
      </c>
      <c r="X704" s="51" t="str">
        <f t="shared" si="20"/>
        <v/>
      </c>
      <c r="Y704" s="51" t="str">
        <f>IF(T704="","",IF(AND(T704&lt;&gt;'Tabelas auxiliares'!$B$236,T704&lt;&gt;'Tabelas auxiliares'!$B$237),"FOLHA DE PESSOAL",IF(X704='Tabelas auxiliares'!$A$237,"CUSTEIO",IF(X704='Tabelas auxiliares'!$A$236,"INVESTIMENTO","ERRO - VERIFICAR"))))</f>
        <v/>
      </c>
      <c r="Z704" s="64" t="str">
        <f t="shared" si="21"/>
        <v/>
      </c>
      <c r="AA704" s="44"/>
      <c r="AB704" s="44"/>
      <c r="AC704" s="44"/>
    </row>
    <row r="705" spans="6:29" x14ac:dyDescent="0.25">
      <c r="F705" s="51" t="str">
        <f>IFERROR(VLOOKUP(D705,'Tabelas auxiliares'!$A$3:$B$61,2,FALSE),"")</f>
        <v/>
      </c>
      <c r="G705" s="51" t="str">
        <f>IFERROR(VLOOKUP($B705,'Tabelas auxiliares'!$A$65:$C$102,2,FALSE),"")</f>
        <v/>
      </c>
      <c r="H705" s="51" t="str">
        <f>IFERROR(VLOOKUP($B705,'Tabelas auxiliares'!$A$65:$C$102,3,FALSE),"")</f>
        <v/>
      </c>
      <c r="X705" s="51" t="str">
        <f t="shared" si="20"/>
        <v/>
      </c>
      <c r="Y705" s="51" t="str">
        <f>IF(T705="","",IF(AND(T705&lt;&gt;'Tabelas auxiliares'!$B$236,T705&lt;&gt;'Tabelas auxiliares'!$B$237),"FOLHA DE PESSOAL",IF(X705='Tabelas auxiliares'!$A$237,"CUSTEIO",IF(X705='Tabelas auxiliares'!$A$236,"INVESTIMENTO","ERRO - VERIFICAR"))))</f>
        <v/>
      </c>
      <c r="Z705" s="64" t="str">
        <f t="shared" si="21"/>
        <v/>
      </c>
      <c r="AA705" s="44"/>
      <c r="AB705" s="44"/>
      <c r="AC705" s="44"/>
    </row>
    <row r="706" spans="6:29" x14ac:dyDescent="0.25">
      <c r="F706" s="51" t="str">
        <f>IFERROR(VLOOKUP(D706,'Tabelas auxiliares'!$A$3:$B$61,2,FALSE),"")</f>
        <v/>
      </c>
      <c r="G706" s="51" t="str">
        <f>IFERROR(VLOOKUP($B706,'Tabelas auxiliares'!$A$65:$C$102,2,FALSE),"")</f>
        <v/>
      </c>
      <c r="H706" s="51" t="str">
        <f>IFERROR(VLOOKUP($B706,'Tabelas auxiliares'!$A$65:$C$102,3,FALSE),"")</f>
        <v/>
      </c>
      <c r="X706" s="51" t="str">
        <f t="shared" si="20"/>
        <v/>
      </c>
      <c r="Y706" s="51" t="str">
        <f>IF(T706="","",IF(AND(T706&lt;&gt;'Tabelas auxiliares'!$B$236,T706&lt;&gt;'Tabelas auxiliares'!$B$237),"FOLHA DE PESSOAL",IF(X706='Tabelas auxiliares'!$A$237,"CUSTEIO",IF(X706='Tabelas auxiliares'!$A$236,"INVESTIMENTO","ERRO - VERIFICAR"))))</f>
        <v/>
      </c>
      <c r="Z706" s="64" t="str">
        <f t="shared" si="21"/>
        <v/>
      </c>
      <c r="AA706" s="44"/>
      <c r="AB706" s="44"/>
      <c r="AC706" s="44"/>
    </row>
    <row r="707" spans="6:29" x14ac:dyDescent="0.25">
      <c r="F707" s="51" t="str">
        <f>IFERROR(VLOOKUP(D707,'Tabelas auxiliares'!$A$3:$B$61,2,FALSE),"")</f>
        <v/>
      </c>
      <c r="G707" s="51" t="str">
        <f>IFERROR(VLOOKUP($B707,'Tabelas auxiliares'!$A$65:$C$102,2,FALSE),"")</f>
        <v/>
      </c>
      <c r="H707" s="51" t="str">
        <f>IFERROR(VLOOKUP($B707,'Tabelas auxiliares'!$A$65:$C$102,3,FALSE),"")</f>
        <v/>
      </c>
      <c r="X707" s="51" t="str">
        <f t="shared" si="20"/>
        <v/>
      </c>
      <c r="Y707" s="51" t="str">
        <f>IF(T707="","",IF(AND(T707&lt;&gt;'Tabelas auxiliares'!$B$236,T707&lt;&gt;'Tabelas auxiliares'!$B$237),"FOLHA DE PESSOAL",IF(X707='Tabelas auxiliares'!$A$237,"CUSTEIO",IF(X707='Tabelas auxiliares'!$A$236,"INVESTIMENTO","ERRO - VERIFICAR"))))</f>
        <v/>
      </c>
      <c r="Z707" s="64" t="str">
        <f t="shared" si="21"/>
        <v/>
      </c>
      <c r="AA707" s="44"/>
      <c r="AB707" s="44"/>
      <c r="AC707" s="44"/>
    </row>
    <row r="708" spans="6:29" x14ac:dyDescent="0.25">
      <c r="F708" s="51" t="str">
        <f>IFERROR(VLOOKUP(D708,'Tabelas auxiliares'!$A$3:$B$61,2,FALSE),"")</f>
        <v/>
      </c>
      <c r="G708" s="51" t="str">
        <f>IFERROR(VLOOKUP($B708,'Tabelas auxiliares'!$A$65:$C$102,2,FALSE),"")</f>
        <v/>
      </c>
      <c r="H708" s="51" t="str">
        <f>IFERROR(VLOOKUP($B708,'Tabelas auxiliares'!$A$65:$C$102,3,FALSE),"")</f>
        <v/>
      </c>
      <c r="X708" s="51" t="str">
        <f t="shared" ref="X708:X771" si="22">LEFT(V708,1)</f>
        <v/>
      </c>
      <c r="Y708" s="51" t="str">
        <f>IF(T708="","",IF(AND(T708&lt;&gt;'Tabelas auxiliares'!$B$236,T708&lt;&gt;'Tabelas auxiliares'!$B$237),"FOLHA DE PESSOAL",IF(X708='Tabelas auxiliares'!$A$237,"CUSTEIO",IF(X708='Tabelas auxiliares'!$A$236,"INVESTIMENTO","ERRO - VERIFICAR"))))</f>
        <v/>
      </c>
      <c r="Z708" s="64" t="str">
        <f t="shared" si="21"/>
        <v/>
      </c>
      <c r="AA708" s="44"/>
      <c r="AB708" s="44"/>
      <c r="AC708" s="44"/>
    </row>
    <row r="709" spans="6:29" x14ac:dyDescent="0.25">
      <c r="F709" s="51" t="str">
        <f>IFERROR(VLOOKUP(D709,'Tabelas auxiliares'!$A$3:$B$61,2,FALSE),"")</f>
        <v/>
      </c>
      <c r="G709" s="51" t="str">
        <f>IFERROR(VLOOKUP($B709,'Tabelas auxiliares'!$A$65:$C$102,2,FALSE),"")</f>
        <v/>
      </c>
      <c r="H709" s="51" t="str">
        <f>IFERROR(VLOOKUP($B709,'Tabelas auxiliares'!$A$65:$C$102,3,FALSE),"")</f>
        <v/>
      </c>
      <c r="X709" s="51" t="str">
        <f t="shared" si="22"/>
        <v/>
      </c>
      <c r="Y709" s="51" t="str">
        <f>IF(T709="","",IF(AND(T709&lt;&gt;'Tabelas auxiliares'!$B$236,T709&lt;&gt;'Tabelas auxiliares'!$B$237),"FOLHA DE PESSOAL",IF(X709='Tabelas auxiliares'!$A$237,"CUSTEIO",IF(X709='Tabelas auxiliares'!$A$236,"INVESTIMENTO","ERRO - VERIFICAR"))))</f>
        <v/>
      </c>
      <c r="Z709" s="64" t="str">
        <f t="shared" ref="Z709:Z772" si="23">IF(AA709+AB709+AC709&lt;&gt;0,AA709+AB709+AC709,"")</f>
        <v/>
      </c>
      <c r="AA709" s="44"/>
      <c r="AB709" s="44"/>
      <c r="AC709" s="44"/>
    </row>
    <row r="710" spans="6:29" x14ac:dyDescent="0.25">
      <c r="F710" s="51" t="str">
        <f>IFERROR(VLOOKUP(D710,'Tabelas auxiliares'!$A$3:$B$61,2,FALSE),"")</f>
        <v/>
      </c>
      <c r="G710" s="51" t="str">
        <f>IFERROR(VLOOKUP($B710,'Tabelas auxiliares'!$A$65:$C$102,2,FALSE),"")</f>
        <v/>
      </c>
      <c r="H710" s="51" t="str">
        <f>IFERROR(VLOOKUP($B710,'Tabelas auxiliares'!$A$65:$C$102,3,FALSE),"")</f>
        <v/>
      </c>
      <c r="X710" s="51" t="str">
        <f t="shared" si="22"/>
        <v/>
      </c>
      <c r="Y710" s="51" t="str">
        <f>IF(T710="","",IF(AND(T710&lt;&gt;'Tabelas auxiliares'!$B$236,T710&lt;&gt;'Tabelas auxiliares'!$B$237),"FOLHA DE PESSOAL",IF(X710='Tabelas auxiliares'!$A$237,"CUSTEIO",IF(X710='Tabelas auxiliares'!$A$236,"INVESTIMENTO","ERRO - VERIFICAR"))))</f>
        <v/>
      </c>
      <c r="Z710" s="64" t="str">
        <f t="shared" si="23"/>
        <v/>
      </c>
      <c r="AA710" s="44"/>
      <c r="AB710" s="44"/>
      <c r="AC710" s="44"/>
    </row>
    <row r="711" spans="6:29" x14ac:dyDescent="0.25">
      <c r="F711" s="51" t="str">
        <f>IFERROR(VLOOKUP(D711,'Tabelas auxiliares'!$A$3:$B$61,2,FALSE),"")</f>
        <v/>
      </c>
      <c r="G711" s="51" t="str">
        <f>IFERROR(VLOOKUP($B711,'Tabelas auxiliares'!$A$65:$C$102,2,FALSE),"")</f>
        <v/>
      </c>
      <c r="H711" s="51" t="str">
        <f>IFERROR(VLOOKUP($B711,'Tabelas auxiliares'!$A$65:$C$102,3,FALSE),"")</f>
        <v/>
      </c>
      <c r="X711" s="51" t="str">
        <f t="shared" si="22"/>
        <v/>
      </c>
      <c r="Y711" s="51" t="str">
        <f>IF(T711="","",IF(AND(T711&lt;&gt;'Tabelas auxiliares'!$B$236,T711&lt;&gt;'Tabelas auxiliares'!$B$237),"FOLHA DE PESSOAL",IF(X711='Tabelas auxiliares'!$A$237,"CUSTEIO",IF(X711='Tabelas auxiliares'!$A$236,"INVESTIMENTO","ERRO - VERIFICAR"))))</f>
        <v/>
      </c>
      <c r="Z711" s="64" t="str">
        <f t="shared" si="23"/>
        <v/>
      </c>
      <c r="AA711" s="44"/>
      <c r="AB711" s="44"/>
      <c r="AC711" s="44"/>
    </row>
    <row r="712" spans="6:29" x14ac:dyDescent="0.25">
      <c r="F712" s="51" t="str">
        <f>IFERROR(VLOOKUP(D712,'Tabelas auxiliares'!$A$3:$B$61,2,FALSE),"")</f>
        <v/>
      </c>
      <c r="G712" s="51" t="str">
        <f>IFERROR(VLOOKUP($B712,'Tabelas auxiliares'!$A$65:$C$102,2,FALSE),"")</f>
        <v/>
      </c>
      <c r="H712" s="51" t="str">
        <f>IFERROR(VLOOKUP($B712,'Tabelas auxiliares'!$A$65:$C$102,3,FALSE),"")</f>
        <v/>
      </c>
      <c r="X712" s="51" t="str">
        <f t="shared" si="22"/>
        <v/>
      </c>
      <c r="Y712" s="51" t="str">
        <f>IF(T712="","",IF(AND(T712&lt;&gt;'Tabelas auxiliares'!$B$236,T712&lt;&gt;'Tabelas auxiliares'!$B$237),"FOLHA DE PESSOAL",IF(X712='Tabelas auxiliares'!$A$237,"CUSTEIO",IF(X712='Tabelas auxiliares'!$A$236,"INVESTIMENTO","ERRO - VERIFICAR"))))</f>
        <v/>
      </c>
      <c r="Z712" s="64" t="str">
        <f t="shared" si="23"/>
        <v/>
      </c>
      <c r="AA712" s="44"/>
      <c r="AB712" s="44"/>
      <c r="AC712" s="44"/>
    </row>
    <row r="713" spans="6:29" x14ac:dyDescent="0.25">
      <c r="F713" s="51" t="str">
        <f>IFERROR(VLOOKUP(D713,'Tabelas auxiliares'!$A$3:$B$61,2,FALSE),"")</f>
        <v/>
      </c>
      <c r="G713" s="51" t="str">
        <f>IFERROR(VLOOKUP($B713,'Tabelas auxiliares'!$A$65:$C$102,2,FALSE),"")</f>
        <v/>
      </c>
      <c r="H713" s="51" t="str">
        <f>IFERROR(VLOOKUP($B713,'Tabelas auxiliares'!$A$65:$C$102,3,FALSE),"")</f>
        <v/>
      </c>
      <c r="X713" s="51" t="str">
        <f t="shared" si="22"/>
        <v/>
      </c>
      <c r="Y713" s="51" t="str">
        <f>IF(T713="","",IF(AND(T713&lt;&gt;'Tabelas auxiliares'!$B$236,T713&lt;&gt;'Tabelas auxiliares'!$B$237),"FOLHA DE PESSOAL",IF(X713='Tabelas auxiliares'!$A$237,"CUSTEIO",IF(X713='Tabelas auxiliares'!$A$236,"INVESTIMENTO","ERRO - VERIFICAR"))))</f>
        <v/>
      </c>
      <c r="Z713" s="64" t="str">
        <f t="shared" si="23"/>
        <v/>
      </c>
      <c r="AA713" s="44"/>
      <c r="AB713" s="44"/>
      <c r="AC713" s="44"/>
    </row>
    <row r="714" spans="6:29" x14ac:dyDescent="0.25">
      <c r="F714" s="51" t="str">
        <f>IFERROR(VLOOKUP(D714,'Tabelas auxiliares'!$A$3:$B$61,2,FALSE),"")</f>
        <v/>
      </c>
      <c r="G714" s="51" t="str">
        <f>IFERROR(VLOOKUP($B714,'Tabelas auxiliares'!$A$65:$C$102,2,FALSE),"")</f>
        <v/>
      </c>
      <c r="H714" s="51" t="str">
        <f>IFERROR(VLOOKUP($B714,'Tabelas auxiliares'!$A$65:$C$102,3,FALSE),"")</f>
        <v/>
      </c>
      <c r="X714" s="51" t="str">
        <f t="shared" si="22"/>
        <v/>
      </c>
      <c r="Y714" s="51" t="str">
        <f>IF(T714="","",IF(AND(T714&lt;&gt;'Tabelas auxiliares'!$B$236,T714&lt;&gt;'Tabelas auxiliares'!$B$237),"FOLHA DE PESSOAL",IF(X714='Tabelas auxiliares'!$A$237,"CUSTEIO",IF(X714='Tabelas auxiliares'!$A$236,"INVESTIMENTO","ERRO - VERIFICAR"))))</f>
        <v/>
      </c>
      <c r="Z714" s="64" t="str">
        <f t="shared" si="23"/>
        <v/>
      </c>
      <c r="AA714" s="44"/>
      <c r="AB714" s="44"/>
      <c r="AC714" s="44"/>
    </row>
    <row r="715" spans="6:29" x14ac:dyDescent="0.25">
      <c r="F715" s="51" t="str">
        <f>IFERROR(VLOOKUP(D715,'Tabelas auxiliares'!$A$3:$B$61,2,FALSE),"")</f>
        <v/>
      </c>
      <c r="G715" s="51" t="str">
        <f>IFERROR(VLOOKUP($B715,'Tabelas auxiliares'!$A$65:$C$102,2,FALSE),"")</f>
        <v/>
      </c>
      <c r="H715" s="51" t="str">
        <f>IFERROR(VLOOKUP($B715,'Tabelas auxiliares'!$A$65:$C$102,3,FALSE),"")</f>
        <v/>
      </c>
      <c r="X715" s="51" t="str">
        <f t="shared" si="22"/>
        <v/>
      </c>
      <c r="Y715" s="51" t="str">
        <f>IF(T715="","",IF(AND(T715&lt;&gt;'Tabelas auxiliares'!$B$236,T715&lt;&gt;'Tabelas auxiliares'!$B$237),"FOLHA DE PESSOAL",IF(X715='Tabelas auxiliares'!$A$237,"CUSTEIO",IF(X715='Tabelas auxiliares'!$A$236,"INVESTIMENTO","ERRO - VERIFICAR"))))</f>
        <v/>
      </c>
      <c r="Z715" s="64" t="str">
        <f t="shared" si="23"/>
        <v/>
      </c>
      <c r="AA715" s="44"/>
      <c r="AB715" s="44"/>
      <c r="AC715" s="44"/>
    </row>
    <row r="716" spans="6:29" x14ac:dyDescent="0.25">
      <c r="F716" s="51" t="str">
        <f>IFERROR(VLOOKUP(D716,'Tabelas auxiliares'!$A$3:$B$61,2,FALSE),"")</f>
        <v/>
      </c>
      <c r="G716" s="51" t="str">
        <f>IFERROR(VLOOKUP($B716,'Tabelas auxiliares'!$A$65:$C$102,2,FALSE),"")</f>
        <v/>
      </c>
      <c r="H716" s="51" t="str">
        <f>IFERROR(VLOOKUP($B716,'Tabelas auxiliares'!$A$65:$C$102,3,FALSE),"")</f>
        <v/>
      </c>
      <c r="X716" s="51" t="str">
        <f t="shared" si="22"/>
        <v/>
      </c>
      <c r="Y716" s="51" t="str">
        <f>IF(T716="","",IF(AND(T716&lt;&gt;'Tabelas auxiliares'!$B$236,T716&lt;&gt;'Tabelas auxiliares'!$B$237),"FOLHA DE PESSOAL",IF(X716='Tabelas auxiliares'!$A$237,"CUSTEIO",IF(X716='Tabelas auxiliares'!$A$236,"INVESTIMENTO","ERRO - VERIFICAR"))))</f>
        <v/>
      </c>
      <c r="Z716" s="64" t="str">
        <f t="shared" si="23"/>
        <v/>
      </c>
      <c r="AA716" s="44"/>
      <c r="AB716" s="44"/>
      <c r="AC716" s="44"/>
    </row>
    <row r="717" spans="6:29" x14ac:dyDescent="0.25">
      <c r="F717" s="51" t="str">
        <f>IFERROR(VLOOKUP(D717,'Tabelas auxiliares'!$A$3:$B$61,2,FALSE),"")</f>
        <v/>
      </c>
      <c r="G717" s="51" t="str">
        <f>IFERROR(VLOOKUP($B717,'Tabelas auxiliares'!$A$65:$C$102,2,FALSE),"")</f>
        <v/>
      </c>
      <c r="H717" s="51" t="str">
        <f>IFERROR(VLOOKUP($B717,'Tabelas auxiliares'!$A$65:$C$102,3,FALSE),"")</f>
        <v/>
      </c>
      <c r="X717" s="51" t="str">
        <f t="shared" si="22"/>
        <v/>
      </c>
      <c r="Y717" s="51" t="str">
        <f>IF(T717="","",IF(AND(T717&lt;&gt;'Tabelas auxiliares'!$B$236,T717&lt;&gt;'Tabelas auxiliares'!$B$237),"FOLHA DE PESSOAL",IF(X717='Tabelas auxiliares'!$A$237,"CUSTEIO",IF(X717='Tabelas auxiliares'!$A$236,"INVESTIMENTO","ERRO - VERIFICAR"))))</f>
        <v/>
      </c>
      <c r="Z717" s="64" t="str">
        <f t="shared" si="23"/>
        <v/>
      </c>
      <c r="AA717" s="44"/>
      <c r="AB717" s="44"/>
      <c r="AC717" s="44"/>
    </row>
    <row r="718" spans="6:29" x14ac:dyDescent="0.25">
      <c r="F718" s="51" t="str">
        <f>IFERROR(VLOOKUP(D718,'Tabelas auxiliares'!$A$3:$B$61,2,FALSE),"")</f>
        <v/>
      </c>
      <c r="G718" s="51" t="str">
        <f>IFERROR(VLOOKUP($B718,'Tabelas auxiliares'!$A$65:$C$102,2,FALSE),"")</f>
        <v/>
      </c>
      <c r="H718" s="51" t="str">
        <f>IFERROR(VLOOKUP($B718,'Tabelas auxiliares'!$A$65:$C$102,3,FALSE),"")</f>
        <v/>
      </c>
      <c r="X718" s="51" t="str">
        <f t="shared" si="22"/>
        <v/>
      </c>
      <c r="Y718" s="51" t="str">
        <f>IF(T718="","",IF(AND(T718&lt;&gt;'Tabelas auxiliares'!$B$236,T718&lt;&gt;'Tabelas auxiliares'!$B$237),"FOLHA DE PESSOAL",IF(X718='Tabelas auxiliares'!$A$237,"CUSTEIO",IF(X718='Tabelas auxiliares'!$A$236,"INVESTIMENTO","ERRO - VERIFICAR"))))</f>
        <v/>
      </c>
      <c r="Z718" s="64" t="str">
        <f t="shared" si="23"/>
        <v/>
      </c>
      <c r="AA718" s="44"/>
      <c r="AB718" s="44"/>
      <c r="AC718" s="44"/>
    </row>
    <row r="719" spans="6:29" x14ac:dyDescent="0.25">
      <c r="F719" s="51" t="str">
        <f>IFERROR(VLOOKUP(D719,'Tabelas auxiliares'!$A$3:$B$61,2,FALSE),"")</f>
        <v/>
      </c>
      <c r="G719" s="51" t="str">
        <f>IFERROR(VLOOKUP($B719,'Tabelas auxiliares'!$A$65:$C$102,2,FALSE),"")</f>
        <v/>
      </c>
      <c r="H719" s="51" t="str">
        <f>IFERROR(VLOOKUP($B719,'Tabelas auxiliares'!$A$65:$C$102,3,FALSE),"")</f>
        <v/>
      </c>
      <c r="X719" s="51" t="str">
        <f t="shared" si="22"/>
        <v/>
      </c>
      <c r="Y719" s="51" t="str">
        <f>IF(T719="","",IF(AND(T719&lt;&gt;'Tabelas auxiliares'!$B$236,T719&lt;&gt;'Tabelas auxiliares'!$B$237),"FOLHA DE PESSOAL",IF(X719='Tabelas auxiliares'!$A$237,"CUSTEIO",IF(X719='Tabelas auxiliares'!$A$236,"INVESTIMENTO","ERRO - VERIFICAR"))))</f>
        <v/>
      </c>
      <c r="Z719" s="64" t="str">
        <f t="shared" si="23"/>
        <v/>
      </c>
      <c r="AA719" s="44"/>
      <c r="AB719" s="44"/>
      <c r="AC719" s="44"/>
    </row>
    <row r="720" spans="6:29" x14ac:dyDescent="0.25">
      <c r="F720" s="51" t="str">
        <f>IFERROR(VLOOKUP(D720,'Tabelas auxiliares'!$A$3:$B$61,2,FALSE),"")</f>
        <v/>
      </c>
      <c r="G720" s="51" t="str">
        <f>IFERROR(VLOOKUP($B720,'Tabelas auxiliares'!$A$65:$C$102,2,FALSE),"")</f>
        <v/>
      </c>
      <c r="H720" s="51" t="str">
        <f>IFERROR(VLOOKUP($B720,'Tabelas auxiliares'!$A$65:$C$102,3,FALSE),"")</f>
        <v/>
      </c>
      <c r="X720" s="51" t="str">
        <f t="shared" si="22"/>
        <v/>
      </c>
      <c r="Y720" s="51" t="str">
        <f>IF(T720="","",IF(AND(T720&lt;&gt;'Tabelas auxiliares'!$B$236,T720&lt;&gt;'Tabelas auxiliares'!$B$237),"FOLHA DE PESSOAL",IF(X720='Tabelas auxiliares'!$A$237,"CUSTEIO",IF(X720='Tabelas auxiliares'!$A$236,"INVESTIMENTO","ERRO - VERIFICAR"))))</f>
        <v/>
      </c>
      <c r="Z720" s="64" t="str">
        <f t="shared" si="23"/>
        <v/>
      </c>
      <c r="AA720" s="44"/>
      <c r="AB720" s="44"/>
      <c r="AC720" s="44"/>
    </row>
    <row r="721" spans="6:29" x14ac:dyDescent="0.25">
      <c r="F721" s="51" t="str">
        <f>IFERROR(VLOOKUP(D721,'Tabelas auxiliares'!$A$3:$B$61,2,FALSE),"")</f>
        <v/>
      </c>
      <c r="G721" s="51" t="str">
        <f>IFERROR(VLOOKUP($B721,'Tabelas auxiliares'!$A$65:$C$102,2,FALSE),"")</f>
        <v/>
      </c>
      <c r="H721" s="51" t="str">
        <f>IFERROR(VLOOKUP($B721,'Tabelas auxiliares'!$A$65:$C$102,3,FALSE),"")</f>
        <v/>
      </c>
      <c r="X721" s="51" t="str">
        <f t="shared" si="22"/>
        <v/>
      </c>
      <c r="Y721" s="51" t="str">
        <f>IF(T721="","",IF(AND(T721&lt;&gt;'Tabelas auxiliares'!$B$236,T721&lt;&gt;'Tabelas auxiliares'!$B$237),"FOLHA DE PESSOAL",IF(X721='Tabelas auxiliares'!$A$237,"CUSTEIO",IF(X721='Tabelas auxiliares'!$A$236,"INVESTIMENTO","ERRO - VERIFICAR"))))</f>
        <v/>
      </c>
      <c r="Z721" s="64" t="str">
        <f t="shared" si="23"/>
        <v/>
      </c>
      <c r="AA721" s="44"/>
      <c r="AB721" s="44"/>
      <c r="AC721" s="44"/>
    </row>
    <row r="722" spans="6:29" x14ac:dyDescent="0.25">
      <c r="F722" s="51" t="str">
        <f>IFERROR(VLOOKUP(D722,'Tabelas auxiliares'!$A$3:$B$61,2,FALSE),"")</f>
        <v/>
      </c>
      <c r="G722" s="51" t="str">
        <f>IFERROR(VLOOKUP($B722,'Tabelas auxiliares'!$A$65:$C$102,2,FALSE),"")</f>
        <v/>
      </c>
      <c r="H722" s="51" t="str">
        <f>IFERROR(VLOOKUP($B722,'Tabelas auxiliares'!$A$65:$C$102,3,FALSE),"")</f>
        <v/>
      </c>
      <c r="X722" s="51" t="str">
        <f t="shared" si="22"/>
        <v/>
      </c>
      <c r="Y722" s="51" t="str">
        <f>IF(T722="","",IF(AND(T722&lt;&gt;'Tabelas auxiliares'!$B$236,T722&lt;&gt;'Tabelas auxiliares'!$B$237),"FOLHA DE PESSOAL",IF(X722='Tabelas auxiliares'!$A$237,"CUSTEIO",IF(X722='Tabelas auxiliares'!$A$236,"INVESTIMENTO","ERRO - VERIFICAR"))))</f>
        <v/>
      </c>
      <c r="Z722" s="64" t="str">
        <f t="shared" si="23"/>
        <v/>
      </c>
      <c r="AA722" s="44"/>
      <c r="AB722" s="44"/>
      <c r="AC722" s="44"/>
    </row>
    <row r="723" spans="6:29" x14ac:dyDescent="0.25">
      <c r="F723" s="51" t="str">
        <f>IFERROR(VLOOKUP(D723,'Tabelas auxiliares'!$A$3:$B$61,2,FALSE),"")</f>
        <v/>
      </c>
      <c r="G723" s="51" t="str">
        <f>IFERROR(VLOOKUP($B723,'Tabelas auxiliares'!$A$65:$C$102,2,FALSE),"")</f>
        <v/>
      </c>
      <c r="H723" s="51" t="str">
        <f>IFERROR(VLOOKUP($B723,'Tabelas auxiliares'!$A$65:$C$102,3,FALSE),"")</f>
        <v/>
      </c>
      <c r="X723" s="51" t="str">
        <f t="shared" si="22"/>
        <v/>
      </c>
      <c r="Y723" s="51" t="str">
        <f>IF(T723="","",IF(AND(T723&lt;&gt;'Tabelas auxiliares'!$B$236,T723&lt;&gt;'Tabelas auxiliares'!$B$237),"FOLHA DE PESSOAL",IF(X723='Tabelas auxiliares'!$A$237,"CUSTEIO",IF(X723='Tabelas auxiliares'!$A$236,"INVESTIMENTO","ERRO - VERIFICAR"))))</f>
        <v/>
      </c>
      <c r="Z723" s="64" t="str">
        <f t="shared" si="23"/>
        <v/>
      </c>
      <c r="AA723" s="44"/>
      <c r="AB723" s="44"/>
      <c r="AC723" s="44"/>
    </row>
    <row r="724" spans="6:29" x14ac:dyDescent="0.25">
      <c r="F724" s="51" t="str">
        <f>IFERROR(VLOOKUP(D724,'Tabelas auxiliares'!$A$3:$B$61,2,FALSE),"")</f>
        <v/>
      </c>
      <c r="G724" s="51" t="str">
        <f>IFERROR(VLOOKUP($B724,'Tabelas auxiliares'!$A$65:$C$102,2,FALSE),"")</f>
        <v/>
      </c>
      <c r="H724" s="51" t="str">
        <f>IFERROR(VLOOKUP($B724,'Tabelas auxiliares'!$A$65:$C$102,3,FALSE),"")</f>
        <v/>
      </c>
      <c r="X724" s="51" t="str">
        <f t="shared" si="22"/>
        <v/>
      </c>
      <c r="Y724" s="51" t="str">
        <f>IF(T724="","",IF(AND(T724&lt;&gt;'Tabelas auxiliares'!$B$236,T724&lt;&gt;'Tabelas auxiliares'!$B$237),"FOLHA DE PESSOAL",IF(X724='Tabelas auxiliares'!$A$237,"CUSTEIO",IF(X724='Tabelas auxiliares'!$A$236,"INVESTIMENTO","ERRO - VERIFICAR"))))</f>
        <v/>
      </c>
      <c r="Z724" s="64" t="str">
        <f t="shared" si="23"/>
        <v/>
      </c>
      <c r="AA724" s="44"/>
      <c r="AB724" s="44"/>
      <c r="AC724" s="44"/>
    </row>
    <row r="725" spans="6:29" x14ac:dyDescent="0.25">
      <c r="F725" s="51" t="str">
        <f>IFERROR(VLOOKUP(D725,'Tabelas auxiliares'!$A$3:$B$61,2,FALSE),"")</f>
        <v/>
      </c>
      <c r="G725" s="51" t="str">
        <f>IFERROR(VLOOKUP($B725,'Tabelas auxiliares'!$A$65:$C$102,2,FALSE),"")</f>
        <v/>
      </c>
      <c r="H725" s="51" t="str">
        <f>IFERROR(VLOOKUP($B725,'Tabelas auxiliares'!$A$65:$C$102,3,FALSE),"")</f>
        <v/>
      </c>
      <c r="X725" s="51" t="str">
        <f t="shared" si="22"/>
        <v/>
      </c>
      <c r="Y725" s="51" t="str">
        <f>IF(T725="","",IF(AND(T725&lt;&gt;'Tabelas auxiliares'!$B$236,T725&lt;&gt;'Tabelas auxiliares'!$B$237),"FOLHA DE PESSOAL",IF(X725='Tabelas auxiliares'!$A$237,"CUSTEIO",IF(X725='Tabelas auxiliares'!$A$236,"INVESTIMENTO","ERRO - VERIFICAR"))))</f>
        <v/>
      </c>
      <c r="Z725" s="64" t="str">
        <f t="shared" si="23"/>
        <v/>
      </c>
      <c r="AA725" s="44"/>
      <c r="AB725" s="44"/>
      <c r="AC725" s="44"/>
    </row>
    <row r="726" spans="6:29" x14ac:dyDescent="0.25">
      <c r="F726" s="51" t="str">
        <f>IFERROR(VLOOKUP(D726,'Tabelas auxiliares'!$A$3:$B$61,2,FALSE),"")</f>
        <v/>
      </c>
      <c r="G726" s="51" t="str">
        <f>IFERROR(VLOOKUP($B726,'Tabelas auxiliares'!$A$65:$C$102,2,FALSE),"")</f>
        <v/>
      </c>
      <c r="H726" s="51" t="str">
        <f>IFERROR(VLOOKUP($B726,'Tabelas auxiliares'!$A$65:$C$102,3,FALSE),"")</f>
        <v/>
      </c>
      <c r="X726" s="51" t="str">
        <f t="shared" si="22"/>
        <v/>
      </c>
      <c r="Y726" s="51" t="str">
        <f>IF(T726="","",IF(AND(T726&lt;&gt;'Tabelas auxiliares'!$B$236,T726&lt;&gt;'Tabelas auxiliares'!$B$237),"FOLHA DE PESSOAL",IF(X726='Tabelas auxiliares'!$A$237,"CUSTEIO",IF(X726='Tabelas auxiliares'!$A$236,"INVESTIMENTO","ERRO - VERIFICAR"))))</f>
        <v/>
      </c>
      <c r="Z726" s="64" t="str">
        <f t="shared" si="23"/>
        <v/>
      </c>
      <c r="AA726" s="44"/>
      <c r="AB726" s="44"/>
      <c r="AC726" s="44"/>
    </row>
    <row r="727" spans="6:29" x14ac:dyDescent="0.25">
      <c r="F727" s="51" t="str">
        <f>IFERROR(VLOOKUP(D727,'Tabelas auxiliares'!$A$3:$B$61,2,FALSE),"")</f>
        <v/>
      </c>
      <c r="G727" s="51" t="str">
        <f>IFERROR(VLOOKUP($B727,'Tabelas auxiliares'!$A$65:$C$102,2,FALSE),"")</f>
        <v/>
      </c>
      <c r="H727" s="51" t="str">
        <f>IFERROR(VLOOKUP($B727,'Tabelas auxiliares'!$A$65:$C$102,3,FALSE),"")</f>
        <v/>
      </c>
      <c r="X727" s="51" t="str">
        <f t="shared" si="22"/>
        <v/>
      </c>
      <c r="Y727" s="51" t="str">
        <f>IF(T727="","",IF(AND(T727&lt;&gt;'Tabelas auxiliares'!$B$236,T727&lt;&gt;'Tabelas auxiliares'!$B$237),"FOLHA DE PESSOAL",IF(X727='Tabelas auxiliares'!$A$237,"CUSTEIO",IF(X727='Tabelas auxiliares'!$A$236,"INVESTIMENTO","ERRO - VERIFICAR"))))</f>
        <v/>
      </c>
      <c r="Z727" s="64" t="str">
        <f t="shared" si="23"/>
        <v/>
      </c>
      <c r="AA727" s="44"/>
      <c r="AB727" s="44"/>
      <c r="AC727" s="44"/>
    </row>
    <row r="728" spans="6:29" x14ac:dyDescent="0.25">
      <c r="F728" s="51" t="str">
        <f>IFERROR(VLOOKUP(D728,'Tabelas auxiliares'!$A$3:$B$61,2,FALSE),"")</f>
        <v/>
      </c>
      <c r="G728" s="51" t="str">
        <f>IFERROR(VLOOKUP($B728,'Tabelas auxiliares'!$A$65:$C$102,2,FALSE),"")</f>
        <v/>
      </c>
      <c r="H728" s="51" t="str">
        <f>IFERROR(VLOOKUP($B728,'Tabelas auxiliares'!$A$65:$C$102,3,FALSE),"")</f>
        <v/>
      </c>
      <c r="X728" s="51" t="str">
        <f t="shared" si="22"/>
        <v/>
      </c>
      <c r="Y728" s="51" t="str">
        <f>IF(T728="","",IF(AND(T728&lt;&gt;'Tabelas auxiliares'!$B$236,T728&lt;&gt;'Tabelas auxiliares'!$B$237),"FOLHA DE PESSOAL",IF(X728='Tabelas auxiliares'!$A$237,"CUSTEIO",IF(X728='Tabelas auxiliares'!$A$236,"INVESTIMENTO","ERRO - VERIFICAR"))))</f>
        <v/>
      </c>
      <c r="Z728" s="64" t="str">
        <f t="shared" si="23"/>
        <v/>
      </c>
      <c r="AA728" s="44"/>
      <c r="AB728" s="44"/>
      <c r="AC728" s="44"/>
    </row>
    <row r="729" spans="6:29" x14ac:dyDescent="0.25">
      <c r="F729" s="51" t="str">
        <f>IFERROR(VLOOKUP(D729,'Tabelas auxiliares'!$A$3:$B$61,2,FALSE),"")</f>
        <v/>
      </c>
      <c r="G729" s="51" t="str">
        <f>IFERROR(VLOOKUP($B729,'Tabelas auxiliares'!$A$65:$C$102,2,FALSE),"")</f>
        <v/>
      </c>
      <c r="H729" s="51" t="str">
        <f>IFERROR(VLOOKUP($B729,'Tabelas auxiliares'!$A$65:$C$102,3,FALSE),"")</f>
        <v/>
      </c>
      <c r="X729" s="51" t="str">
        <f t="shared" si="22"/>
        <v/>
      </c>
      <c r="Y729" s="51" t="str">
        <f>IF(T729="","",IF(AND(T729&lt;&gt;'Tabelas auxiliares'!$B$236,T729&lt;&gt;'Tabelas auxiliares'!$B$237),"FOLHA DE PESSOAL",IF(X729='Tabelas auxiliares'!$A$237,"CUSTEIO",IF(X729='Tabelas auxiliares'!$A$236,"INVESTIMENTO","ERRO - VERIFICAR"))))</f>
        <v/>
      </c>
      <c r="Z729" s="64" t="str">
        <f t="shared" si="23"/>
        <v/>
      </c>
      <c r="AA729" s="44"/>
      <c r="AB729" s="44"/>
      <c r="AC729" s="44"/>
    </row>
    <row r="730" spans="6:29" x14ac:dyDescent="0.25">
      <c r="F730" s="51" t="str">
        <f>IFERROR(VLOOKUP(D730,'Tabelas auxiliares'!$A$3:$B$61,2,FALSE),"")</f>
        <v/>
      </c>
      <c r="G730" s="51" t="str">
        <f>IFERROR(VLOOKUP($B730,'Tabelas auxiliares'!$A$65:$C$102,2,FALSE),"")</f>
        <v/>
      </c>
      <c r="H730" s="51" t="str">
        <f>IFERROR(VLOOKUP($B730,'Tabelas auxiliares'!$A$65:$C$102,3,FALSE),"")</f>
        <v/>
      </c>
      <c r="X730" s="51" t="str">
        <f t="shared" si="22"/>
        <v/>
      </c>
      <c r="Y730" s="51" t="str">
        <f>IF(T730="","",IF(AND(T730&lt;&gt;'Tabelas auxiliares'!$B$236,T730&lt;&gt;'Tabelas auxiliares'!$B$237),"FOLHA DE PESSOAL",IF(X730='Tabelas auxiliares'!$A$237,"CUSTEIO",IF(X730='Tabelas auxiliares'!$A$236,"INVESTIMENTO","ERRO - VERIFICAR"))))</f>
        <v/>
      </c>
      <c r="Z730" s="64" t="str">
        <f t="shared" si="23"/>
        <v/>
      </c>
      <c r="AA730" s="44"/>
      <c r="AB730" s="44"/>
      <c r="AC730" s="44"/>
    </row>
    <row r="731" spans="6:29" x14ac:dyDescent="0.25">
      <c r="F731" s="51" t="str">
        <f>IFERROR(VLOOKUP(D731,'Tabelas auxiliares'!$A$3:$B$61,2,FALSE),"")</f>
        <v/>
      </c>
      <c r="G731" s="51" t="str">
        <f>IFERROR(VLOOKUP($B731,'Tabelas auxiliares'!$A$65:$C$102,2,FALSE),"")</f>
        <v/>
      </c>
      <c r="H731" s="51" t="str">
        <f>IFERROR(VLOOKUP($B731,'Tabelas auxiliares'!$A$65:$C$102,3,FALSE),"")</f>
        <v/>
      </c>
      <c r="X731" s="51" t="str">
        <f t="shared" si="22"/>
        <v/>
      </c>
      <c r="Y731" s="51" t="str">
        <f>IF(T731="","",IF(AND(T731&lt;&gt;'Tabelas auxiliares'!$B$236,T731&lt;&gt;'Tabelas auxiliares'!$B$237),"FOLHA DE PESSOAL",IF(X731='Tabelas auxiliares'!$A$237,"CUSTEIO",IF(X731='Tabelas auxiliares'!$A$236,"INVESTIMENTO","ERRO - VERIFICAR"))))</f>
        <v/>
      </c>
      <c r="Z731" s="64" t="str">
        <f t="shared" si="23"/>
        <v/>
      </c>
      <c r="AA731" s="44"/>
      <c r="AB731" s="44"/>
      <c r="AC731" s="44"/>
    </row>
    <row r="732" spans="6:29" x14ac:dyDescent="0.25">
      <c r="F732" s="51" t="str">
        <f>IFERROR(VLOOKUP(D732,'Tabelas auxiliares'!$A$3:$B$61,2,FALSE),"")</f>
        <v/>
      </c>
      <c r="G732" s="51" t="str">
        <f>IFERROR(VLOOKUP($B732,'Tabelas auxiliares'!$A$65:$C$102,2,FALSE),"")</f>
        <v/>
      </c>
      <c r="H732" s="51" t="str">
        <f>IFERROR(VLOOKUP($B732,'Tabelas auxiliares'!$A$65:$C$102,3,FALSE),"")</f>
        <v/>
      </c>
      <c r="X732" s="51" t="str">
        <f t="shared" si="22"/>
        <v/>
      </c>
      <c r="Y732" s="51" t="str">
        <f>IF(T732="","",IF(AND(T732&lt;&gt;'Tabelas auxiliares'!$B$236,T732&lt;&gt;'Tabelas auxiliares'!$B$237),"FOLHA DE PESSOAL",IF(X732='Tabelas auxiliares'!$A$237,"CUSTEIO",IF(X732='Tabelas auxiliares'!$A$236,"INVESTIMENTO","ERRO - VERIFICAR"))))</f>
        <v/>
      </c>
      <c r="Z732" s="64" t="str">
        <f t="shared" si="23"/>
        <v/>
      </c>
      <c r="AA732" s="44"/>
      <c r="AB732" s="44"/>
      <c r="AC732" s="44"/>
    </row>
    <row r="733" spans="6:29" x14ac:dyDescent="0.25">
      <c r="F733" s="51" t="str">
        <f>IFERROR(VLOOKUP(D733,'Tabelas auxiliares'!$A$3:$B$61,2,FALSE),"")</f>
        <v/>
      </c>
      <c r="G733" s="51" t="str">
        <f>IFERROR(VLOOKUP($B733,'Tabelas auxiliares'!$A$65:$C$102,2,FALSE),"")</f>
        <v/>
      </c>
      <c r="H733" s="51" t="str">
        <f>IFERROR(VLOOKUP($B733,'Tabelas auxiliares'!$A$65:$C$102,3,FALSE),"")</f>
        <v/>
      </c>
      <c r="X733" s="51" t="str">
        <f t="shared" si="22"/>
        <v/>
      </c>
      <c r="Y733" s="51" t="str">
        <f>IF(T733="","",IF(AND(T733&lt;&gt;'Tabelas auxiliares'!$B$236,T733&lt;&gt;'Tabelas auxiliares'!$B$237),"FOLHA DE PESSOAL",IF(X733='Tabelas auxiliares'!$A$237,"CUSTEIO",IF(X733='Tabelas auxiliares'!$A$236,"INVESTIMENTO","ERRO - VERIFICAR"))))</f>
        <v/>
      </c>
      <c r="Z733" s="64" t="str">
        <f t="shared" si="23"/>
        <v/>
      </c>
      <c r="AA733" s="44"/>
      <c r="AB733" s="44"/>
      <c r="AC733" s="44"/>
    </row>
    <row r="734" spans="6:29" x14ac:dyDescent="0.25">
      <c r="F734" s="51" t="str">
        <f>IFERROR(VLOOKUP(D734,'Tabelas auxiliares'!$A$3:$B$61,2,FALSE),"")</f>
        <v/>
      </c>
      <c r="G734" s="51" t="str">
        <f>IFERROR(VLOOKUP($B734,'Tabelas auxiliares'!$A$65:$C$102,2,FALSE),"")</f>
        <v/>
      </c>
      <c r="H734" s="51" t="str">
        <f>IFERROR(VLOOKUP($B734,'Tabelas auxiliares'!$A$65:$C$102,3,FALSE),"")</f>
        <v/>
      </c>
      <c r="X734" s="51" t="str">
        <f t="shared" si="22"/>
        <v/>
      </c>
      <c r="Y734" s="51" t="str">
        <f>IF(T734="","",IF(AND(T734&lt;&gt;'Tabelas auxiliares'!$B$236,T734&lt;&gt;'Tabelas auxiliares'!$B$237),"FOLHA DE PESSOAL",IF(X734='Tabelas auxiliares'!$A$237,"CUSTEIO",IF(X734='Tabelas auxiliares'!$A$236,"INVESTIMENTO","ERRO - VERIFICAR"))))</f>
        <v/>
      </c>
      <c r="Z734" s="64" t="str">
        <f t="shared" si="23"/>
        <v/>
      </c>
      <c r="AA734" s="44"/>
      <c r="AB734" s="44"/>
      <c r="AC734" s="44"/>
    </row>
    <row r="735" spans="6:29" x14ac:dyDescent="0.25">
      <c r="F735" s="51" t="str">
        <f>IFERROR(VLOOKUP(D735,'Tabelas auxiliares'!$A$3:$B$61,2,FALSE),"")</f>
        <v/>
      </c>
      <c r="G735" s="51" t="str">
        <f>IFERROR(VLOOKUP($B735,'Tabelas auxiliares'!$A$65:$C$102,2,FALSE),"")</f>
        <v/>
      </c>
      <c r="H735" s="51" t="str">
        <f>IFERROR(VLOOKUP($B735,'Tabelas auxiliares'!$A$65:$C$102,3,FALSE),"")</f>
        <v/>
      </c>
      <c r="X735" s="51" t="str">
        <f t="shared" si="22"/>
        <v/>
      </c>
      <c r="Y735" s="51" t="str">
        <f>IF(T735="","",IF(AND(T735&lt;&gt;'Tabelas auxiliares'!$B$236,T735&lt;&gt;'Tabelas auxiliares'!$B$237),"FOLHA DE PESSOAL",IF(X735='Tabelas auxiliares'!$A$237,"CUSTEIO",IF(X735='Tabelas auxiliares'!$A$236,"INVESTIMENTO","ERRO - VERIFICAR"))))</f>
        <v/>
      </c>
      <c r="Z735" s="64" t="str">
        <f t="shared" si="23"/>
        <v/>
      </c>
      <c r="AA735" s="44"/>
      <c r="AB735" s="44"/>
      <c r="AC735" s="44"/>
    </row>
    <row r="736" spans="6:29" x14ac:dyDescent="0.25">
      <c r="F736" s="51" t="str">
        <f>IFERROR(VLOOKUP(D736,'Tabelas auxiliares'!$A$3:$B$61,2,FALSE),"")</f>
        <v/>
      </c>
      <c r="G736" s="51" t="str">
        <f>IFERROR(VLOOKUP($B736,'Tabelas auxiliares'!$A$65:$C$102,2,FALSE),"")</f>
        <v/>
      </c>
      <c r="H736" s="51" t="str">
        <f>IFERROR(VLOOKUP($B736,'Tabelas auxiliares'!$A$65:$C$102,3,FALSE),"")</f>
        <v/>
      </c>
      <c r="X736" s="51" t="str">
        <f t="shared" si="22"/>
        <v/>
      </c>
      <c r="Y736" s="51" t="str">
        <f>IF(T736="","",IF(AND(T736&lt;&gt;'Tabelas auxiliares'!$B$236,T736&lt;&gt;'Tabelas auxiliares'!$B$237),"FOLHA DE PESSOAL",IF(X736='Tabelas auxiliares'!$A$237,"CUSTEIO",IF(X736='Tabelas auxiliares'!$A$236,"INVESTIMENTO","ERRO - VERIFICAR"))))</f>
        <v/>
      </c>
      <c r="Z736" s="64" t="str">
        <f t="shared" si="23"/>
        <v/>
      </c>
      <c r="AA736" s="44"/>
      <c r="AB736" s="44"/>
      <c r="AC736" s="44"/>
    </row>
    <row r="737" spans="6:29" x14ac:dyDescent="0.25">
      <c r="F737" s="51" t="str">
        <f>IFERROR(VLOOKUP(D737,'Tabelas auxiliares'!$A$3:$B$61,2,FALSE),"")</f>
        <v/>
      </c>
      <c r="G737" s="51" t="str">
        <f>IFERROR(VLOOKUP($B737,'Tabelas auxiliares'!$A$65:$C$102,2,FALSE),"")</f>
        <v/>
      </c>
      <c r="H737" s="51" t="str">
        <f>IFERROR(VLOOKUP($B737,'Tabelas auxiliares'!$A$65:$C$102,3,FALSE),"")</f>
        <v/>
      </c>
      <c r="X737" s="51" t="str">
        <f t="shared" si="22"/>
        <v/>
      </c>
      <c r="Y737" s="51" t="str">
        <f>IF(T737="","",IF(AND(T737&lt;&gt;'Tabelas auxiliares'!$B$236,T737&lt;&gt;'Tabelas auxiliares'!$B$237),"FOLHA DE PESSOAL",IF(X737='Tabelas auxiliares'!$A$237,"CUSTEIO",IF(X737='Tabelas auxiliares'!$A$236,"INVESTIMENTO","ERRO - VERIFICAR"))))</f>
        <v/>
      </c>
      <c r="Z737" s="64" t="str">
        <f t="shared" si="23"/>
        <v/>
      </c>
      <c r="AA737" s="44"/>
      <c r="AB737" s="44"/>
      <c r="AC737" s="44"/>
    </row>
    <row r="738" spans="6:29" x14ac:dyDescent="0.25">
      <c r="F738" s="51" t="str">
        <f>IFERROR(VLOOKUP(D738,'Tabelas auxiliares'!$A$3:$B$61,2,FALSE),"")</f>
        <v/>
      </c>
      <c r="G738" s="51" t="str">
        <f>IFERROR(VLOOKUP($B738,'Tabelas auxiliares'!$A$65:$C$102,2,FALSE),"")</f>
        <v/>
      </c>
      <c r="H738" s="51" t="str">
        <f>IFERROR(VLOOKUP($B738,'Tabelas auxiliares'!$A$65:$C$102,3,FALSE),"")</f>
        <v/>
      </c>
      <c r="X738" s="51" t="str">
        <f t="shared" si="22"/>
        <v/>
      </c>
      <c r="Y738" s="51" t="str">
        <f>IF(T738="","",IF(AND(T738&lt;&gt;'Tabelas auxiliares'!$B$236,T738&lt;&gt;'Tabelas auxiliares'!$B$237),"FOLHA DE PESSOAL",IF(X738='Tabelas auxiliares'!$A$237,"CUSTEIO",IF(X738='Tabelas auxiliares'!$A$236,"INVESTIMENTO","ERRO - VERIFICAR"))))</f>
        <v/>
      </c>
      <c r="Z738" s="64" t="str">
        <f t="shared" si="23"/>
        <v/>
      </c>
      <c r="AA738" s="44"/>
      <c r="AB738" s="44"/>
      <c r="AC738" s="44"/>
    </row>
    <row r="739" spans="6:29" x14ac:dyDescent="0.25">
      <c r="F739" s="51" t="str">
        <f>IFERROR(VLOOKUP(D739,'Tabelas auxiliares'!$A$3:$B$61,2,FALSE),"")</f>
        <v/>
      </c>
      <c r="G739" s="51" t="str">
        <f>IFERROR(VLOOKUP($B739,'Tabelas auxiliares'!$A$65:$C$102,2,FALSE),"")</f>
        <v/>
      </c>
      <c r="H739" s="51" t="str">
        <f>IFERROR(VLOOKUP($B739,'Tabelas auxiliares'!$A$65:$C$102,3,FALSE),"")</f>
        <v/>
      </c>
      <c r="X739" s="51" t="str">
        <f t="shared" si="22"/>
        <v/>
      </c>
      <c r="Y739" s="51" t="str">
        <f>IF(T739="","",IF(AND(T739&lt;&gt;'Tabelas auxiliares'!$B$236,T739&lt;&gt;'Tabelas auxiliares'!$B$237),"FOLHA DE PESSOAL",IF(X739='Tabelas auxiliares'!$A$237,"CUSTEIO",IF(X739='Tabelas auxiliares'!$A$236,"INVESTIMENTO","ERRO - VERIFICAR"))))</f>
        <v/>
      </c>
      <c r="Z739" s="64" t="str">
        <f t="shared" si="23"/>
        <v/>
      </c>
      <c r="AA739" s="44"/>
      <c r="AB739" s="44"/>
      <c r="AC739" s="44"/>
    </row>
    <row r="740" spans="6:29" x14ac:dyDescent="0.25">
      <c r="F740" s="51" t="str">
        <f>IFERROR(VLOOKUP(D740,'Tabelas auxiliares'!$A$3:$B$61,2,FALSE),"")</f>
        <v/>
      </c>
      <c r="G740" s="51" t="str">
        <f>IFERROR(VLOOKUP($B740,'Tabelas auxiliares'!$A$65:$C$102,2,FALSE),"")</f>
        <v/>
      </c>
      <c r="H740" s="51" t="str">
        <f>IFERROR(VLOOKUP($B740,'Tabelas auxiliares'!$A$65:$C$102,3,FALSE),"")</f>
        <v/>
      </c>
      <c r="X740" s="51" t="str">
        <f t="shared" si="22"/>
        <v/>
      </c>
      <c r="Y740" s="51" t="str">
        <f>IF(T740="","",IF(AND(T740&lt;&gt;'Tabelas auxiliares'!$B$236,T740&lt;&gt;'Tabelas auxiliares'!$B$237),"FOLHA DE PESSOAL",IF(X740='Tabelas auxiliares'!$A$237,"CUSTEIO",IF(X740='Tabelas auxiliares'!$A$236,"INVESTIMENTO","ERRO - VERIFICAR"))))</f>
        <v/>
      </c>
      <c r="Z740" s="64" t="str">
        <f t="shared" si="23"/>
        <v/>
      </c>
      <c r="AA740" s="44"/>
      <c r="AB740" s="44"/>
      <c r="AC740" s="44"/>
    </row>
    <row r="741" spans="6:29" x14ac:dyDescent="0.25">
      <c r="F741" s="51" t="str">
        <f>IFERROR(VLOOKUP(D741,'Tabelas auxiliares'!$A$3:$B$61,2,FALSE),"")</f>
        <v/>
      </c>
      <c r="G741" s="51" t="str">
        <f>IFERROR(VLOOKUP($B741,'Tabelas auxiliares'!$A$65:$C$102,2,FALSE),"")</f>
        <v/>
      </c>
      <c r="H741" s="51" t="str">
        <f>IFERROR(VLOOKUP($B741,'Tabelas auxiliares'!$A$65:$C$102,3,FALSE),"")</f>
        <v/>
      </c>
      <c r="X741" s="51" t="str">
        <f t="shared" si="22"/>
        <v/>
      </c>
      <c r="Y741" s="51" t="str">
        <f>IF(T741="","",IF(AND(T741&lt;&gt;'Tabelas auxiliares'!$B$236,T741&lt;&gt;'Tabelas auxiliares'!$B$237),"FOLHA DE PESSOAL",IF(X741='Tabelas auxiliares'!$A$237,"CUSTEIO",IF(X741='Tabelas auxiliares'!$A$236,"INVESTIMENTO","ERRO - VERIFICAR"))))</f>
        <v/>
      </c>
      <c r="Z741" s="64" t="str">
        <f t="shared" si="23"/>
        <v/>
      </c>
      <c r="AA741" s="44"/>
      <c r="AB741" s="44"/>
      <c r="AC741" s="44"/>
    </row>
    <row r="742" spans="6:29" x14ac:dyDescent="0.25">
      <c r="F742" s="51" t="str">
        <f>IFERROR(VLOOKUP(D742,'Tabelas auxiliares'!$A$3:$B$61,2,FALSE),"")</f>
        <v/>
      </c>
      <c r="G742" s="51" t="str">
        <f>IFERROR(VLOOKUP($B742,'Tabelas auxiliares'!$A$65:$C$102,2,FALSE),"")</f>
        <v/>
      </c>
      <c r="H742" s="51" t="str">
        <f>IFERROR(VLOOKUP($B742,'Tabelas auxiliares'!$A$65:$C$102,3,FALSE),"")</f>
        <v/>
      </c>
      <c r="X742" s="51" t="str">
        <f t="shared" si="22"/>
        <v/>
      </c>
      <c r="Y742" s="51" t="str">
        <f>IF(T742="","",IF(AND(T742&lt;&gt;'Tabelas auxiliares'!$B$236,T742&lt;&gt;'Tabelas auxiliares'!$B$237),"FOLHA DE PESSOAL",IF(X742='Tabelas auxiliares'!$A$237,"CUSTEIO",IF(X742='Tabelas auxiliares'!$A$236,"INVESTIMENTO","ERRO - VERIFICAR"))))</f>
        <v/>
      </c>
      <c r="Z742" s="64" t="str">
        <f t="shared" si="23"/>
        <v/>
      </c>
      <c r="AA742" s="44"/>
      <c r="AB742" s="44"/>
      <c r="AC742" s="44"/>
    </row>
    <row r="743" spans="6:29" x14ac:dyDescent="0.25">
      <c r="F743" s="51" t="str">
        <f>IFERROR(VLOOKUP(D743,'Tabelas auxiliares'!$A$3:$B$61,2,FALSE),"")</f>
        <v/>
      </c>
      <c r="G743" s="51" t="str">
        <f>IFERROR(VLOOKUP($B743,'Tabelas auxiliares'!$A$65:$C$102,2,FALSE),"")</f>
        <v/>
      </c>
      <c r="H743" s="51" t="str">
        <f>IFERROR(VLOOKUP($B743,'Tabelas auxiliares'!$A$65:$C$102,3,FALSE),"")</f>
        <v/>
      </c>
      <c r="X743" s="51" t="str">
        <f t="shared" si="22"/>
        <v/>
      </c>
      <c r="Y743" s="51" t="str">
        <f>IF(T743="","",IF(AND(T743&lt;&gt;'Tabelas auxiliares'!$B$236,T743&lt;&gt;'Tabelas auxiliares'!$B$237),"FOLHA DE PESSOAL",IF(X743='Tabelas auxiliares'!$A$237,"CUSTEIO",IF(X743='Tabelas auxiliares'!$A$236,"INVESTIMENTO","ERRO - VERIFICAR"))))</f>
        <v/>
      </c>
      <c r="Z743" s="64" t="str">
        <f t="shared" si="23"/>
        <v/>
      </c>
      <c r="AA743" s="44"/>
      <c r="AB743" s="44"/>
      <c r="AC743" s="44"/>
    </row>
    <row r="744" spans="6:29" x14ac:dyDescent="0.25">
      <c r="F744" s="51" t="str">
        <f>IFERROR(VLOOKUP(D744,'Tabelas auxiliares'!$A$3:$B$61,2,FALSE),"")</f>
        <v/>
      </c>
      <c r="G744" s="51" t="str">
        <f>IFERROR(VLOOKUP($B744,'Tabelas auxiliares'!$A$65:$C$102,2,FALSE),"")</f>
        <v/>
      </c>
      <c r="H744" s="51" t="str">
        <f>IFERROR(VLOOKUP($B744,'Tabelas auxiliares'!$A$65:$C$102,3,FALSE),"")</f>
        <v/>
      </c>
      <c r="X744" s="51" t="str">
        <f t="shared" si="22"/>
        <v/>
      </c>
      <c r="Y744" s="51" t="str">
        <f>IF(T744="","",IF(AND(T744&lt;&gt;'Tabelas auxiliares'!$B$236,T744&lt;&gt;'Tabelas auxiliares'!$B$237),"FOLHA DE PESSOAL",IF(X744='Tabelas auxiliares'!$A$237,"CUSTEIO",IF(X744='Tabelas auxiliares'!$A$236,"INVESTIMENTO","ERRO - VERIFICAR"))))</f>
        <v/>
      </c>
      <c r="Z744" s="64" t="str">
        <f t="shared" si="23"/>
        <v/>
      </c>
      <c r="AA744" s="44"/>
      <c r="AB744" s="44"/>
      <c r="AC744" s="44"/>
    </row>
    <row r="745" spans="6:29" x14ac:dyDescent="0.25">
      <c r="F745" s="51" t="str">
        <f>IFERROR(VLOOKUP(D745,'Tabelas auxiliares'!$A$3:$B$61,2,FALSE),"")</f>
        <v/>
      </c>
      <c r="G745" s="51" t="str">
        <f>IFERROR(VLOOKUP($B745,'Tabelas auxiliares'!$A$65:$C$102,2,FALSE),"")</f>
        <v/>
      </c>
      <c r="H745" s="51" t="str">
        <f>IFERROR(VLOOKUP($B745,'Tabelas auxiliares'!$A$65:$C$102,3,FALSE),"")</f>
        <v/>
      </c>
      <c r="X745" s="51" t="str">
        <f t="shared" si="22"/>
        <v/>
      </c>
      <c r="Y745" s="51" t="str">
        <f>IF(T745="","",IF(AND(T745&lt;&gt;'Tabelas auxiliares'!$B$236,T745&lt;&gt;'Tabelas auxiliares'!$B$237),"FOLHA DE PESSOAL",IF(X745='Tabelas auxiliares'!$A$237,"CUSTEIO",IF(X745='Tabelas auxiliares'!$A$236,"INVESTIMENTO","ERRO - VERIFICAR"))))</f>
        <v/>
      </c>
      <c r="Z745" s="64" t="str">
        <f t="shared" si="23"/>
        <v/>
      </c>
      <c r="AA745" s="44"/>
      <c r="AB745" s="44"/>
      <c r="AC745" s="44"/>
    </row>
    <row r="746" spans="6:29" x14ac:dyDescent="0.25">
      <c r="F746" s="51" t="str">
        <f>IFERROR(VLOOKUP(D746,'Tabelas auxiliares'!$A$3:$B$61,2,FALSE),"")</f>
        <v/>
      </c>
      <c r="G746" s="51" t="str">
        <f>IFERROR(VLOOKUP($B746,'Tabelas auxiliares'!$A$65:$C$102,2,FALSE),"")</f>
        <v/>
      </c>
      <c r="H746" s="51" t="str">
        <f>IFERROR(VLOOKUP($B746,'Tabelas auxiliares'!$A$65:$C$102,3,FALSE),"")</f>
        <v/>
      </c>
      <c r="X746" s="51" t="str">
        <f t="shared" si="22"/>
        <v/>
      </c>
      <c r="Y746" s="51" t="str">
        <f>IF(T746="","",IF(AND(T746&lt;&gt;'Tabelas auxiliares'!$B$236,T746&lt;&gt;'Tabelas auxiliares'!$B$237),"FOLHA DE PESSOAL",IF(X746='Tabelas auxiliares'!$A$237,"CUSTEIO",IF(X746='Tabelas auxiliares'!$A$236,"INVESTIMENTO","ERRO - VERIFICAR"))))</f>
        <v/>
      </c>
      <c r="Z746" s="64" t="str">
        <f t="shared" si="23"/>
        <v/>
      </c>
      <c r="AA746" s="44"/>
      <c r="AB746" s="44"/>
      <c r="AC746" s="44"/>
    </row>
    <row r="747" spans="6:29" x14ac:dyDescent="0.25">
      <c r="F747" s="51" t="str">
        <f>IFERROR(VLOOKUP(D747,'Tabelas auxiliares'!$A$3:$B$61,2,FALSE),"")</f>
        <v/>
      </c>
      <c r="G747" s="51" t="str">
        <f>IFERROR(VLOOKUP($B747,'Tabelas auxiliares'!$A$65:$C$102,2,FALSE),"")</f>
        <v/>
      </c>
      <c r="H747" s="51" t="str">
        <f>IFERROR(VLOOKUP($B747,'Tabelas auxiliares'!$A$65:$C$102,3,FALSE),"")</f>
        <v/>
      </c>
      <c r="X747" s="51" t="str">
        <f t="shared" si="22"/>
        <v/>
      </c>
      <c r="Y747" s="51" t="str">
        <f>IF(T747="","",IF(AND(T747&lt;&gt;'Tabelas auxiliares'!$B$236,T747&lt;&gt;'Tabelas auxiliares'!$B$237),"FOLHA DE PESSOAL",IF(X747='Tabelas auxiliares'!$A$237,"CUSTEIO",IF(X747='Tabelas auxiliares'!$A$236,"INVESTIMENTO","ERRO - VERIFICAR"))))</f>
        <v/>
      </c>
      <c r="Z747" s="64" t="str">
        <f t="shared" si="23"/>
        <v/>
      </c>
      <c r="AA747" s="44"/>
      <c r="AB747" s="44"/>
      <c r="AC747" s="44"/>
    </row>
    <row r="748" spans="6:29" x14ac:dyDescent="0.25">
      <c r="F748" s="51" t="str">
        <f>IFERROR(VLOOKUP(D748,'Tabelas auxiliares'!$A$3:$B$61,2,FALSE),"")</f>
        <v/>
      </c>
      <c r="G748" s="51" t="str">
        <f>IFERROR(VLOOKUP($B748,'Tabelas auxiliares'!$A$65:$C$102,2,FALSE),"")</f>
        <v/>
      </c>
      <c r="H748" s="51" t="str">
        <f>IFERROR(VLOOKUP($B748,'Tabelas auxiliares'!$A$65:$C$102,3,FALSE),"")</f>
        <v/>
      </c>
      <c r="X748" s="51" t="str">
        <f t="shared" si="22"/>
        <v/>
      </c>
      <c r="Y748" s="51" t="str">
        <f>IF(T748="","",IF(AND(T748&lt;&gt;'Tabelas auxiliares'!$B$236,T748&lt;&gt;'Tabelas auxiliares'!$B$237),"FOLHA DE PESSOAL",IF(X748='Tabelas auxiliares'!$A$237,"CUSTEIO",IF(X748='Tabelas auxiliares'!$A$236,"INVESTIMENTO","ERRO - VERIFICAR"))))</f>
        <v/>
      </c>
      <c r="Z748" s="64" t="str">
        <f t="shared" si="23"/>
        <v/>
      </c>
      <c r="AA748" s="44"/>
      <c r="AB748" s="44"/>
      <c r="AC748" s="44"/>
    </row>
    <row r="749" spans="6:29" x14ac:dyDescent="0.25">
      <c r="F749" s="51" t="str">
        <f>IFERROR(VLOOKUP(D749,'Tabelas auxiliares'!$A$3:$B$61,2,FALSE),"")</f>
        <v/>
      </c>
      <c r="G749" s="51" t="str">
        <f>IFERROR(VLOOKUP($B749,'Tabelas auxiliares'!$A$65:$C$102,2,FALSE),"")</f>
        <v/>
      </c>
      <c r="H749" s="51" t="str">
        <f>IFERROR(VLOOKUP($B749,'Tabelas auxiliares'!$A$65:$C$102,3,FALSE),"")</f>
        <v/>
      </c>
      <c r="X749" s="51" t="str">
        <f t="shared" si="22"/>
        <v/>
      </c>
      <c r="Y749" s="51" t="str">
        <f>IF(T749="","",IF(AND(T749&lt;&gt;'Tabelas auxiliares'!$B$236,T749&lt;&gt;'Tabelas auxiliares'!$B$237),"FOLHA DE PESSOAL",IF(X749='Tabelas auxiliares'!$A$237,"CUSTEIO",IF(X749='Tabelas auxiliares'!$A$236,"INVESTIMENTO","ERRO - VERIFICAR"))))</f>
        <v/>
      </c>
      <c r="Z749" s="64" t="str">
        <f t="shared" si="23"/>
        <v/>
      </c>
      <c r="AA749" s="44"/>
      <c r="AB749" s="44"/>
      <c r="AC749" s="44"/>
    </row>
    <row r="750" spans="6:29" x14ac:dyDescent="0.25">
      <c r="F750" s="51" t="str">
        <f>IFERROR(VLOOKUP(D750,'Tabelas auxiliares'!$A$3:$B$61,2,FALSE),"")</f>
        <v/>
      </c>
      <c r="G750" s="51" t="str">
        <f>IFERROR(VLOOKUP($B750,'Tabelas auxiliares'!$A$65:$C$102,2,FALSE),"")</f>
        <v/>
      </c>
      <c r="H750" s="51" t="str">
        <f>IFERROR(VLOOKUP($B750,'Tabelas auxiliares'!$A$65:$C$102,3,FALSE),"")</f>
        <v/>
      </c>
      <c r="X750" s="51" t="str">
        <f t="shared" si="22"/>
        <v/>
      </c>
      <c r="Y750" s="51" t="str">
        <f>IF(T750="","",IF(AND(T750&lt;&gt;'Tabelas auxiliares'!$B$236,T750&lt;&gt;'Tabelas auxiliares'!$B$237),"FOLHA DE PESSOAL",IF(X750='Tabelas auxiliares'!$A$237,"CUSTEIO",IF(X750='Tabelas auxiliares'!$A$236,"INVESTIMENTO","ERRO - VERIFICAR"))))</f>
        <v/>
      </c>
      <c r="Z750" s="64" t="str">
        <f t="shared" si="23"/>
        <v/>
      </c>
      <c r="AA750" s="44"/>
      <c r="AB750" s="44"/>
      <c r="AC750" s="44"/>
    </row>
    <row r="751" spans="6:29" x14ac:dyDescent="0.25">
      <c r="F751" s="51" t="str">
        <f>IFERROR(VLOOKUP(D751,'Tabelas auxiliares'!$A$3:$B$61,2,FALSE),"")</f>
        <v/>
      </c>
      <c r="G751" s="51" t="str">
        <f>IFERROR(VLOOKUP($B751,'Tabelas auxiliares'!$A$65:$C$102,2,FALSE),"")</f>
        <v/>
      </c>
      <c r="H751" s="51" t="str">
        <f>IFERROR(VLOOKUP($B751,'Tabelas auxiliares'!$A$65:$C$102,3,FALSE),"")</f>
        <v/>
      </c>
      <c r="X751" s="51" t="str">
        <f t="shared" si="22"/>
        <v/>
      </c>
      <c r="Y751" s="51" t="str">
        <f>IF(T751="","",IF(AND(T751&lt;&gt;'Tabelas auxiliares'!$B$236,T751&lt;&gt;'Tabelas auxiliares'!$B$237),"FOLHA DE PESSOAL",IF(X751='Tabelas auxiliares'!$A$237,"CUSTEIO",IF(X751='Tabelas auxiliares'!$A$236,"INVESTIMENTO","ERRO - VERIFICAR"))))</f>
        <v/>
      </c>
      <c r="Z751" s="64" t="str">
        <f t="shared" si="23"/>
        <v/>
      </c>
      <c r="AA751" s="44"/>
      <c r="AB751" s="44"/>
      <c r="AC751" s="44"/>
    </row>
    <row r="752" spans="6:29" x14ac:dyDescent="0.25">
      <c r="F752" s="51" t="str">
        <f>IFERROR(VLOOKUP(D752,'Tabelas auxiliares'!$A$3:$B$61,2,FALSE),"")</f>
        <v/>
      </c>
      <c r="G752" s="51" t="str">
        <f>IFERROR(VLOOKUP($B752,'Tabelas auxiliares'!$A$65:$C$102,2,FALSE),"")</f>
        <v/>
      </c>
      <c r="H752" s="51" t="str">
        <f>IFERROR(VLOOKUP($B752,'Tabelas auxiliares'!$A$65:$C$102,3,FALSE),"")</f>
        <v/>
      </c>
      <c r="X752" s="51" t="str">
        <f t="shared" si="22"/>
        <v/>
      </c>
      <c r="Y752" s="51" t="str">
        <f>IF(T752="","",IF(AND(T752&lt;&gt;'Tabelas auxiliares'!$B$236,T752&lt;&gt;'Tabelas auxiliares'!$B$237),"FOLHA DE PESSOAL",IF(X752='Tabelas auxiliares'!$A$237,"CUSTEIO",IF(X752='Tabelas auxiliares'!$A$236,"INVESTIMENTO","ERRO - VERIFICAR"))))</f>
        <v/>
      </c>
      <c r="Z752" s="64" t="str">
        <f t="shared" si="23"/>
        <v/>
      </c>
      <c r="AA752" s="44"/>
      <c r="AB752" s="44"/>
      <c r="AC752" s="44"/>
    </row>
    <row r="753" spans="6:29" x14ac:dyDescent="0.25">
      <c r="F753" s="51" t="str">
        <f>IFERROR(VLOOKUP(D753,'Tabelas auxiliares'!$A$3:$B$61,2,FALSE),"")</f>
        <v/>
      </c>
      <c r="G753" s="51" t="str">
        <f>IFERROR(VLOOKUP($B753,'Tabelas auxiliares'!$A$65:$C$102,2,FALSE),"")</f>
        <v/>
      </c>
      <c r="H753" s="51" t="str">
        <f>IFERROR(VLOOKUP($B753,'Tabelas auxiliares'!$A$65:$C$102,3,FALSE),"")</f>
        <v/>
      </c>
      <c r="X753" s="51" t="str">
        <f t="shared" si="22"/>
        <v/>
      </c>
      <c r="Y753" s="51" t="str">
        <f>IF(T753="","",IF(AND(T753&lt;&gt;'Tabelas auxiliares'!$B$236,T753&lt;&gt;'Tabelas auxiliares'!$B$237),"FOLHA DE PESSOAL",IF(X753='Tabelas auxiliares'!$A$237,"CUSTEIO",IF(X753='Tabelas auxiliares'!$A$236,"INVESTIMENTO","ERRO - VERIFICAR"))))</f>
        <v/>
      </c>
      <c r="Z753" s="64" t="str">
        <f t="shared" si="23"/>
        <v/>
      </c>
      <c r="AA753" s="44"/>
      <c r="AB753" s="44"/>
      <c r="AC753" s="44"/>
    </row>
    <row r="754" spans="6:29" x14ac:dyDescent="0.25">
      <c r="F754" s="51" t="str">
        <f>IFERROR(VLOOKUP(D754,'Tabelas auxiliares'!$A$3:$B$61,2,FALSE),"")</f>
        <v/>
      </c>
      <c r="G754" s="51" t="str">
        <f>IFERROR(VLOOKUP($B754,'Tabelas auxiliares'!$A$65:$C$102,2,FALSE),"")</f>
        <v/>
      </c>
      <c r="H754" s="51" t="str">
        <f>IFERROR(VLOOKUP($B754,'Tabelas auxiliares'!$A$65:$C$102,3,FALSE),"")</f>
        <v/>
      </c>
      <c r="X754" s="51" t="str">
        <f t="shared" si="22"/>
        <v/>
      </c>
      <c r="Y754" s="51" t="str">
        <f>IF(T754="","",IF(AND(T754&lt;&gt;'Tabelas auxiliares'!$B$236,T754&lt;&gt;'Tabelas auxiliares'!$B$237),"FOLHA DE PESSOAL",IF(X754='Tabelas auxiliares'!$A$237,"CUSTEIO",IF(X754='Tabelas auxiliares'!$A$236,"INVESTIMENTO","ERRO - VERIFICAR"))))</f>
        <v/>
      </c>
      <c r="Z754" s="64" t="str">
        <f t="shared" si="23"/>
        <v/>
      </c>
      <c r="AA754" s="44"/>
      <c r="AB754" s="44"/>
      <c r="AC754" s="44"/>
    </row>
    <row r="755" spans="6:29" x14ac:dyDescent="0.25">
      <c r="F755" s="51" t="str">
        <f>IFERROR(VLOOKUP(D755,'Tabelas auxiliares'!$A$3:$B$61,2,FALSE),"")</f>
        <v/>
      </c>
      <c r="G755" s="51" t="str">
        <f>IFERROR(VLOOKUP($B755,'Tabelas auxiliares'!$A$65:$C$102,2,FALSE),"")</f>
        <v/>
      </c>
      <c r="H755" s="51" t="str">
        <f>IFERROR(VLOOKUP($B755,'Tabelas auxiliares'!$A$65:$C$102,3,FALSE),"")</f>
        <v/>
      </c>
      <c r="X755" s="51" t="str">
        <f t="shared" si="22"/>
        <v/>
      </c>
      <c r="Y755" s="51" t="str">
        <f>IF(T755="","",IF(AND(T755&lt;&gt;'Tabelas auxiliares'!$B$236,T755&lt;&gt;'Tabelas auxiliares'!$B$237),"FOLHA DE PESSOAL",IF(X755='Tabelas auxiliares'!$A$237,"CUSTEIO",IF(X755='Tabelas auxiliares'!$A$236,"INVESTIMENTO","ERRO - VERIFICAR"))))</f>
        <v/>
      </c>
      <c r="Z755" s="64" t="str">
        <f t="shared" si="23"/>
        <v/>
      </c>
      <c r="AA755" s="44"/>
      <c r="AB755" s="44"/>
      <c r="AC755" s="44"/>
    </row>
    <row r="756" spans="6:29" x14ac:dyDescent="0.25">
      <c r="F756" s="51" t="str">
        <f>IFERROR(VLOOKUP(D756,'Tabelas auxiliares'!$A$3:$B$61,2,FALSE),"")</f>
        <v/>
      </c>
      <c r="G756" s="51" t="str">
        <f>IFERROR(VLOOKUP($B756,'Tabelas auxiliares'!$A$65:$C$102,2,FALSE),"")</f>
        <v/>
      </c>
      <c r="H756" s="51" t="str">
        <f>IFERROR(VLOOKUP($B756,'Tabelas auxiliares'!$A$65:$C$102,3,FALSE),"")</f>
        <v/>
      </c>
      <c r="X756" s="51" t="str">
        <f t="shared" si="22"/>
        <v/>
      </c>
      <c r="Y756" s="51" t="str">
        <f>IF(T756="","",IF(AND(T756&lt;&gt;'Tabelas auxiliares'!$B$236,T756&lt;&gt;'Tabelas auxiliares'!$B$237),"FOLHA DE PESSOAL",IF(X756='Tabelas auxiliares'!$A$237,"CUSTEIO",IF(X756='Tabelas auxiliares'!$A$236,"INVESTIMENTO","ERRO - VERIFICAR"))))</f>
        <v/>
      </c>
      <c r="Z756" s="64" t="str">
        <f t="shared" si="23"/>
        <v/>
      </c>
      <c r="AA756" s="44"/>
      <c r="AB756" s="44"/>
      <c r="AC756" s="44"/>
    </row>
    <row r="757" spans="6:29" x14ac:dyDescent="0.25">
      <c r="F757" s="51" t="str">
        <f>IFERROR(VLOOKUP(D757,'Tabelas auxiliares'!$A$3:$B$61,2,FALSE),"")</f>
        <v/>
      </c>
      <c r="G757" s="51" t="str">
        <f>IFERROR(VLOOKUP($B757,'Tabelas auxiliares'!$A$65:$C$102,2,FALSE),"")</f>
        <v/>
      </c>
      <c r="H757" s="51" t="str">
        <f>IFERROR(VLOOKUP($B757,'Tabelas auxiliares'!$A$65:$C$102,3,FALSE),"")</f>
        <v/>
      </c>
      <c r="X757" s="51" t="str">
        <f t="shared" si="22"/>
        <v/>
      </c>
      <c r="Y757" s="51" t="str">
        <f>IF(T757="","",IF(AND(T757&lt;&gt;'Tabelas auxiliares'!$B$236,T757&lt;&gt;'Tabelas auxiliares'!$B$237),"FOLHA DE PESSOAL",IF(X757='Tabelas auxiliares'!$A$237,"CUSTEIO",IF(X757='Tabelas auxiliares'!$A$236,"INVESTIMENTO","ERRO - VERIFICAR"))))</f>
        <v/>
      </c>
      <c r="Z757" s="64" t="str">
        <f t="shared" si="23"/>
        <v/>
      </c>
      <c r="AA757" s="44"/>
      <c r="AB757" s="44"/>
      <c r="AC757" s="44"/>
    </row>
    <row r="758" spans="6:29" x14ac:dyDescent="0.25">
      <c r="F758" s="51" t="str">
        <f>IFERROR(VLOOKUP(D758,'Tabelas auxiliares'!$A$3:$B$61,2,FALSE),"")</f>
        <v/>
      </c>
      <c r="G758" s="51" t="str">
        <f>IFERROR(VLOOKUP($B758,'Tabelas auxiliares'!$A$65:$C$102,2,FALSE),"")</f>
        <v/>
      </c>
      <c r="H758" s="51" t="str">
        <f>IFERROR(VLOOKUP($B758,'Tabelas auxiliares'!$A$65:$C$102,3,FALSE),"")</f>
        <v/>
      </c>
      <c r="X758" s="51" t="str">
        <f t="shared" si="22"/>
        <v/>
      </c>
      <c r="Y758" s="51" t="str">
        <f>IF(T758="","",IF(AND(T758&lt;&gt;'Tabelas auxiliares'!$B$236,T758&lt;&gt;'Tabelas auxiliares'!$B$237),"FOLHA DE PESSOAL",IF(X758='Tabelas auxiliares'!$A$237,"CUSTEIO",IF(X758='Tabelas auxiliares'!$A$236,"INVESTIMENTO","ERRO - VERIFICAR"))))</f>
        <v/>
      </c>
      <c r="Z758" s="64" t="str">
        <f t="shared" si="23"/>
        <v/>
      </c>
      <c r="AA758" s="44"/>
      <c r="AB758" s="44"/>
      <c r="AC758" s="44"/>
    </row>
    <row r="759" spans="6:29" x14ac:dyDescent="0.25">
      <c r="F759" s="51" t="str">
        <f>IFERROR(VLOOKUP(D759,'Tabelas auxiliares'!$A$3:$B$61,2,FALSE),"")</f>
        <v/>
      </c>
      <c r="G759" s="51" t="str">
        <f>IFERROR(VLOOKUP($B759,'Tabelas auxiliares'!$A$65:$C$102,2,FALSE),"")</f>
        <v/>
      </c>
      <c r="H759" s="51" t="str">
        <f>IFERROR(VLOOKUP($B759,'Tabelas auxiliares'!$A$65:$C$102,3,FALSE),"")</f>
        <v/>
      </c>
      <c r="X759" s="51" t="str">
        <f t="shared" si="22"/>
        <v/>
      </c>
      <c r="Y759" s="51" t="str">
        <f>IF(T759="","",IF(AND(T759&lt;&gt;'Tabelas auxiliares'!$B$236,T759&lt;&gt;'Tabelas auxiliares'!$B$237),"FOLHA DE PESSOAL",IF(X759='Tabelas auxiliares'!$A$237,"CUSTEIO",IF(X759='Tabelas auxiliares'!$A$236,"INVESTIMENTO","ERRO - VERIFICAR"))))</f>
        <v/>
      </c>
      <c r="Z759" s="64" t="str">
        <f t="shared" si="23"/>
        <v/>
      </c>
      <c r="AA759" s="44"/>
      <c r="AB759" s="44"/>
      <c r="AC759" s="44"/>
    </row>
    <row r="760" spans="6:29" x14ac:dyDescent="0.25">
      <c r="F760" s="51" t="str">
        <f>IFERROR(VLOOKUP(D760,'Tabelas auxiliares'!$A$3:$B$61,2,FALSE),"")</f>
        <v/>
      </c>
      <c r="G760" s="51" t="str">
        <f>IFERROR(VLOOKUP($B760,'Tabelas auxiliares'!$A$65:$C$102,2,FALSE),"")</f>
        <v/>
      </c>
      <c r="H760" s="51" t="str">
        <f>IFERROR(VLOOKUP($B760,'Tabelas auxiliares'!$A$65:$C$102,3,FALSE),"")</f>
        <v/>
      </c>
      <c r="X760" s="51" t="str">
        <f t="shared" si="22"/>
        <v/>
      </c>
      <c r="Y760" s="51" t="str">
        <f>IF(T760="","",IF(AND(T760&lt;&gt;'Tabelas auxiliares'!$B$236,T760&lt;&gt;'Tabelas auxiliares'!$B$237),"FOLHA DE PESSOAL",IF(X760='Tabelas auxiliares'!$A$237,"CUSTEIO",IF(X760='Tabelas auxiliares'!$A$236,"INVESTIMENTO","ERRO - VERIFICAR"))))</f>
        <v/>
      </c>
      <c r="Z760" s="64" t="str">
        <f t="shared" si="23"/>
        <v/>
      </c>
      <c r="AA760" s="44"/>
      <c r="AB760" s="44"/>
      <c r="AC760" s="44"/>
    </row>
    <row r="761" spans="6:29" x14ac:dyDescent="0.25">
      <c r="F761" s="51" t="str">
        <f>IFERROR(VLOOKUP(D761,'Tabelas auxiliares'!$A$3:$B$61,2,FALSE),"")</f>
        <v/>
      </c>
      <c r="G761" s="51" t="str">
        <f>IFERROR(VLOOKUP($B761,'Tabelas auxiliares'!$A$65:$C$102,2,FALSE),"")</f>
        <v/>
      </c>
      <c r="H761" s="51" t="str">
        <f>IFERROR(VLOOKUP($B761,'Tabelas auxiliares'!$A$65:$C$102,3,FALSE),"")</f>
        <v/>
      </c>
      <c r="X761" s="51" t="str">
        <f t="shared" si="22"/>
        <v/>
      </c>
      <c r="Y761" s="51" t="str">
        <f>IF(T761="","",IF(AND(T761&lt;&gt;'Tabelas auxiliares'!$B$236,T761&lt;&gt;'Tabelas auxiliares'!$B$237),"FOLHA DE PESSOAL",IF(X761='Tabelas auxiliares'!$A$237,"CUSTEIO",IF(X761='Tabelas auxiliares'!$A$236,"INVESTIMENTO","ERRO - VERIFICAR"))))</f>
        <v/>
      </c>
      <c r="Z761" s="64" t="str">
        <f t="shared" si="23"/>
        <v/>
      </c>
      <c r="AA761" s="44"/>
      <c r="AB761" s="44"/>
      <c r="AC761" s="44"/>
    </row>
    <row r="762" spans="6:29" x14ac:dyDescent="0.25">
      <c r="F762" s="51" t="str">
        <f>IFERROR(VLOOKUP(D762,'Tabelas auxiliares'!$A$3:$B$61,2,FALSE),"")</f>
        <v/>
      </c>
      <c r="G762" s="51" t="str">
        <f>IFERROR(VLOOKUP($B762,'Tabelas auxiliares'!$A$65:$C$102,2,FALSE),"")</f>
        <v/>
      </c>
      <c r="H762" s="51" t="str">
        <f>IFERROR(VLOOKUP($B762,'Tabelas auxiliares'!$A$65:$C$102,3,FALSE),"")</f>
        <v/>
      </c>
      <c r="X762" s="51" t="str">
        <f t="shared" si="22"/>
        <v/>
      </c>
      <c r="Y762" s="51" t="str">
        <f>IF(T762="","",IF(AND(T762&lt;&gt;'Tabelas auxiliares'!$B$236,T762&lt;&gt;'Tabelas auxiliares'!$B$237),"FOLHA DE PESSOAL",IF(X762='Tabelas auxiliares'!$A$237,"CUSTEIO",IF(X762='Tabelas auxiliares'!$A$236,"INVESTIMENTO","ERRO - VERIFICAR"))))</f>
        <v/>
      </c>
      <c r="Z762" s="64" t="str">
        <f t="shared" si="23"/>
        <v/>
      </c>
      <c r="AA762" s="44"/>
      <c r="AB762" s="44"/>
      <c r="AC762" s="44"/>
    </row>
    <row r="763" spans="6:29" x14ac:dyDescent="0.25">
      <c r="F763" s="51" t="str">
        <f>IFERROR(VLOOKUP(D763,'Tabelas auxiliares'!$A$3:$B$61,2,FALSE),"")</f>
        <v/>
      </c>
      <c r="G763" s="51" t="str">
        <f>IFERROR(VLOOKUP($B763,'Tabelas auxiliares'!$A$65:$C$102,2,FALSE),"")</f>
        <v/>
      </c>
      <c r="H763" s="51" t="str">
        <f>IFERROR(VLOOKUP($B763,'Tabelas auxiliares'!$A$65:$C$102,3,FALSE),"")</f>
        <v/>
      </c>
      <c r="X763" s="51" t="str">
        <f t="shared" si="22"/>
        <v/>
      </c>
      <c r="Y763" s="51" t="str">
        <f>IF(T763="","",IF(AND(T763&lt;&gt;'Tabelas auxiliares'!$B$236,T763&lt;&gt;'Tabelas auxiliares'!$B$237),"FOLHA DE PESSOAL",IF(X763='Tabelas auxiliares'!$A$237,"CUSTEIO",IF(X763='Tabelas auxiliares'!$A$236,"INVESTIMENTO","ERRO - VERIFICAR"))))</f>
        <v/>
      </c>
      <c r="Z763" s="64" t="str">
        <f t="shared" si="23"/>
        <v/>
      </c>
      <c r="AA763" s="44"/>
      <c r="AB763" s="44"/>
      <c r="AC763" s="44"/>
    </row>
    <row r="764" spans="6:29" x14ac:dyDescent="0.25">
      <c r="F764" s="51" t="str">
        <f>IFERROR(VLOOKUP(D764,'Tabelas auxiliares'!$A$3:$B$61,2,FALSE),"")</f>
        <v/>
      </c>
      <c r="G764" s="51" t="str">
        <f>IFERROR(VLOOKUP($B764,'Tabelas auxiliares'!$A$65:$C$102,2,FALSE),"")</f>
        <v/>
      </c>
      <c r="H764" s="51" t="str">
        <f>IFERROR(VLOOKUP($B764,'Tabelas auxiliares'!$A$65:$C$102,3,FALSE),"")</f>
        <v/>
      </c>
      <c r="X764" s="51" t="str">
        <f t="shared" si="22"/>
        <v/>
      </c>
      <c r="Y764" s="51" t="str">
        <f>IF(T764="","",IF(AND(T764&lt;&gt;'Tabelas auxiliares'!$B$236,T764&lt;&gt;'Tabelas auxiliares'!$B$237),"FOLHA DE PESSOAL",IF(X764='Tabelas auxiliares'!$A$237,"CUSTEIO",IF(X764='Tabelas auxiliares'!$A$236,"INVESTIMENTO","ERRO - VERIFICAR"))))</f>
        <v/>
      </c>
      <c r="Z764" s="64" t="str">
        <f t="shared" si="23"/>
        <v/>
      </c>
      <c r="AA764" s="44"/>
      <c r="AB764" s="44"/>
      <c r="AC764" s="44"/>
    </row>
    <row r="765" spans="6:29" x14ac:dyDescent="0.25">
      <c r="F765" s="51" t="str">
        <f>IFERROR(VLOOKUP(D765,'Tabelas auxiliares'!$A$3:$B$61,2,FALSE),"")</f>
        <v/>
      </c>
      <c r="G765" s="51" t="str">
        <f>IFERROR(VLOOKUP($B765,'Tabelas auxiliares'!$A$65:$C$102,2,FALSE),"")</f>
        <v/>
      </c>
      <c r="H765" s="51" t="str">
        <f>IFERROR(VLOOKUP($B765,'Tabelas auxiliares'!$A$65:$C$102,3,FALSE),"")</f>
        <v/>
      </c>
      <c r="X765" s="51" t="str">
        <f t="shared" si="22"/>
        <v/>
      </c>
      <c r="Y765" s="51" t="str">
        <f>IF(T765="","",IF(AND(T765&lt;&gt;'Tabelas auxiliares'!$B$236,T765&lt;&gt;'Tabelas auxiliares'!$B$237),"FOLHA DE PESSOAL",IF(X765='Tabelas auxiliares'!$A$237,"CUSTEIO",IF(X765='Tabelas auxiliares'!$A$236,"INVESTIMENTO","ERRO - VERIFICAR"))))</f>
        <v/>
      </c>
      <c r="Z765" s="64" t="str">
        <f t="shared" si="23"/>
        <v/>
      </c>
      <c r="AA765" s="44"/>
      <c r="AB765" s="44"/>
      <c r="AC765" s="44"/>
    </row>
    <row r="766" spans="6:29" x14ac:dyDescent="0.25">
      <c r="F766" s="51" t="str">
        <f>IFERROR(VLOOKUP(D766,'Tabelas auxiliares'!$A$3:$B$61,2,FALSE),"")</f>
        <v/>
      </c>
      <c r="G766" s="51" t="str">
        <f>IFERROR(VLOOKUP($B766,'Tabelas auxiliares'!$A$65:$C$102,2,FALSE),"")</f>
        <v/>
      </c>
      <c r="H766" s="51" t="str">
        <f>IFERROR(VLOOKUP($B766,'Tabelas auxiliares'!$A$65:$C$102,3,FALSE),"")</f>
        <v/>
      </c>
      <c r="X766" s="51" t="str">
        <f t="shared" si="22"/>
        <v/>
      </c>
      <c r="Y766" s="51" t="str">
        <f>IF(T766="","",IF(AND(T766&lt;&gt;'Tabelas auxiliares'!$B$236,T766&lt;&gt;'Tabelas auxiliares'!$B$237),"FOLHA DE PESSOAL",IF(X766='Tabelas auxiliares'!$A$237,"CUSTEIO",IF(X766='Tabelas auxiliares'!$A$236,"INVESTIMENTO","ERRO - VERIFICAR"))))</f>
        <v/>
      </c>
      <c r="Z766" s="64" t="str">
        <f t="shared" si="23"/>
        <v/>
      </c>
      <c r="AA766" s="44"/>
      <c r="AB766" s="44"/>
      <c r="AC766" s="44"/>
    </row>
    <row r="767" spans="6:29" x14ac:dyDescent="0.25">
      <c r="F767" s="51" t="str">
        <f>IFERROR(VLOOKUP(D767,'Tabelas auxiliares'!$A$3:$B$61,2,FALSE),"")</f>
        <v/>
      </c>
      <c r="G767" s="51" t="str">
        <f>IFERROR(VLOOKUP($B767,'Tabelas auxiliares'!$A$65:$C$102,2,FALSE),"")</f>
        <v/>
      </c>
      <c r="H767" s="51" t="str">
        <f>IFERROR(VLOOKUP($B767,'Tabelas auxiliares'!$A$65:$C$102,3,FALSE),"")</f>
        <v/>
      </c>
      <c r="X767" s="51" t="str">
        <f t="shared" si="22"/>
        <v/>
      </c>
      <c r="Y767" s="51" t="str">
        <f>IF(T767="","",IF(AND(T767&lt;&gt;'Tabelas auxiliares'!$B$236,T767&lt;&gt;'Tabelas auxiliares'!$B$237),"FOLHA DE PESSOAL",IF(X767='Tabelas auxiliares'!$A$237,"CUSTEIO",IF(X767='Tabelas auxiliares'!$A$236,"INVESTIMENTO","ERRO - VERIFICAR"))))</f>
        <v/>
      </c>
      <c r="Z767" s="64" t="str">
        <f t="shared" si="23"/>
        <v/>
      </c>
      <c r="AA767" s="44"/>
      <c r="AB767" s="44"/>
      <c r="AC767" s="44"/>
    </row>
    <row r="768" spans="6:29" x14ac:dyDescent="0.25">
      <c r="F768" s="51" t="str">
        <f>IFERROR(VLOOKUP(D768,'Tabelas auxiliares'!$A$3:$B$61,2,FALSE),"")</f>
        <v/>
      </c>
      <c r="G768" s="51" t="str">
        <f>IFERROR(VLOOKUP($B768,'Tabelas auxiliares'!$A$65:$C$102,2,FALSE),"")</f>
        <v/>
      </c>
      <c r="H768" s="51" t="str">
        <f>IFERROR(VLOOKUP($B768,'Tabelas auxiliares'!$A$65:$C$102,3,FALSE),"")</f>
        <v/>
      </c>
      <c r="X768" s="51" t="str">
        <f t="shared" si="22"/>
        <v/>
      </c>
      <c r="Y768" s="51" t="str">
        <f>IF(T768="","",IF(AND(T768&lt;&gt;'Tabelas auxiliares'!$B$236,T768&lt;&gt;'Tabelas auxiliares'!$B$237),"FOLHA DE PESSOAL",IF(X768='Tabelas auxiliares'!$A$237,"CUSTEIO",IF(X768='Tabelas auxiliares'!$A$236,"INVESTIMENTO","ERRO - VERIFICAR"))))</f>
        <v/>
      </c>
      <c r="Z768" s="64" t="str">
        <f t="shared" si="23"/>
        <v/>
      </c>
      <c r="AA768" s="44"/>
      <c r="AB768" s="44"/>
      <c r="AC768" s="44"/>
    </row>
    <row r="769" spans="6:29" x14ac:dyDescent="0.25">
      <c r="F769" s="51" t="str">
        <f>IFERROR(VLOOKUP(D769,'Tabelas auxiliares'!$A$3:$B$61,2,FALSE),"")</f>
        <v/>
      </c>
      <c r="G769" s="51" t="str">
        <f>IFERROR(VLOOKUP($B769,'Tabelas auxiliares'!$A$65:$C$102,2,FALSE),"")</f>
        <v/>
      </c>
      <c r="H769" s="51" t="str">
        <f>IFERROR(VLOOKUP($B769,'Tabelas auxiliares'!$A$65:$C$102,3,FALSE),"")</f>
        <v/>
      </c>
      <c r="X769" s="51" t="str">
        <f t="shared" si="22"/>
        <v/>
      </c>
      <c r="Y769" s="51" t="str">
        <f>IF(T769="","",IF(AND(T769&lt;&gt;'Tabelas auxiliares'!$B$236,T769&lt;&gt;'Tabelas auxiliares'!$B$237),"FOLHA DE PESSOAL",IF(X769='Tabelas auxiliares'!$A$237,"CUSTEIO",IF(X769='Tabelas auxiliares'!$A$236,"INVESTIMENTO","ERRO - VERIFICAR"))))</f>
        <v/>
      </c>
      <c r="Z769" s="64" t="str">
        <f t="shared" si="23"/>
        <v/>
      </c>
      <c r="AA769" s="44"/>
      <c r="AB769" s="44"/>
      <c r="AC769" s="44"/>
    </row>
    <row r="770" spans="6:29" x14ac:dyDescent="0.25">
      <c r="F770" s="51" t="str">
        <f>IFERROR(VLOOKUP(D770,'Tabelas auxiliares'!$A$3:$B$61,2,FALSE),"")</f>
        <v/>
      </c>
      <c r="G770" s="51" t="str">
        <f>IFERROR(VLOOKUP($B770,'Tabelas auxiliares'!$A$65:$C$102,2,FALSE),"")</f>
        <v/>
      </c>
      <c r="H770" s="51" t="str">
        <f>IFERROR(VLOOKUP($B770,'Tabelas auxiliares'!$A$65:$C$102,3,FALSE),"")</f>
        <v/>
      </c>
      <c r="X770" s="51" t="str">
        <f t="shared" si="22"/>
        <v/>
      </c>
      <c r="Y770" s="51" t="str">
        <f>IF(T770="","",IF(AND(T770&lt;&gt;'Tabelas auxiliares'!$B$236,T770&lt;&gt;'Tabelas auxiliares'!$B$237),"FOLHA DE PESSOAL",IF(X770='Tabelas auxiliares'!$A$237,"CUSTEIO",IF(X770='Tabelas auxiliares'!$A$236,"INVESTIMENTO","ERRO - VERIFICAR"))))</f>
        <v/>
      </c>
      <c r="Z770" s="64" t="str">
        <f t="shared" si="23"/>
        <v/>
      </c>
      <c r="AA770" s="44"/>
      <c r="AB770" s="44"/>
      <c r="AC770" s="44"/>
    </row>
    <row r="771" spans="6:29" x14ac:dyDescent="0.25">
      <c r="F771" s="51" t="str">
        <f>IFERROR(VLOOKUP(D771,'Tabelas auxiliares'!$A$3:$B$61,2,FALSE),"")</f>
        <v/>
      </c>
      <c r="G771" s="51" t="str">
        <f>IFERROR(VLOOKUP($B771,'Tabelas auxiliares'!$A$65:$C$102,2,FALSE),"")</f>
        <v/>
      </c>
      <c r="H771" s="51" t="str">
        <f>IFERROR(VLOOKUP($B771,'Tabelas auxiliares'!$A$65:$C$102,3,FALSE),"")</f>
        <v/>
      </c>
      <c r="X771" s="51" t="str">
        <f t="shared" si="22"/>
        <v/>
      </c>
      <c r="Y771" s="51" t="str">
        <f>IF(T771="","",IF(AND(T771&lt;&gt;'Tabelas auxiliares'!$B$236,T771&lt;&gt;'Tabelas auxiliares'!$B$237),"FOLHA DE PESSOAL",IF(X771='Tabelas auxiliares'!$A$237,"CUSTEIO",IF(X771='Tabelas auxiliares'!$A$236,"INVESTIMENTO","ERRO - VERIFICAR"))))</f>
        <v/>
      </c>
      <c r="Z771" s="64" t="str">
        <f t="shared" si="23"/>
        <v/>
      </c>
      <c r="AA771" s="44"/>
      <c r="AB771" s="44"/>
      <c r="AC771" s="44"/>
    </row>
    <row r="772" spans="6:29" x14ac:dyDescent="0.25">
      <c r="F772" s="51" t="str">
        <f>IFERROR(VLOOKUP(D772,'Tabelas auxiliares'!$A$3:$B$61,2,FALSE),"")</f>
        <v/>
      </c>
      <c r="G772" s="51" t="str">
        <f>IFERROR(VLOOKUP($B772,'Tabelas auxiliares'!$A$65:$C$102,2,FALSE),"")</f>
        <v/>
      </c>
      <c r="H772" s="51" t="str">
        <f>IFERROR(VLOOKUP($B772,'Tabelas auxiliares'!$A$65:$C$102,3,FALSE),"")</f>
        <v/>
      </c>
      <c r="X772" s="51" t="str">
        <f t="shared" ref="X772:X835" si="24">LEFT(V772,1)</f>
        <v/>
      </c>
      <c r="Y772" s="51" t="str">
        <f>IF(T772="","",IF(AND(T772&lt;&gt;'Tabelas auxiliares'!$B$236,T772&lt;&gt;'Tabelas auxiliares'!$B$237),"FOLHA DE PESSOAL",IF(X772='Tabelas auxiliares'!$A$237,"CUSTEIO",IF(X772='Tabelas auxiliares'!$A$236,"INVESTIMENTO","ERRO - VERIFICAR"))))</f>
        <v/>
      </c>
      <c r="Z772" s="64" t="str">
        <f t="shared" si="23"/>
        <v/>
      </c>
      <c r="AA772" s="44"/>
      <c r="AB772" s="44"/>
      <c r="AC772" s="44"/>
    </row>
    <row r="773" spans="6:29" x14ac:dyDescent="0.25">
      <c r="F773" s="51" t="str">
        <f>IFERROR(VLOOKUP(D773,'Tabelas auxiliares'!$A$3:$B$61,2,FALSE),"")</f>
        <v/>
      </c>
      <c r="G773" s="51" t="str">
        <f>IFERROR(VLOOKUP($B773,'Tabelas auxiliares'!$A$65:$C$102,2,FALSE),"")</f>
        <v/>
      </c>
      <c r="H773" s="51" t="str">
        <f>IFERROR(VLOOKUP($B773,'Tabelas auxiliares'!$A$65:$C$102,3,FALSE),"")</f>
        <v/>
      </c>
      <c r="X773" s="51" t="str">
        <f t="shared" si="24"/>
        <v/>
      </c>
      <c r="Y773" s="51" t="str">
        <f>IF(T773="","",IF(AND(T773&lt;&gt;'Tabelas auxiliares'!$B$236,T773&lt;&gt;'Tabelas auxiliares'!$B$237),"FOLHA DE PESSOAL",IF(X773='Tabelas auxiliares'!$A$237,"CUSTEIO",IF(X773='Tabelas auxiliares'!$A$236,"INVESTIMENTO","ERRO - VERIFICAR"))))</f>
        <v/>
      </c>
      <c r="Z773" s="64" t="str">
        <f t="shared" ref="Z773:Z836" si="25">IF(AA773+AB773+AC773&lt;&gt;0,AA773+AB773+AC773,"")</f>
        <v/>
      </c>
      <c r="AA773" s="44"/>
      <c r="AB773" s="44"/>
      <c r="AC773" s="44"/>
    </row>
    <row r="774" spans="6:29" x14ac:dyDescent="0.25">
      <c r="F774" s="51" t="str">
        <f>IFERROR(VLOOKUP(D774,'Tabelas auxiliares'!$A$3:$B$61,2,FALSE),"")</f>
        <v/>
      </c>
      <c r="G774" s="51" t="str">
        <f>IFERROR(VLOOKUP($B774,'Tabelas auxiliares'!$A$65:$C$102,2,FALSE),"")</f>
        <v/>
      </c>
      <c r="H774" s="51" t="str">
        <f>IFERROR(VLOOKUP($B774,'Tabelas auxiliares'!$A$65:$C$102,3,FALSE),"")</f>
        <v/>
      </c>
      <c r="X774" s="51" t="str">
        <f t="shared" si="24"/>
        <v/>
      </c>
      <c r="Y774" s="51" t="str">
        <f>IF(T774="","",IF(AND(T774&lt;&gt;'Tabelas auxiliares'!$B$236,T774&lt;&gt;'Tabelas auxiliares'!$B$237),"FOLHA DE PESSOAL",IF(X774='Tabelas auxiliares'!$A$237,"CUSTEIO",IF(X774='Tabelas auxiliares'!$A$236,"INVESTIMENTO","ERRO - VERIFICAR"))))</f>
        <v/>
      </c>
      <c r="Z774" s="64" t="str">
        <f t="shared" si="25"/>
        <v/>
      </c>
      <c r="AA774" s="44"/>
      <c r="AB774" s="44"/>
      <c r="AC774" s="44"/>
    </row>
    <row r="775" spans="6:29" x14ac:dyDescent="0.25">
      <c r="F775" s="51" t="str">
        <f>IFERROR(VLOOKUP(D775,'Tabelas auxiliares'!$A$3:$B$61,2,FALSE),"")</f>
        <v/>
      </c>
      <c r="G775" s="51" t="str">
        <f>IFERROR(VLOOKUP($B775,'Tabelas auxiliares'!$A$65:$C$102,2,FALSE),"")</f>
        <v/>
      </c>
      <c r="H775" s="51" t="str">
        <f>IFERROR(VLOOKUP($B775,'Tabelas auxiliares'!$A$65:$C$102,3,FALSE),"")</f>
        <v/>
      </c>
      <c r="X775" s="51" t="str">
        <f t="shared" si="24"/>
        <v/>
      </c>
      <c r="Y775" s="51" t="str">
        <f>IF(T775="","",IF(AND(T775&lt;&gt;'Tabelas auxiliares'!$B$236,T775&lt;&gt;'Tabelas auxiliares'!$B$237),"FOLHA DE PESSOAL",IF(X775='Tabelas auxiliares'!$A$237,"CUSTEIO",IF(X775='Tabelas auxiliares'!$A$236,"INVESTIMENTO","ERRO - VERIFICAR"))))</f>
        <v/>
      </c>
      <c r="Z775" s="64" t="str">
        <f t="shared" si="25"/>
        <v/>
      </c>
      <c r="AA775" s="44"/>
      <c r="AB775" s="44"/>
      <c r="AC775" s="44"/>
    </row>
    <row r="776" spans="6:29" x14ac:dyDescent="0.25">
      <c r="F776" s="51" t="str">
        <f>IFERROR(VLOOKUP(D776,'Tabelas auxiliares'!$A$3:$B$61,2,FALSE),"")</f>
        <v/>
      </c>
      <c r="G776" s="51" t="str">
        <f>IFERROR(VLOOKUP($B776,'Tabelas auxiliares'!$A$65:$C$102,2,FALSE),"")</f>
        <v/>
      </c>
      <c r="H776" s="51" t="str">
        <f>IFERROR(VLOOKUP($B776,'Tabelas auxiliares'!$A$65:$C$102,3,FALSE),"")</f>
        <v/>
      </c>
      <c r="X776" s="51" t="str">
        <f t="shared" si="24"/>
        <v/>
      </c>
      <c r="Y776" s="51" t="str">
        <f>IF(T776="","",IF(AND(T776&lt;&gt;'Tabelas auxiliares'!$B$236,T776&lt;&gt;'Tabelas auxiliares'!$B$237),"FOLHA DE PESSOAL",IF(X776='Tabelas auxiliares'!$A$237,"CUSTEIO",IF(X776='Tabelas auxiliares'!$A$236,"INVESTIMENTO","ERRO - VERIFICAR"))))</f>
        <v/>
      </c>
      <c r="Z776" s="64" t="str">
        <f t="shared" si="25"/>
        <v/>
      </c>
      <c r="AA776" s="44"/>
      <c r="AB776" s="44"/>
      <c r="AC776" s="44"/>
    </row>
    <row r="777" spans="6:29" x14ac:dyDescent="0.25">
      <c r="F777" s="51" t="str">
        <f>IFERROR(VLOOKUP(D777,'Tabelas auxiliares'!$A$3:$B$61,2,FALSE),"")</f>
        <v/>
      </c>
      <c r="G777" s="51" t="str">
        <f>IFERROR(VLOOKUP($B777,'Tabelas auxiliares'!$A$65:$C$102,2,FALSE),"")</f>
        <v/>
      </c>
      <c r="H777" s="51" t="str">
        <f>IFERROR(VLOOKUP($B777,'Tabelas auxiliares'!$A$65:$C$102,3,FALSE),"")</f>
        <v/>
      </c>
      <c r="X777" s="51" t="str">
        <f t="shared" si="24"/>
        <v/>
      </c>
      <c r="Y777" s="51" t="str">
        <f>IF(T777="","",IF(AND(T777&lt;&gt;'Tabelas auxiliares'!$B$236,T777&lt;&gt;'Tabelas auxiliares'!$B$237),"FOLHA DE PESSOAL",IF(X777='Tabelas auxiliares'!$A$237,"CUSTEIO",IF(X777='Tabelas auxiliares'!$A$236,"INVESTIMENTO","ERRO - VERIFICAR"))))</f>
        <v/>
      </c>
      <c r="Z777" s="64" t="str">
        <f t="shared" si="25"/>
        <v/>
      </c>
      <c r="AA777" s="44"/>
      <c r="AB777" s="44"/>
      <c r="AC777" s="44"/>
    </row>
    <row r="778" spans="6:29" x14ac:dyDescent="0.25">
      <c r="F778" s="51" t="str">
        <f>IFERROR(VLOOKUP(D778,'Tabelas auxiliares'!$A$3:$B$61,2,FALSE),"")</f>
        <v/>
      </c>
      <c r="G778" s="51" t="str">
        <f>IFERROR(VLOOKUP($B778,'Tabelas auxiliares'!$A$65:$C$102,2,FALSE),"")</f>
        <v/>
      </c>
      <c r="H778" s="51" t="str">
        <f>IFERROR(VLOOKUP($B778,'Tabelas auxiliares'!$A$65:$C$102,3,FALSE),"")</f>
        <v/>
      </c>
      <c r="X778" s="51" t="str">
        <f t="shared" si="24"/>
        <v/>
      </c>
      <c r="Y778" s="51" t="str">
        <f>IF(T778="","",IF(AND(T778&lt;&gt;'Tabelas auxiliares'!$B$236,T778&lt;&gt;'Tabelas auxiliares'!$B$237),"FOLHA DE PESSOAL",IF(X778='Tabelas auxiliares'!$A$237,"CUSTEIO",IF(X778='Tabelas auxiliares'!$A$236,"INVESTIMENTO","ERRO - VERIFICAR"))))</f>
        <v/>
      </c>
      <c r="Z778" s="64" t="str">
        <f t="shared" si="25"/>
        <v/>
      </c>
      <c r="AA778" s="44"/>
      <c r="AB778" s="44"/>
      <c r="AC778" s="44"/>
    </row>
    <row r="779" spans="6:29" x14ac:dyDescent="0.25">
      <c r="F779" s="51" t="str">
        <f>IFERROR(VLOOKUP(D779,'Tabelas auxiliares'!$A$3:$B$61,2,FALSE),"")</f>
        <v/>
      </c>
      <c r="G779" s="51" t="str">
        <f>IFERROR(VLOOKUP($B779,'Tabelas auxiliares'!$A$65:$C$102,2,FALSE),"")</f>
        <v/>
      </c>
      <c r="H779" s="51" t="str">
        <f>IFERROR(VLOOKUP($B779,'Tabelas auxiliares'!$A$65:$C$102,3,FALSE),"")</f>
        <v/>
      </c>
      <c r="X779" s="51" t="str">
        <f t="shared" si="24"/>
        <v/>
      </c>
      <c r="Y779" s="51" t="str">
        <f>IF(T779="","",IF(AND(T779&lt;&gt;'Tabelas auxiliares'!$B$236,T779&lt;&gt;'Tabelas auxiliares'!$B$237),"FOLHA DE PESSOAL",IF(X779='Tabelas auxiliares'!$A$237,"CUSTEIO",IF(X779='Tabelas auxiliares'!$A$236,"INVESTIMENTO","ERRO - VERIFICAR"))))</f>
        <v/>
      </c>
      <c r="Z779" s="64" t="str">
        <f t="shared" si="25"/>
        <v/>
      </c>
      <c r="AA779" s="44"/>
      <c r="AB779" s="44"/>
      <c r="AC779" s="44"/>
    </row>
    <row r="780" spans="6:29" x14ac:dyDescent="0.25">
      <c r="F780" s="51" t="str">
        <f>IFERROR(VLOOKUP(D780,'Tabelas auxiliares'!$A$3:$B$61,2,FALSE),"")</f>
        <v/>
      </c>
      <c r="G780" s="51" t="str">
        <f>IFERROR(VLOOKUP($B780,'Tabelas auxiliares'!$A$65:$C$102,2,FALSE),"")</f>
        <v/>
      </c>
      <c r="H780" s="51" t="str">
        <f>IFERROR(VLOOKUP($B780,'Tabelas auxiliares'!$A$65:$C$102,3,FALSE),"")</f>
        <v/>
      </c>
      <c r="X780" s="51" t="str">
        <f t="shared" si="24"/>
        <v/>
      </c>
      <c r="Y780" s="51" t="str">
        <f>IF(T780="","",IF(AND(T780&lt;&gt;'Tabelas auxiliares'!$B$236,T780&lt;&gt;'Tabelas auxiliares'!$B$237),"FOLHA DE PESSOAL",IF(X780='Tabelas auxiliares'!$A$237,"CUSTEIO",IF(X780='Tabelas auxiliares'!$A$236,"INVESTIMENTO","ERRO - VERIFICAR"))))</f>
        <v/>
      </c>
      <c r="Z780" s="64" t="str">
        <f t="shared" si="25"/>
        <v/>
      </c>
      <c r="AA780" s="44"/>
      <c r="AB780" s="44"/>
      <c r="AC780" s="44"/>
    </row>
    <row r="781" spans="6:29" x14ac:dyDescent="0.25">
      <c r="F781" s="51" t="str">
        <f>IFERROR(VLOOKUP(D781,'Tabelas auxiliares'!$A$3:$B$61,2,FALSE),"")</f>
        <v/>
      </c>
      <c r="G781" s="51" t="str">
        <f>IFERROR(VLOOKUP($B781,'Tabelas auxiliares'!$A$65:$C$102,2,FALSE),"")</f>
        <v/>
      </c>
      <c r="H781" s="51" t="str">
        <f>IFERROR(VLOOKUP($B781,'Tabelas auxiliares'!$A$65:$C$102,3,FALSE),"")</f>
        <v/>
      </c>
      <c r="X781" s="51" t="str">
        <f t="shared" si="24"/>
        <v/>
      </c>
      <c r="Y781" s="51" t="str">
        <f>IF(T781="","",IF(AND(T781&lt;&gt;'Tabelas auxiliares'!$B$236,T781&lt;&gt;'Tabelas auxiliares'!$B$237),"FOLHA DE PESSOAL",IF(X781='Tabelas auxiliares'!$A$237,"CUSTEIO",IF(X781='Tabelas auxiliares'!$A$236,"INVESTIMENTO","ERRO - VERIFICAR"))))</f>
        <v/>
      </c>
      <c r="Z781" s="64" t="str">
        <f t="shared" si="25"/>
        <v/>
      </c>
      <c r="AA781" s="44"/>
      <c r="AB781" s="44"/>
      <c r="AC781" s="44"/>
    </row>
    <row r="782" spans="6:29" x14ac:dyDescent="0.25">
      <c r="F782" s="51" t="str">
        <f>IFERROR(VLOOKUP(D782,'Tabelas auxiliares'!$A$3:$B$61,2,FALSE),"")</f>
        <v/>
      </c>
      <c r="G782" s="51" t="str">
        <f>IFERROR(VLOOKUP($B782,'Tabelas auxiliares'!$A$65:$C$102,2,FALSE),"")</f>
        <v/>
      </c>
      <c r="H782" s="51" t="str">
        <f>IFERROR(VLOOKUP($B782,'Tabelas auxiliares'!$A$65:$C$102,3,FALSE),"")</f>
        <v/>
      </c>
      <c r="X782" s="51" t="str">
        <f t="shared" si="24"/>
        <v/>
      </c>
      <c r="Y782" s="51" t="str">
        <f>IF(T782="","",IF(AND(T782&lt;&gt;'Tabelas auxiliares'!$B$236,T782&lt;&gt;'Tabelas auxiliares'!$B$237),"FOLHA DE PESSOAL",IF(X782='Tabelas auxiliares'!$A$237,"CUSTEIO",IF(X782='Tabelas auxiliares'!$A$236,"INVESTIMENTO","ERRO - VERIFICAR"))))</f>
        <v/>
      </c>
      <c r="Z782" s="64" t="str">
        <f t="shared" si="25"/>
        <v/>
      </c>
      <c r="AA782" s="44"/>
      <c r="AB782" s="44"/>
      <c r="AC782" s="44"/>
    </row>
    <row r="783" spans="6:29" x14ac:dyDescent="0.25">
      <c r="F783" s="51" t="str">
        <f>IFERROR(VLOOKUP(D783,'Tabelas auxiliares'!$A$3:$B$61,2,FALSE),"")</f>
        <v/>
      </c>
      <c r="G783" s="51" t="str">
        <f>IFERROR(VLOOKUP($B783,'Tabelas auxiliares'!$A$65:$C$102,2,FALSE),"")</f>
        <v/>
      </c>
      <c r="H783" s="51" t="str">
        <f>IFERROR(VLOOKUP($B783,'Tabelas auxiliares'!$A$65:$C$102,3,FALSE),"")</f>
        <v/>
      </c>
      <c r="X783" s="51" t="str">
        <f t="shared" si="24"/>
        <v/>
      </c>
      <c r="Y783" s="51" t="str">
        <f>IF(T783="","",IF(AND(T783&lt;&gt;'Tabelas auxiliares'!$B$236,T783&lt;&gt;'Tabelas auxiliares'!$B$237),"FOLHA DE PESSOAL",IF(X783='Tabelas auxiliares'!$A$237,"CUSTEIO",IF(X783='Tabelas auxiliares'!$A$236,"INVESTIMENTO","ERRO - VERIFICAR"))))</f>
        <v/>
      </c>
      <c r="Z783" s="64" t="str">
        <f t="shared" si="25"/>
        <v/>
      </c>
      <c r="AA783" s="44"/>
      <c r="AB783" s="44"/>
      <c r="AC783" s="44"/>
    </row>
    <row r="784" spans="6:29" x14ac:dyDescent="0.25">
      <c r="F784" s="51" t="str">
        <f>IFERROR(VLOOKUP(D784,'Tabelas auxiliares'!$A$3:$B$61,2,FALSE),"")</f>
        <v/>
      </c>
      <c r="G784" s="51" t="str">
        <f>IFERROR(VLOOKUP($B784,'Tabelas auxiliares'!$A$65:$C$102,2,FALSE),"")</f>
        <v/>
      </c>
      <c r="H784" s="51" t="str">
        <f>IFERROR(VLOOKUP($B784,'Tabelas auxiliares'!$A$65:$C$102,3,FALSE),"")</f>
        <v/>
      </c>
      <c r="X784" s="51" t="str">
        <f t="shared" si="24"/>
        <v/>
      </c>
      <c r="Y784" s="51" t="str">
        <f>IF(T784="","",IF(AND(T784&lt;&gt;'Tabelas auxiliares'!$B$236,T784&lt;&gt;'Tabelas auxiliares'!$B$237),"FOLHA DE PESSOAL",IF(X784='Tabelas auxiliares'!$A$237,"CUSTEIO",IF(X784='Tabelas auxiliares'!$A$236,"INVESTIMENTO","ERRO - VERIFICAR"))))</f>
        <v/>
      </c>
      <c r="Z784" s="64" t="str">
        <f t="shared" si="25"/>
        <v/>
      </c>
      <c r="AA784" s="44"/>
      <c r="AB784" s="44"/>
      <c r="AC784" s="44"/>
    </row>
    <row r="785" spans="6:29" x14ac:dyDescent="0.25">
      <c r="F785" s="51" t="str">
        <f>IFERROR(VLOOKUP(D785,'Tabelas auxiliares'!$A$3:$B$61,2,FALSE),"")</f>
        <v/>
      </c>
      <c r="G785" s="51" t="str">
        <f>IFERROR(VLOOKUP($B785,'Tabelas auxiliares'!$A$65:$C$102,2,FALSE),"")</f>
        <v/>
      </c>
      <c r="H785" s="51" t="str">
        <f>IFERROR(VLOOKUP($B785,'Tabelas auxiliares'!$A$65:$C$102,3,FALSE),"")</f>
        <v/>
      </c>
      <c r="X785" s="51" t="str">
        <f t="shared" si="24"/>
        <v/>
      </c>
      <c r="Y785" s="51" t="str">
        <f>IF(T785="","",IF(AND(T785&lt;&gt;'Tabelas auxiliares'!$B$236,T785&lt;&gt;'Tabelas auxiliares'!$B$237),"FOLHA DE PESSOAL",IF(X785='Tabelas auxiliares'!$A$237,"CUSTEIO",IF(X785='Tabelas auxiliares'!$A$236,"INVESTIMENTO","ERRO - VERIFICAR"))))</f>
        <v/>
      </c>
      <c r="Z785" s="64" t="str">
        <f t="shared" si="25"/>
        <v/>
      </c>
      <c r="AA785" s="44"/>
      <c r="AB785" s="44"/>
      <c r="AC785" s="44"/>
    </row>
    <row r="786" spans="6:29" x14ac:dyDescent="0.25">
      <c r="F786" s="51" t="str">
        <f>IFERROR(VLOOKUP(D786,'Tabelas auxiliares'!$A$3:$B$61,2,FALSE),"")</f>
        <v/>
      </c>
      <c r="G786" s="51" t="str">
        <f>IFERROR(VLOOKUP($B786,'Tabelas auxiliares'!$A$65:$C$102,2,FALSE),"")</f>
        <v/>
      </c>
      <c r="H786" s="51" t="str">
        <f>IFERROR(VLOOKUP($B786,'Tabelas auxiliares'!$A$65:$C$102,3,FALSE),"")</f>
        <v/>
      </c>
      <c r="X786" s="51" t="str">
        <f t="shared" si="24"/>
        <v/>
      </c>
      <c r="Y786" s="51" t="str">
        <f>IF(T786="","",IF(AND(T786&lt;&gt;'Tabelas auxiliares'!$B$236,T786&lt;&gt;'Tabelas auxiliares'!$B$237),"FOLHA DE PESSOAL",IF(X786='Tabelas auxiliares'!$A$237,"CUSTEIO",IF(X786='Tabelas auxiliares'!$A$236,"INVESTIMENTO","ERRO - VERIFICAR"))))</f>
        <v/>
      </c>
      <c r="Z786" s="64" t="str">
        <f t="shared" si="25"/>
        <v/>
      </c>
      <c r="AA786" s="44"/>
      <c r="AB786" s="44"/>
      <c r="AC786" s="44"/>
    </row>
    <row r="787" spans="6:29" x14ac:dyDescent="0.25">
      <c r="F787" s="51" t="str">
        <f>IFERROR(VLOOKUP(D787,'Tabelas auxiliares'!$A$3:$B$61,2,FALSE),"")</f>
        <v/>
      </c>
      <c r="G787" s="51" t="str">
        <f>IFERROR(VLOOKUP($B787,'Tabelas auxiliares'!$A$65:$C$102,2,FALSE),"")</f>
        <v/>
      </c>
      <c r="H787" s="51" t="str">
        <f>IFERROR(VLOOKUP($B787,'Tabelas auxiliares'!$A$65:$C$102,3,FALSE),"")</f>
        <v/>
      </c>
      <c r="X787" s="51" t="str">
        <f t="shared" si="24"/>
        <v/>
      </c>
      <c r="Y787" s="51" t="str">
        <f>IF(T787="","",IF(AND(T787&lt;&gt;'Tabelas auxiliares'!$B$236,T787&lt;&gt;'Tabelas auxiliares'!$B$237),"FOLHA DE PESSOAL",IF(X787='Tabelas auxiliares'!$A$237,"CUSTEIO",IF(X787='Tabelas auxiliares'!$A$236,"INVESTIMENTO","ERRO - VERIFICAR"))))</f>
        <v/>
      </c>
      <c r="Z787" s="64" t="str">
        <f t="shared" si="25"/>
        <v/>
      </c>
      <c r="AA787" s="44"/>
      <c r="AB787" s="44"/>
      <c r="AC787" s="44"/>
    </row>
    <row r="788" spans="6:29" x14ac:dyDescent="0.25">
      <c r="F788" s="51" t="str">
        <f>IFERROR(VLOOKUP(D788,'Tabelas auxiliares'!$A$3:$B$61,2,FALSE),"")</f>
        <v/>
      </c>
      <c r="G788" s="51" t="str">
        <f>IFERROR(VLOOKUP($B788,'Tabelas auxiliares'!$A$65:$C$102,2,FALSE),"")</f>
        <v/>
      </c>
      <c r="H788" s="51" t="str">
        <f>IFERROR(VLOOKUP($B788,'Tabelas auxiliares'!$A$65:$C$102,3,FALSE),"")</f>
        <v/>
      </c>
      <c r="X788" s="51" t="str">
        <f t="shared" si="24"/>
        <v/>
      </c>
      <c r="Y788" s="51" t="str">
        <f>IF(T788="","",IF(AND(T788&lt;&gt;'Tabelas auxiliares'!$B$236,T788&lt;&gt;'Tabelas auxiliares'!$B$237),"FOLHA DE PESSOAL",IF(X788='Tabelas auxiliares'!$A$237,"CUSTEIO",IF(X788='Tabelas auxiliares'!$A$236,"INVESTIMENTO","ERRO - VERIFICAR"))))</f>
        <v/>
      </c>
      <c r="Z788" s="64" t="str">
        <f t="shared" si="25"/>
        <v/>
      </c>
      <c r="AA788" s="44"/>
      <c r="AB788" s="44"/>
      <c r="AC788" s="44"/>
    </row>
    <row r="789" spans="6:29" x14ac:dyDescent="0.25">
      <c r="F789" s="51" t="str">
        <f>IFERROR(VLOOKUP(D789,'Tabelas auxiliares'!$A$3:$B$61,2,FALSE),"")</f>
        <v/>
      </c>
      <c r="G789" s="51" t="str">
        <f>IFERROR(VLOOKUP($B789,'Tabelas auxiliares'!$A$65:$C$102,2,FALSE),"")</f>
        <v/>
      </c>
      <c r="H789" s="51" t="str">
        <f>IFERROR(VLOOKUP($B789,'Tabelas auxiliares'!$A$65:$C$102,3,FALSE),"")</f>
        <v/>
      </c>
      <c r="X789" s="51" t="str">
        <f t="shared" si="24"/>
        <v/>
      </c>
      <c r="Y789" s="51" t="str">
        <f>IF(T789="","",IF(AND(T789&lt;&gt;'Tabelas auxiliares'!$B$236,T789&lt;&gt;'Tabelas auxiliares'!$B$237),"FOLHA DE PESSOAL",IF(X789='Tabelas auxiliares'!$A$237,"CUSTEIO",IF(X789='Tabelas auxiliares'!$A$236,"INVESTIMENTO","ERRO - VERIFICAR"))))</f>
        <v/>
      </c>
      <c r="Z789" s="64" t="str">
        <f t="shared" si="25"/>
        <v/>
      </c>
      <c r="AA789" s="44"/>
      <c r="AB789" s="44"/>
      <c r="AC789" s="44"/>
    </row>
    <row r="790" spans="6:29" x14ac:dyDescent="0.25">
      <c r="F790" s="51" t="str">
        <f>IFERROR(VLOOKUP(D790,'Tabelas auxiliares'!$A$3:$B$61,2,FALSE),"")</f>
        <v/>
      </c>
      <c r="G790" s="51" t="str">
        <f>IFERROR(VLOOKUP($B790,'Tabelas auxiliares'!$A$65:$C$102,2,FALSE),"")</f>
        <v/>
      </c>
      <c r="H790" s="51" t="str">
        <f>IFERROR(VLOOKUP($B790,'Tabelas auxiliares'!$A$65:$C$102,3,FALSE),"")</f>
        <v/>
      </c>
      <c r="X790" s="51" t="str">
        <f t="shared" si="24"/>
        <v/>
      </c>
      <c r="Y790" s="51" t="str">
        <f>IF(T790="","",IF(AND(T790&lt;&gt;'Tabelas auxiliares'!$B$236,T790&lt;&gt;'Tabelas auxiliares'!$B$237),"FOLHA DE PESSOAL",IF(X790='Tabelas auxiliares'!$A$237,"CUSTEIO",IF(X790='Tabelas auxiliares'!$A$236,"INVESTIMENTO","ERRO - VERIFICAR"))))</f>
        <v/>
      </c>
      <c r="Z790" s="64" t="str">
        <f t="shared" si="25"/>
        <v/>
      </c>
      <c r="AA790" s="44"/>
      <c r="AB790" s="44"/>
      <c r="AC790" s="44"/>
    </row>
    <row r="791" spans="6:29" x14ac:dyDescent="0.25">
      <c r="F791" s="51" t="str">
        <f>IFERROR(VLOOKUP(D791,'Tabelas auxiliares'!$A$3:$B$61,2,FALSE),"")</f>
        <v/>
      </c>
      <c r="G791" s="51" t="str">
        <f>IFERROR(VLOOKUP($B791,'Tabelas auxiliares'!$A$65:$C$102,2,FALSE),"")</f>
        <v/>
      </c>
      <c r="H791" s="51" t="str">
        <f>IFERROR(VLOOKUP($B791,'Tabelas auxiliares'!$A$65:$C$102,3,FALSE),"")</f>
        <v/>
      </c>
      <c r="X791" s="51" t="str">
        <f t="shared" si="24"/>
        <v/>
      </c>
      <c r="Y791" s="51" t="str">
        <f>IF(T791="","",IF(AND(T791&lt;&gt;'Tabelas auxiliares'!$B$236,T791&lt;&gt;'Tabelas auxiliares'!$B$237),"FOLHA DE PESSOAL",IF(X791='Tabelas auxiliares'!$A$237,"CUSTEIO",IF(X791='Tabelas auxiliares'!$A$236,"INVESTIMENTO","ERRO - VERIFICAR"))))</f>
        <v/>
      </c>
      <c r="Z791" s="64" t="str">
        <f t="shared" si="25"/>
        <v/>
      </c>
      <c r="AA791" s="44"/>
      <c r="AB791" s="44"/>
      <c r="AC791" s="44"/>
    </row>
    <row r="792" spans="6:29" x14ac:dyDescent="0.25">
      <c r="F792" s="51" t="str">
        <f>IFERROR(VLOOKUP(D792,'Tabelas auxiliares'!$A$3:$B$61,2,FALSE),"")</f>
        <v/>
      </c>
      <c r="G792" s="51" t="str">
        <f>IFERROR(VLOOKUP($B792,'Tabelas auxiliares'!$A$65:$C$102,2,FALSE),"")</f>
        <v/>
      </c>
      <c r="H792" s="51" t="str">
        <f>IFERROR(VLOOKUP($B792,'Tabelas auxiliares'!$A$65:$C$102,3,FALSE),"")</f>
        <v/>
      </c>
      <c r="X792" s="51" t="str">
        <f t="shared" si="24"/>
        <v/>
      </c>
      <c r="Y792" s="51" t="str">
        <f>IF(T792="","",IF(AND(T792&lt;&gt;'Tabelas auxiliares'!$B$236,T792&lt;&gt;'Tabelas auxiliares'!$B$237),"FOLHA DE PESSOAL",IF(X792='Tabelas auxiliares'!$A$237,"CUSTEIO",IF(X792='Tabelas auxiliares'!$A$236,"INVESTIMENTO","ERRO - VERIFICAR"))))</f>
        <v/>
      </c>
      <c r="Z792" s="64" t="str">
        <f t="shared" si="25"/>
        <v/>
      </c>
      <c r="AA792" s="44"/>
      <c r="AB792" s="44"/>
      <c r="AC792" s="44"/>
    </row>
    <row r="793" spans="6:29" x14ac:dyDescent="0.25">
      <c r="F793" s="51" t="str">
        <f>IFERROR(VLOOKUP(D793,'Tabelas auxiliares'!$A$3:$B$61,2,FALSE),"")</f>
        <v/>
      </c>
      <c r="G793" s="51" t="str">
        <f>IFERROR(VLOOKUP($B793,'Tabelas auxiliares'!$A$65:$C$102,2,FALSE),"")</f>
        <v/>
      </c>
      <c r="H793" s="51" t="str">
        <f>IFERROR(VLOOKUP($B793,'Tabelas auxiliares'!$A$65:$C$102,3,FALSE),"")</f>
        <v/>
      </c>
      <c r="X793" s="51" t="str">
        <f t="shared" si="24"/>
        <v/>
      </c>
      <c r="Y793" s="51" t="str">
        <f>IF(T793="","",IF(AND(T793&lt;&gt;'Tabelas auxiliares'!$B$236,T793&lt;&gt;'Tabelas auxiliares'!$B$237),"FOLHA DE PESSOAL",IF(X793='Tabelas auxiliares'!$A$237,"CUSTEIO",IF(X793='Tabelas auxiliares'!$A$236,"INVESTIMENTO","ERRO - VERIFICAR"))))</f>
        <v/>
      </c>
      <c r="Z793" s="64" t="str">
        <f t="shared" si="25"/>
        <v/>
      </c>
      <c r="AA793" s="44"/>
      <c r="AB793" s="44"/>
      <c r="AC793" s="44"/>
    </row>
    <row r="794" spans="6:29" x14ac:dyDescent="0.25">
      <c r="F794" s="51" t="str">
        <f>IFERROR(VLOOKUP(D794,'Tabelas auxiliares'!$A$3:$B$61,2,FALSE),"")</f>
        <v/>
      </c>
      <c r="G794" s="51" t="str">
        <f>IFERROR(VLOOKUP($B794,'Tabelas auxiliares'!$A$65:$C$102,2,FALSE),"")</f>
        <v/>
      </c>
      <c r="H794" s="51" t="str">
        <f>IFERROR(VLOOKUP($B794,'Tabelas auxiliares'!$A$65:$C$102,3,FALSE),"")</f>
        <v/>
      </c>
      <c r="X794" s="51" t="str">
        <f t="shared" si="24"/>
        <v/>
      </c>
      <c r="Y794" s="51" t="str">
        <f>IF(T794="","",IF(AND(T794&lt;&gt;'Tabelas auxiliares'!$B$236,T794&lt;&gt;'Tabelas auxiliares'!$B$237),"FOLHA DE PESSOAL",IF(X794='Tabelas auxiliares'!$A$237,"CUSTEIO",IF(X794='Tabelas auxiliares'!$A$236,"INVESTIMENTO","ERRO - VERIFICAR"))))</f>
        <v/>
      </c>
      <c r="Z794" s="64" t="str">
        <f t="shared" si="25"/>
        <v/>
      </c>
      <c r="AA794" s="44"/>
      <c r="AB794" s="44"/>
      <c r="AC794" s="44"/>
    </row>
    <row r="795" spans="6:29" x14ac:dyDescent="0.25">
      <c r="F795" s="51" t="str">
        <f>IFERROR(VLOOKUP(D795,'Tabelas auxiliares'!$A$3:$B$61,2,FALSE),"")</f>
        <v/>
      </c>
      <c r="G795" s="51" t="str">
        <f>IFERROR(VLOOKUP($B795,'Tabelas auxiliares'!$A$65:$C$102,2,FALSE),"")</f>
        <v/>
      </c>
      <c r="H795" s="51" t="str">
        <f>IFERROR(VLOOKUP($B795,'Tabelas auxiliares'!$A$65:$C$102,3,FALSE),"")</f>
        <v/>
      </c>
      <c r="X795" s="51" t="str">
        <f t="shared" si="24"/>
        <v/>
      </c>
      <c r="Y795" s="51" t="str">
        <f>IF(T795="","",IF(AND(T795&lt;&gt;'Tabelas auxiliares'!$B$236,T795&lt;&gt;'Tabelas auxiliares'!$B$237),"FOLHA DE PESSOAL",IF(X795='Tabelas auxiliares'!$A$237,"CUSTEIO",IF(X795='Tabelas auxiliares'!$A$236,"INVESTIMENTO","ERRO - VERIFICAR"))))</f>
        <v/>
      </c>
      <c r="Z795" s="64" t="str">
        <f t="shared" si="25"/>
        <v/>
      </c>
      <c r="AA795" s="44"/>
      <c r="AB795" s="44"/>
      <c r="AC795" s="44"/>
    </row>
    <row r="796" spans="6:29" x14ac:dyDescent="0.25">
      <c r="F796" s="51" t="str">
        <f>IFERROR(VLOOKUP(D796,'Tabelas auxiliares'!$A$3:$B$61,2,FALSE),"")</f>
        <v/>
      </c>
      <c r="G796" s="51" t="str">
        <f>IFERROR(VLOOKUP($B796,'Tabelas auxiliares'!$A$65:$C$102,2,FALSE),"")</f>
        <v/>
      </c>
      <c r="H796" s="51" t="str">
        <f>IFERROR(VLOOKUP($B796,'Tabelas auxiliares'!$A$65:$C$102,3,FALSE),"")</f>
        <v/>
      </c>
      <c r="X796" s="51" t="str">
        <f t="shared" si="24"/>
        <v/>
      </c>
      <c r="Y796" s="51" t="str">
        <f>IF(T796="","",IF(AND(T796&lt;&gt;'Tabelas auxiliares'!$B$236,T796&lt;&gt;'Tabelas auxiliares'!$B$237),"FOLHA DE PESSOAL",IF(X796='Tabelas auxiliares'!$A$237,"CUSTEIO",IF(X796='Tabelas auxiliares'!$A$236,"INVESTIMENTO","ERRO - VERIFICAR"))))</f>
        <v/>
      </c>
      <c r="Z796" s="64" t="str">
        <f t="shared" si="25"/>
        <v/>
      </c>
      <c r="AA796" s="44"/>
      <c r="AB796" s="44"/>
      <c r="AC796" s="44"/>
    </row>
    <row r="797" spans="6:29" x14ac:dyDescent="0.25">
      <c r="F797" s="51" t="str">
        <f>IFERROR(VLOOKUP(D797,'Tabelas auxiliares'!$A$3:$B$61,2,FALSE),"")</f>
        <v/>
      </c>
      <c r="G797" s="51" t="str">
        <f>IFERROR(VLOOKUP($B797,'Tabelas auxiliares'!$A$65:$C$102,2,FALSE),"")</f>
        <v/>
      </c>
      <c r="H797" s="51" t="str">
        <f>IFERROR(VLOOKUP($B797,'Tabelas auxiliares'!$A$65:$C$102,3,FALSE),"")</f>
        <v/>
      </c>
      <c r="X797" s="51" t="str">
        <f t="shared" si="24"/>
        <v/>
      </c>
      <c r="Y797" s="51" t="str">
        <f>IF(T797="","",IF(AND(T797&lt;&gt;'Tabelas auxiliares'!$B$236,T797&lt;&gt;'Tabelas auxiliares'!$B$237),"FOLHA DE PESSOAL",IF(X797='Tabelas auxiliares'!$A$237,"CUSTEIO",IF(X797='Tabelas auxiliares'!$A$236,"INVESTIMENTO","ERRO - VERIFICAR"))))</f>
        <v/>
      </c>
      <c r="Z797" s="64" t="str">
        <f t="shared" si="25"/>
        <v/>
      </c>
      <c r="AA797" s="44"/>
      <c r="AB797" s="44"/>
      <c r="AC797" s="44"/>
    </row>
    <row r="798" spans="6:29" x14ac:dyDescent="0.25">
      <c r="F798" s="51" t="str">
        <f>IFERROR(VLOOKUP(D798,'Tabelas auxiliares'!$A$3:$B$61,2,FALSE),"")</f>
        <v/>
      </c>
      <c r="G798" s="51" t="str">
        <f>IFERROR(VLOOKUP($B798,'Tabelas auxiliares'!$A$65:$C$102,2,FALSE),"")</f>
        <v/>
      </c>
      <c r="H798" s="51" t="str">
        <f>IFERROR(VLOOKUP($B798,'Tabelas auxiliares'!$A$65:$C$102,3,FALSE),"")</f>
        <v/>
      </c>
      <c r="X798" s="51" t="str">
        <f t="shared" si="24"/>
        <v/>
      </c>
      <c r="Y798" s="51" t="str">
        <f>IF(T798="","",IF(AND(T798&lt;&gt;'Tabelas auxiliares'!$B$236,T798&lt;&gt;'Tabelas auxiliares'!$B$237),"FOLHA DE PESSOAL",IF(X798='Tabelas auxiliares'!$A$237,"CUSTEIO",IF(X798='Tabelas auxiliares'!$A$236,"INVESTIMENTO","ERRO - VERIFICAR"))))</f>
        <v/>
      </c>
      <c r="Z798" s="64" t="str">
        <f t="shared" si="25"/>
        <v/>
      </c>
      <c r="AA798" s="44"/>
      <c r="AB798" s="44"/>
      <c r="AC798" s="44"/>
    </row>
    <row r="799" spans="6:29" x14ac:dyDescent="0.25">
      <c r="F799" s="51" t="str">
        <f>IFERROR(VLOOKUP(D799,'Tabelas auxiliares'!$A$3:$B$61,2,FALSE),"")</f>
        <v/>
      </c>
      <c r="G799" s="51" t="str">
        <f>IFERROR(VLOOKUP($B799,'Tabelas auxiliares'!$A$65:$C$102,2,FALSE),"")</f>
        <v/>
      </c>
      <c r="H799" s="51" t="str">
        <f>IFERROR(VLOOKUP($B799,'Tabelas auxiliares'!$A$65:$C$102,3,FALSE),"")</f>
        <v/>
      </c>
      <c r="X799" s="51" t="str">
        <f t="shared" si="24"/>
        <v/>
      </c>
      <c r="Y799" s="51" t="str">
        <f>IF(T799="","",IF(AND(T799&lt;&gt;'Tabelas auxiliares'!$B$236,T799&lt;&gt;'Tabelas auxiliares'!$B$237),"FOLHA DE PESSOAL",IF(X799='Tabelas auxiliares'!$A$237,"CUSTEIO",IF(X799='Tabelas auxiliares'!$A$236,"INVESTIMENTO","ERRO - VERIFICAR"))))</f>
        <v/>
      </c>
      <c r="Z799" s="64" t="str">
        <f t="shared" si="25"/>
        <v/>
      </c>
      <c r="AA799" s="44"/>
      <c r="AB799" s="44"/>
      <c r="AC799" s="44"/>
    </row>
    <row r="800" spans="6:29" x14ac:dyDescent="0.25">
      <c r="F800" s="51" t="str">
        <f>IFERROR(VLOOKUP(D800,'Tabelas auxiliares'!$A$3:$B$61,2,FALSE),"")</f>
        <v/>
      </c>
      <c r="G800" s="51" t="str">
        <f>IFERROR(VLOOKUP($B800,'Tabelas auxiliares'!$A$65:$C$102,2,FALSE),"")</f>
        <v/>
      </c>
      <c r="H800" s="51" t="str">
        <f>IFERROR(VLOOKUP($B800,'Tabelas auxiliares'!$A$65:$C$102,3,FALSE),"")</f>
        <v/>
      </c>
      <c r="X800" s="51" t="str">
        <f t="shared" si="24"/>
        <v/>
      </c>
      <c r="Y800" s="51" t="str">
        <f>IF(T800="","",IF(AND(T800&lt;&gt;'Tabelas auxiliares'!$B$236,T800&lt;&gt;'Tabelas auxiliares'!$B$237),"FOLHA DE PESSOAL",IF(X800='Tabelas auxiliares'!$A$237,"CUSTEIO",IF(X800='Tabelas auxiliares'!$A$236,"INVESTIMENTO","ERRO - VERIFICAR"))))</f>
        <v/>
      </c>
      <c r="Z800" s="64" t="str">
        <f t="shared" si="25"/>
        <v/>
      </c>
      <c r="AA800" s="44"/>
      <c r="AB800" s="44"/>
      <c r="AC800" s="44"/>
    </row>
    <row r="801" spans="6:29" x14ac:dyDescent="0.25">
      <c r="F801" s="51" t="str">
        <f>IFERROR(VLOOKUP(D801,'Tabelas auxiliares'!$A$3:$B$61,2,FALSE),"")</f>
        <v/>
      </c>
      <c r="G801" s="51" t="str">
        <f>IFERROR(VLOOKUP($B801,'Tabelas auxiliares'!$A$65:$C$102,2,FALSE),"")</f>
        <v/>
      </c>
      <c r="H801" s="51" t="str">
        <f>IFERROR(VLOOKUP($B801,'Tabelas auxiliares'!$A$65:$C$102,3,FALSE),"")</f>
        <v/>
      </c>
      <c r="X801" s="51" t="str">
        <f t="shared" si="24"/>
        <v/>
      </c>
      <c r="Y801" s="51" t="str">
        <f>IF(T801="","",IF(AND(T801&lt;&gt;'Tabelas auxiliares'!$B$236,T801&lt;&gt;'Tabelas auxiliares'!$B$237),"FOLHA DE PESSOAL",IF(X801='Tabelas auxiliares'!$A$237,"CUSTEIO",IF(X801='Tabelas auxiliares'!$A$236,"INVESTIMENTO","ERRO - VERIFICAR"))))</f>
        <v/>
      </c>
      <c r="Z801" s="64" t="str">
        <f t="shared" si="25"/>
        <v/>
      </c>
      <c r="AA801" s="44"/>
      <c r="AB801" s="44"/>
      <c r="AC801" s="44"/>
    </row>
    <row r="802" spans="6:29" x14ac:dyDescent="0.25">
      <c r="F802" s="51" t="str">
        <f>IFERROR(VLOOKUP(D802,'Tabelas auxiliares'!$A$3:$B$61,2,FALSE),"")</f>
        <v/>
      </c>
      <c r="G802" s="51" t="str">
        <f>IFERROR(VLOOKUP($B802,'Tabelas auxiliares'!$A$65:$C$102,2,FALSE),"")</f>
        <v/>
      </c>
      <c r="H802" s="51" t="str">
        <f>IFERROR(VLOOKUP($B802,'Tabelas auxiliares'!$A$65:$C$102,3,FALSE),"")</f>
        <v/>
      </c>
      <c r="X802" s="51" t="str">
        <f t="shared" si="24"/>
        <v/>
      </c>
      <c r="Y802" s="51" t="str">
        <f>IF(T802="","",IF(AND(T802&lt;&gt;'Tabelas auxiliares'!$B$236,T802&lt;&gt;'Tabelas auxiliares'!$B$237),"FOLHA DE PESSOAL",IF(X802='Tabelas auxiliares'!$A$237,"CUSTEIO",IF(X802='Tabelas auxiliares'!$A$236,"INVESTIMENTO","ERRO - VERIFICAR"))))</f>
        <v/>
      </c>
      <c r="Z802" s="64" t="str">
        <f t="shared" si="25"/>
        <v/>
      </c>
      <c r="AA802" s="44"/>
      <c r="AB802" s="44"/>
      <c r="AC802" s="44"/>
    </row>
    <row r="803" spans="6:29" x14ac:dyDescent="0.25">
      <c r="F803" s="51" t="str">
        <f>IFERROR(VLOOKUP(D803,'Tabelas auxiliares'!$A$3:$B$61,2,FALSE),"")</f>
        <v/>
      </c>
      <c r="G803" s="51" t="str">
        <f>IFERROR(VLOOKUP($B803,'Tabelas auxiliares'!$A$65:$C$102,2,FALSE),"")</f>
        <v/>
      </c>
      <c r="H803" s="51" t="str">
        <f>IFERROR(VLOOKUP($B803,'Tabelas auxiliares'!$A$65:$C$102,3,FALSE),"")</f>
        <v/>
      </c>
      <c r="X803" s="51" t="str">
        <f t="shared" si="24"/>
        <v/>
      </c>
      <c r="Y803" s="51" t="str">
        <f>IF(T803="","",IF(AND(T803&lt;&gt;'Tabelas auxiliares'!$B$236,T803&lt;&gt;'Tabelas auxiliares'!$B$237),"FOLHA DE PESSOAL",IF(X803='Tabelas auxiliares'!$A$237,"CUSTEIO",IF(X803='Tabelas auxiliares'!$A$236,"INVESTIMENTO","ERRO - VERIFICAR"))))</f>
        <v/>
      </c>
      <c r="Z803" s="64" t="str">
        <f t="shared" si="25"/>
        <v/>
      </c>
      <c r="AA803" s="44"/>
      <c r="AB803" s="44"/>
      <c r="AC803" s="44"/>
    </row>
    <row r="804" spans="6:29" x14ac:dyDescent="0.25">
      <c r="F804" s="51" t="str">
        <f>IFERROR(VLOOKUP(D804,'Tabelas auxiliares'!$A$3:$B$61,2,FALSE),"")</f>
        <v/>
      </c>
      <c r="G804" s="51" t="str">
        <f>IFERROR(VLOOKUP($B804,'Tabelas auxiliares'!$A$65:$C$102,2,FALSE),"")</f>
        <v/>
      </c>
      <c r="H804" s="51" t="str">
        <f>IFERROR(VLOOKUP($B804,'Tabelas auxiliares'!$A$65:$C$102,3,FALSE),"")</f>
        <v/>
      </c>
      <c r="X804" s="51" t="str">
        <f t="shared" si="24"/>
        <v/>
      </c>
      <c r="Y804" s="51" t="str">
        <f>IF(T804="","",IF(AND(T804&lt;&gt;'Tabelas auxiliares'!$B$236,T804&lt;&gt;'Tabelas auxiliares'!$B$237),"FOLHA DE PESSOAL",IF(X804='Tabelas auxiliares'!$A$237,"CUSTEIO",IF(X804='Tabelas auxiliares'!$A$236,"INVESTIMENTO","ERRO - VERIFICAR"))))</f>
        <v/>
      </c>
      <c r="Z804" s="64" t="str">
        <f t="shared" si="25"/>
        <v/>
      </c>
      <c r="AA804" s="44"/>
      <c r="AB804" s="44"/>
      <c r="AC804" s="44"/>
    </row>
    <row r="805" spans="6:29" x14ac:dyDescent="0.25">
      <c r="F805" s="51" t="str">
        <f>IFERROR(VLOOKUP(D805,'Tabelas auxiliares'!$A$3:$B$61,2,FALSE),"")</f>
        <v/>
      </c>
      <c r="G805" s="51" t="str">
        <f>IFERROR(VLOOKUP($B805,'Tabelas auxiliares'!$A$65:$C$102,2,FALSE),"")</f>
        <v/>
      </c>
      <c r="H805" s="51" t="str">
        <f>IFERROR(VLOOKUP($B805,'Tabelas auxiliares'!$A$65:$C$102,3,FALSE),"")</f>
        <v/>
      </c>
      <c r="X805" s="51" t="str">
        <f t="shared" si="24"/>
        <v/>
      </c>
      <c r="Y805" s="51" t="str">
        <f>IF(T805="","",IF(AND(T805&lt;&gt;'Tabelas auxiliares'!$B$236,T805&lt;&gt;'Tabelas auxiliares'!$B$237),"FOLHA DE PESSOAL",IF(X805='Tabelas auxiliares'!$A$237,"CUSTEIO",IF(X805='Tabelas auxiliares'!$A$236,"INVESTIMENTO","ERRO - VERIFICAR"))))</f>
        <v/>
      </c>
      <c r="Z805" s="64" t="str">
        <f t="shared" si="25"/>
        <v/>
      </c>
      <c r="AA805" s="44"/>
      <c r="AB805" s="44"/>
      <c r="AC805" s="44"/>
    </row>
    <row r="806" spans="6:29" x14ac:dyDescent="0.25">
      <c r="F806" s="51" t="str">
        <f>IFERROR(VLOOKUP(D806,'Tabelas auxiliares'!$A$3:$B$61,2,FALSE),"")</f>
        <v/>
      </c>
      <c r="G806" s="51" t="str">
        <f>IFERROR(VLOOKUP($B806,'Tabelas auxiliares'!$A$65:$C$102,2,FALSE),"")</f>
        <v/>
      </c>
      <c r="H806" s="51" t="str">
        <f>IFERROR(VLOOKUP($B806,'Tabelas auxiliares'!$A$65:$C$102,3,FALSE),"")</f>
        <v/>
      </c>
      <c r="X806" s="51" t="str">
        <f t="shared" si="24"/>
        <v/>
      </c>
      <c r="Y806" s="51" t="str">
        <f>IF(T806="","",IF(AND(T806&lt;&gt;'Tabelas auxiliares'!$B$236,T806&lt;&gt;'Tabelas auxiliares'!$B$237),"FOLHA DE PESSOAL",IF(X806='Tabelas auxiliares'!$A$237,"CUSTEIO",IF(X806='Tabelas auxiliares'!$A$236,"INVESTIMENTO","ERRO - VERIFICAR"))))</f>
        <v/>
      </c>
      <c r="Z806" s="64" t="str">
        <f t="shared" si="25"/>
        <v/>
      </c>
      <c r="AA806" s="44"/>
      <c r="AB806" s="44"/>
      <c r="AC806" s="44"/>
    </row>
    <row r="807" spans="6:29" x14ac:dyDescent="0.25">
      <c r="F807" s="51" t="str">
        <f>IFERROR(VLOOKUP(D807,'Tabelas auxiliares'!$A$3:$B$61,2,FALSE),"")</f>
        <v/>
      </c>
      <c r="G807" s="51" t="str">
        <f>IFERROR(VLOOKUP($B807,'Tabelas auxiliares'!$A$65:$C$102,2,FALSE),"")</f>
        <v/>
      </c>
      <c r="H807" s="51" t="str">
        <f>IFERROR(VLOOKUP($B807,'Tabelas auxiliares'!$A$65:$C$102,3,FALSE),"")</f>
        <v/>
      </c>
      <c r="X807" s="51" t="str">
        <f t="shared" si="24"/>
        <v/>
      </c>
      <c r="Y807" s="51" t="str">
        <f>IF(T807="","",IF(AND(T807&lt;&gt;'Tabelas auxiliares'!$B$236,T807&lt;&gt;'Tabelas auxiliares'!$B$237),"FOLHA DE PESSOAL",IF(X807='Tabelas auxiliares'!$A$237,"CUSTEIO",IF(X807='Tabelas auxiliares'!$A$236,"INVESTIMENTO","ERRO - VERIFICAR"))))</f>
        <v/>
      </c>
      <c r="Z807" s="64" t="str">
        <f t="shared" si="25"/>
        <v/>
      </c>
      <c r="AA807" s="44"/>
      <c r="AB807" s="44"/>
      <c r="AC807" s="44"/>
    </row>
    <row r="808" spans="6:29" x14ac:dyDescent="0.25">
      <c r="F808" s="51" t="str">
        <f>IFERROR(VLOOKUP(D808,'Tabelas auxiliares'!$A$3:$B$61,2,FALSE),"")</f>
        <v/>
      </c>
      <c r="G808" s="51" t="str">
        <f>IFERROR(VLOOKUP($B808,'Tabelas auxiliares'!$A$65:$C$102,2,FALSE),"")</f>
        <v/>
      </c>
      <c r="H808" s="51" t="str">
        <f>IFERROR(VLOOKUP($B808,'Tabelas auxiliares'!$A$65:$C$102,3,FALSE),"")</f>
        <v/>
      </c>
      <c r="X808" s="51" t="str">
        <f t="shared" si="24"/>
        <v/>
      </c>
      <c r="Y808" s="51" t="str">
        <f>IF(T808="","",IF(AND(T808&lt;&gt;'Tabelas auxiliares'!$B$236,T808&lt;&gt;'Tabelas auxiliares'!$B$237),"FOLHA DE PESSOAL",IF(X808='Tabelas auxiliares'!$A$237,"CUSTEIO",IF(X808='Tabelas auxiliares'!$A$236,"INVESTIMENTO","ERRO - VERIFICAR"))))</f>
        <v/>
      </c>
      <c r="Z808" s="64" t="str">
        <f t="shared" si="25"/>
        <v/>
      </c>
      <c r="AA808" s="44"/>
      <c r="AB808" s="44"/>
      <c r="AC808" s="44"/>
    </row>
    <row r="809" spans="6:29" x14ac:dyDescent="0.25">
      <c r="F809" s="51" t="str">
        <f>IFERROR(VLOOKUP(D809,'Tabelas auxiliares'!$A$3:$B$61,2,FALSE),"")</f>
        <v/>
      </c>
      <c r="G809" s="51" t="str">
        <f>IFERROR(VLOOKUP($B809,'Tabelas auxiliares'!$A$65:$C$102,2,FALSE),"")</f>
        <v/>
      </c>
      <c r="H809" s="51" t="str">
        <f>IFERROR(VLOOKUP($B809,'Tabelas auxiliares'!$A$65:$C$102,3,FALSE),"")</f>
        <v/>
      </c>
      <c r="X809" s="51" t="str">
        <f t="shared" si="24"/>
        <v/>
      </c>
      <c r="Y809" s="51" t="str">
        <f>IF(T809="","",IF(AND(T809&lt;&gt;'Tabelas auxiliares'!$B$236,T809&lt;&gt;'Tabelas auxiliares'!$B$237),"FOLHA DE PESSOAL",IF(X809='Tabelas auxiliares'!$A$237,"CUSTEIO",IF(X809='Tabelas auxiliares'!$A$236,"INVESTIMENTO","ERRO - VERIFICAR"))))</f>
        <v/>
      </c>
      <c r="Z809" s="64" t="str">
        <f t="shared" si="25"/>
        <v/>
      </c>
      <c r="AA809" s="44"/>
      <c r="AB809" s="44"/>
      <c r="AC809" s="44"/>
    </row>
    <row r="810" spans="6:29" x14ac:dyDescent="0.25">
      <c r="F810" s="51" t="str">
        <f>IFERROR(VLOOKUP(D810,'Tabelas auxiliares'!$A$3:$B$61,2,FALSE),"")</f>
        <v/>
      </c>
      <c r="G810" s="51" t="str">
        <f>IFERROR(VLOOKUP($B810,'Tabelas auxiliares'!$A$65:$C$102,2,FALSE),"")</f>
        <v/>
      </c>
      <c r="H810" s="51" t="str">
        <f>IFERROR(VLOOKUP($B810,'Tabelas auxiliares'!$A$65:$C$102,3,FALSE),"")</f>
        <v/>
      </c>
      <c r="X810" s="51" t="str">
        <f t="shared" si="24"/>
        <v/>
      </c>
      <c r="Y810" s="51" t="str">
        <f>IF(T810="","",IF(AND(T810&lt;&gt;'Tabelas auxiliares'!$B$236,T810&lt;&gt;'Tabelas auxiliares'!$B$237),"FOLHA DE PESSOAL",IF(X810='Tabelas auxiliares'!$A$237,"CUSTEIO",IF(X810='Tabelas auxiliares'!$A$236,"INVESTIMENTO","ERRO - VERIFICAR"))))</f>
        <v/>
      </c>
      <c r="Z810" s="64" t="str">
        <f t="shared" si="25"/>
        <v/>
      </c>
      <c r="AA810" s="44"/>
      <c r="AB810" s="44"/>
      <c r="AC810" s="44"/>
    </row>
    <row r="811" spans="6:29" x14ac:dyDescent="0.25">
      <c r="F811" s="51" t="str">
        <f>IFERROR(VLOOKUP(D811,'Tabelas auxiliares'!$A$3:$B$61,2,FALSE),"")</f>
        <v/>
      </c>
      <c r="G811" s="51" t="str">
        <f>IFERROR(VLOOKUP($B811,'Tabelas auxiliares'!$A$65:$C$102,2,FALSE),"")</f>
        <v/>
      </c>
      <c r="H811" s="51" t="str">
        <f>IFERROR(VLOOKUP($B811,'Tabelas auxiliares'!$A$65:$C$102,3,FALSE),"")</f>
        <v/>
      </c>
      <c r="X811" s="51" t="str">
        <f t="shared" si="24"/>
        <v/>
      </c>
      <c r="Y811" s="51" t="str">
        <f>IF(T811="","",IF(AND(T811&lt;&gt;'Tabelas auxiliares'!$B$236,T811&lt;&gt;'Tabelas auxiliares'!$B$237),"FOLHA DE PESSOAL",IF(X811='Tabelas auxiliares'!$A$237,"CUSTEIO",IF(X811='Tabelas auxiliares'!$A$236,"INVESTIMENTO","ERRO - VERIFICAR"))))</f>
        <v/>
      </c>
      <c r="Z811" s="64" t="str">
        <f t="shared" si="25"/>
        <v/>
      </c>
      <c r="AA811" s="44"/>
      <c r="AB811" s="44"/>
      <c r="AC811" s="44"/>
    </row>
    <row r="812" spans="6:29" x14ac:dyDescent="0.25">
      <c r="F812" s="51" t="str">
        <f>IFERROR(VLOOKUP(D812,'Tabelas auxiliares'!$A$3:$B$61,2,FALSE),"")</f>
        <v/>
      </c>
      <c r="G812" s="51" t="str">
        <f>IFERROR(VLOOKUP($B812,'Tabelas auxiliares'!$A$65:$C$102,2,FALSE),"")</f>
        <v/>
      </c>
      <c r="H812" s="51" t="str">
        <f>IFERROR(VLOOKUP($B812,'Tabelas auxiliares'!$A$65:$C$102,3,FALSE),"")</f>
        <v/>
      </c>
      <c r="X812" s="51" t="str">
        <f t="shared" si="24"/>
        <v/>
      </c>
      <c r="Y812" s="51" t="str">
        <f>IF(T812="","",IF(AND(T812&lt;&gt;'Tabelas auxiliares'!$B$236,T812&lt;&gt;'Tabelas auxiliares'!$B$237),"FOLHA DE PESSOAL",IF(X812='Tabelas auxiliares'!$A$237,"CUSTEIO",IF(X812='Tabelas auxiliares'!$A$236,"INVESTIMENTO","ERRO - VERIFICAR"))))</f>
        <v/>
      </c>
      <c r="Z812" s="64" t="str">
        <f t="shared" si="25"/>
        <v/>
      </c>
      <c r="AA812" s="44"/>
      <c r="AB812" s="44"/>
      <c r="AC812" s="44"/>
    </row>
    <row r="813" spans="6:29" x14ac:dyDescent="0.25">
      <c r="F813" s="51" t="str">
        <f>IFERROR(VLOOKUP(D813,'Tabelas auxiliares'!$A$3:$B$61,2,FALSE),"")</f>
        <v/>
      </c>
      <c r="G813" s="51" t="str">
        <f>IFERROR(VLOOKUP($B813,'Tabelas auxiliares'!$A$65:$C$102,2,FALSE),"")</f>
        <v/>
      </c>
      <c r="H813" s="51" t="str">
        <f>IFERROR(VLOOKUP($B813,'Tabelas auxiliares'!$A$65:$C$102,3,FALSE),"")</f>
        <v/>
      </c>
      <c r="X813" s="51" t="str">
        <f t="shared" si="24"/>
        <v/>
      </c>
      <c r="Y813" s="51" t="str">
        <f>IF(T813="","",IF(AND(T813&lt;&gt;'Tabelas auxiliares'!$B$236,T813&lt;&gt;'Tabelas auxiliares'!$B$237),"FOLHA DE PESSOAL",IF(X813='Tabelas auxiliares'!$A$237,"CUSTEIO",IF(X813='Tabelas auxiliares'!$A$236,"INVESTIMENTO","ERRO - VERIFICAR"))))</f>
        <v/>
      </c>
      <c r="Z813" s="64" t="str">
        <f t="shared" si="25"/>
        <v/>
      </c>
      <c r="AA813" s="44"/>
      <c r="AB813" s="44"/>
      <c r="AC813" s="44"/>
    </row>
    <row r="814" spans="6:29" x14ac:dyDescent="0.25">
      <c r="F814" s="51" t="str">
        <f>IFERROR(VLOOKUP(D814,'Tabelas auxiliares'!$A$3:$B$61,2,FALSE),"")</f>
        <v/>
      </c>
      <c r="G814" s="51" t="str">
        <f>IFERROR(VLOOKUP($B814,'Tabelas auxiliares'!$A$65:$C$102,2,FALSE),"")</f>
        <v/>
      </c>
      <c r="H814" s="51" t="str">
        <f>IFERROR(VLOOKUP($B814,'Tabelas auxiliares'!$A$65:$C$102,3,FALSE),"")</f>
        <v/>
      </c>
      <c r="X814" s="51" t="str">
        <f t="shared" si="24"/>
        <v/>
      </c>
      <c r="Y814" s="51" t="str">
        <f>IF(T814="","",IF(AND(T814&lt;&gt;'Tabelas auxiliares'!$B$236,T814&lt;&gt;'Tabelas auxiliares'!$B$237),"FOLHA DE PESSOAL",IF(X814='Tabelas auxiliares'!$A$237,"CUSTEIO",IF(X814='Tabelas auxiliares'!$A$236,"INVESTIMENTO","ERRO - VERIFICAR"))))</f>
        <v/>
      </c>
      <c r="Z814" s="64" t="str">
        <f t="shared" si="25"/>
        <v/>
      </c>
      <c r="AA814" s="44"/>
      <c r="AB814" s="44"/>
      <c r="AC814" s="44"/>
    </row>
    <row r="815" spans="6:29" x14ac:dyDescent="0.25">
      <c r="F815" s="51" t="str">
        <f>IFERROR(VLOOKUP(D815,'Tabelas auxiliares'!$A$3:$B$61,2,FALSE),"")</f>
        <v/>
      </c>
      <c r="G815" s="51" t="str">
        <f>IFERROR(VLOOKUP($B815,'Tabelas auxiliares'!$A$65:$C$102,2,FALSE),"")</f>
        <v/>
      </c>
      <c r="H815" s="51" t="str">
        <f>IFERROR(VLOOKUP($B815,'Tabelas auxiliares'!$A$65:$C$102,3,FALSE),"")</f>
        <v/>
      </c>
      <c r="X815" s="51" t="str">
        <f t="shared" si="24"/>
        <v/>
      </c>
      <c r="Y815" s="51" t="str">
        <f>IF(T815="","",IF(AND(T815&lt;&gt;'Tabelas auxiliares'!$B$236,T815&lt;&gt;'Tabelas auxiliares'!$B$237),"FOLHA DE PESSOAL",IF(X815='Tabelas auxiliares'!$A$237,"CUSTEIO",IF(X815='Tabelas auxiliares'!$A$236,"INVESTIMENTO","ERRO - VERIFICAR"))))</f>
        <v/>
      </c>
      <c r="Z815" s="64" t="str">
        <f t="shared" si="25"/>
        <v/>
      </c>
      <c r="AA815" s="44"/>
      <c r="AB815" s="44"/>
      <c r="AC815" s="44"/>
    </row>
    <row r="816" spans="6:29" x14ac:dyDescent="0.25">
      <c r="F816" s="51" t="str">
        <f>IFERROR(VLOOKUP(D816,'Tabelas auxiliares'!$A$3:$B$61,2,FALSE),"")</f>
        <v/>
      </c>
      <c r="G816" s="51" t="str">
        <f>IFERROR(VLOOKUP($B816,'Tabelas auxiliares'!$A$65:$C$102,2,FALSE),"")</f>
        <v/>
      </c>
      <c r="H816" s="51" t="str">
        <f>IFERROR(VLOOKUP($B816,'Tabelas auxiliares'!$A$65:$C$102,3,FALSE),"")</f>
        <v/>
      </c>
      <c r="X816" s="51" t="str">
        <f t="shared" si="24"/>
        <v/>
      </c>
      <c r="Y816" s="51" t="str">
        <f>IF(T816="","",IF(AND(T816&lt;&gt;'Tabelas auxiliares'!$B$236,T816&lt;&gt;'Tabelas auxiliares'!$B$237),"FOLHA DE PESSOAL",IF(X816='Tabelas auxiliares'!$A$237,"CUSTEIO",IF(X816='Tabelas auxiliares'!$A$236,"INVESTIMENTO","ERRO - VERIFICAR"))))</f>
        <v/>
      </c>
      <c r="Z816" s="64" t="str">
        <f t="shared" si="25"/>
        <v/>
      </c>
      <c r="AA816" s="44"/>
      <c r="AB816" s="44"/>
      <c r="AC816" s="44"/>
    </row>
    <row r="817" spans="6:29" x14ac:dyDescent="0.25">
      <c r="F817" s="51" t="str">
        <f>IFERROR(VLOOKUP(D817,'Tabelas auxiliares'!$A$3:$B$61,2,FALSE),"")</f>
        <v/>
      </c>
      <c r="G817" s="51" t="str">
        <f>IFERROR(VLOOKUP($B817,'Tabelas auxiliares'!$A$65:$C$102,2,FALSE),"")</f>
        <v/>
      </c>
      <c r="H817" s="51" t="str">
        <f>IFERROR(VLOOKUP($B817,'Tabelas auxiliares'!$A$65:$C$102,3,FALSE),"")</f>
        <v/>
      </c>
      <c r="X817" s="51" t="str">
        <f t="shared" si="24"/>
        <v/>
      </c>
      <c r="Y817" s="51" t="str">
        <f>IF(T817="","",IF(AND(T817&lt;&gt;'Tabelas auxiliares'!$B$236,T817&lt;&gt;'Tabelas auxiliares'!$B$237),"FOLHA DE PESSOAL",IF(X817='Tabelas auxiliares'!$A$237,"CUSTEIO",IF(X817='Tabelas auxiliares'!$A$236,"INVESTIMENTO","ERRO - VERIFICAR"))))</f>
        <v/>
      </c>
      <c r="Z817" s="64" t="str">
        <f t="shared" si="25"/>
        <v/>
      </c>
      <c r="AA817" s="44"/>
      <c r="AB817" s="44"/>
      <c r="AC817" s="44"/>
    </row>
    <row r="818" spans="6:29" x14ac:dyDescent="0.25">
      <c r="F818" s="51" t="str">
        <f>IFERROR(VLOOKUP(D818,'Tabelas auxiliares'!$A$3:$B$61,2,FALSE),"")</f>
        <v/>
      </c>
      <c r="G818" s="51" t="str">
        <f>IFERROR(VLOOKUP($B818,'Tabelas auxiliares'!$A$65:$C$102,2,FALSE),"")</f>
        <v/>
      </c>
      <c r="H818" s="51" t="str">
        <f>IFERROR(VLOOKUP($B818,'Tabelas auxiliares'!$A$65:$C$102,3,FALSE),"")</f>
        <v/>
      </c>
      <c r="X818" s="51" t="str">
        <f t="shared" si="24"/>
        <v/>
      </c>
      <c r="Y818" s="51" t="str">
        <f>IF(T818="","",IF(AND(T818&lt;&gt;'Tabelas auxiliares'!$B$236,T818&lt;&gt;'Tabelas auxiliares'!$B$237),"FOLHA DE PESSOAL",IF(X818='Tabelas auxiliares'!$A$237,"CUSTEIO",IF(X818='Tabelas auxiliares'!$A$236,"INVESTIMENTO","ERRO - VERIFICAR"))))</f>
        <v/>
      </c>
      <c r="Z818" s="64" t="str">
        <f t="shared" si="25"/>
        <v/>
      </c>
      <c r="AA818" s="44"/>
      <c r="AB818" s="44"/>
      <c r="AC818" s="44"/>
    </row>
    <row r="819" spans="6:29" x14ac:dyDescent="0.25">
      <c r="F819" s="51" t="str">
        <f>IFERROR(VLOOKUP(D819,'Tabelas auxiliares'!$A$3:$B$61,2,FALSE),"")</f>
        <v/>
      </c>
      <c r="G819" s="51" t="str">
        <f>IFERROR(VLOOKUP($B819,'Tabelas auxiliares'!$A$65:$C$102,2,FALSE),"")</f>
        <v/>
      </c>
      <c r="H819" s="51" t="str">
        <f>IFERROR(VLOOKUP($B819,'Tabelas auxiliares'!$A$65:$C$102,3,FALSE),"")</f>
        <v/>
      </c>
      <c r="X819" s="51" t="str">
        <f t="shared" si="24"/>
        <v/>
      </c>
      <c r="Y819" s="51" t="str">
        <f>IF(T819="","",IF(AND(T819&lt;&gt;'Tabelas auxiliares'!$B$236,T819&lt;&gt;'Tabelas auxiliares'!$B$237),"FOLHA DE PESSOAL",IF(X819='Tabelas auxiliares'!$A$237,"CUSTEIO",IF(X819='Tabelas auxiliares'!$A$236,"INVESTIMENTO","ERRO - VERIFICAR"))))</f>
        <v/>
      </c>
      <c r="Z819" s="64" t="str">
        <f t="shared" si="25"/>
        <v/>
      </c>
      <c r="AA819" s="44"/>
      <c r="AB819" s="44"/>
      <c r="AC819" s="44"/>
    </row>
    <row r="820" spans="6:29" x14ac:dyDescent="0.25">
      <c r="F820" s="51" t="str">
        <f>IFERROR(VLOOKUP(D820,'Tabelas auxiliares'!$A$3:$B$61,2,FALSE),"")</f>
        <v/>
      </c>
      <c r="G820" s="51" t="str">
        <f>IFERROR(VLOOKUP($B820,'Tabelas auxiliares'!$A$65:$C$102,2,FALSE),"")</f>
        <v/>
      </c>
      <c r="H820" s="51" t="str">
        <f>IFERROR(VLOOKUP($B820,'Tabelas auxiliares'!$A$65:$C$102,3,FALSE),"")</f>
        <v/>
      </c>
      <c r="X820" s="51" t="str">
        <f t="shared" si="24"/>
        <v/>
      </c>
      <c r="Y820" s="51" t="str">
        <f>IF(T820="","",IF(AND(T820&lt;&gt;'Tabelas auxiliares'!$B$236,T820&lt;&gt;'Tabelas auxiliares'!$B$237),"FOLHA DE PESSOAL",IF(X820='Tabelas auxiliares'!$A$237,"CUSTEIO",IF(X820='Tabelas auxiliares'!$A$236,"INVESTIMENTO","ERRO - VERIFICAR"))))</f>
        <v/>
      </c>
      <c r="Z820" s="64" t="str">
        <f t="shared" si="25"/>
        <v/>
      </c>
      <c r="AA820" s="44"/>
      <c r="AB820" s="44"/>
      <c r="AC820" s="44"/>
    </row>
    <row r="821" spans="6:29" x14ac:dyDescent="0.25">
      <c r="F821" s="51" t="str">
        <f>IFERROR(VLOOKUP(D821,'Tabelas auxiliares'!$A$3:$B$61,2,FALSE),"")</f>
        <v/>
      </c>
      <c r="G821" s="51" t="str">
        <f>IFERROR(VLOOKUP($B821,'Tabelas auxiliares'!$A$65:$C$102,2,FALSE),"")</f>
        <v/>
      </c>
      <c r="H821" s="51" t="str">
        <f>IFERROR(VLOOKUP($B821,'Tabelas auxiliares'!$A$65:$C$102,3,FALSE),"")</f>
        <v/>
      </c>
      <c r="X821" s="51" t="str">
        <f t="shared" si="24"/>
        <v/>
      </c>
      <c r="Y821" s="51" t="str">
        <f>IF(T821="","",IF(AND(T821&lt;&gt;'Tabelas auxiliares'!$B$236,T821&lt;&gt;'Tabelas auxiliares'!$B$237),"FOLHA DE PESSOAL",IF(X821='Tabelas auxiliares'!$A$237,"CUSTEIO",IF(X821='Tabelas auxiliares'!$A$236,"INVESTIMENTO","ERRO - VERIFICAR"))))</f>
        <v/>
      </c>
      <c r="Z821" s="64" t="str">
        <f t="shared" si="25"/>
        <v/>
      </c>
      <c r="AA821" s="44"/>
      <c r="AB821" s="44"/>
      <c r="AC821" s="44"/>
    </row>
    <row r="822" spans="6:29" x14ac:dyDescent="0.25">
      <c r="F822" s="51" t="str">
        <f>IFERROR(VLOOKUP(D822,'Tabelas auxiliares'!$A$3:$B$61,2,FALSE),"")</f>
        <v/>
      </c>
      <c r="G822" s="51" t="str">
        <f>IFERROR(VLOOKUP($B822,'Tabelas auxiliares'!$A$65:$C$102,2,FALSE),"")</f>
        <v/>
      </c>
      <c r="H822" s="51" t="str">
        <f>IFERROR(VLOOKUP($B822,'Tabelas auxiliares'!$A$65:$C$102,3,FALSE),"")</f>
        <v/>
      </c>
      <c r="X822" s="51" t="str">
        <f t="shared" si="24"/>
        <v/>
      </c>
      <c r="Y822" s="51" t="str">
        <f>IF(T822="","",IF(AND(T822&lt;&gt;'Tabelas auxiliares'!$B$236,T822&lt;&gt;'Tabelas auxiliares'!$B$237),"FOLHA DE PESSOAL",IF(X822='Tabelas auxiliares'!$A$237,"CUSTEIO",IF(X822='Tabelas auxiliares'!$A$236,"INVESTIMENTO","ERRO - VERIFICAR"))))</f>
        <v/>
      </c>
      <c r="Z822" s="64" t="str">
        <f t="shared" si="25"/>
        <v/>
      </c>
      <c r="AA822" s="44"/>
      <c r="AB822" s="44"/>
      <c r="AC822" s="44"/>
    </row>
    <row r="823" spans="6:29" x14ac:dyDescent="0.25">
      <c r="F823" s="51" t="str">
        <f>IFERROR(VLOOKUP(D823,'Tabelas auxiliares'!$A$3:$B$61,2,FALSE),"")</f>
        <v/>
      </c>
      <c r="G823" s="51" t="str">
        <f>IFERROR(VLOOKUP($B823,'Tabelas auxiliares'!$A$65:$C$102,2,FALSE),"")</f>
        <v/>
      </c>
      <c r="H823" s="51" t="str">
        <f>IFERROR(VLOOKUP($B823,'Tabelas auxiliares'!$A$65:$C$102,3,FALSE),"")</f>
        <v/>
      </c>
      <c r="X823" s="51" t="str">
        <f t="shared" si="24"/>
        <v/>
      </c>
      <c r="Y823" s="51" t="str">
        <f>IF(T823="","",IF(AND(T823&lt;&gt;'Tabelas auxiliares'!$B$236,T823&lt;&gt;'Tabelas auxiliares'!$B$237),"FOLHA DE PESSOAL",IF(X823='Tabelas auxiliares'!$A$237,"CUSTEIO",IF(X823='Tabelas auxiliares'!$A$236,"INVESTIMENTO","ERRO - VERIFICAR"))))</f>
        <v/>
      </c>
      <c r="Z823" s="64" t="str">
        <f t="shared" si="25"/>
        <v/>
      </c>
      <c r="AA823" s="44"/>
      <c r="AB823" s="44"/>
      <c r="AC823" s="44"/>
    </row>
    <row r="824" spans="6:29" x14ac:dyDescent="0.25">
      <c r="F824" s="51" t="str">
        <f>IFERROR(VLOOKUP(D824,'Tabelas auxiliares'!$A$3:$B$61,2,FALSE),"")</f>
        <v/>
      </c>
      <c r="G824" s="51" t="str">
        <f>IFERROR(VLOOKUP($B824,'Tabelas auxiliares'!$A$65:$C$102,2,FALSE),"")</f>
        <v/>
      </c>
      <c r="H824" s="51" t="str">
        <f>IFERROR(VLOOKUP($B824,'Tabelas auxiliares'!$A$65:$C$102,3,FALSE),"")</f>
        <v/>
      </c>
      <c r="X824" s="51" t="str">
        <f t="shared" si="24"/>
        <v/>
      </c>
      <c r="Y824" s="51" t="str">
        <f>IF(T824="","",IF(AND(T824&lt;&gt;'Tabelas auxiliares'!$B$236,T824&lt;&gt;'Tabelas auxiliares'!$B$237),"FOLHA DE PESSOAL",IF(X824='Tabelas auxiliares'!$A$237,"CUSTEIO",IF(X824='Tabelas auxiliares'!$A$236,"INVESTIMENTO","ERRO - VERIFICAR"))))</f>
        <v/>
      </c>
      <c r="Z824" s="64" t="str">
        <f t="shared" si="25"/>
        <v/>
      </c>
      <c r="AA824" s="44"/>
      <c r="AB824" s="44"/>
      <c r="AC824" s="44"/>
    </row>
    <row r="825" spans="6:29" x14ac:dyDescent="0.25">
      <c r="F825" s="51" t="str">
        <f>IFERROR(VLOOKUP(D825,'Tabelas auxiliares'!$A$3:$B$61,2,FALSE),"")</f>
        <v/>
      </c>
      <c r="G825" s="51" t="str">
        <f>IFERROR(VLOOKUP($B825,'Tabelas auxiliares'!$A$65:$C$102,2,FALSE),"")</f>
        <v/>
      </c>
      <c r="H825" s="51" t="str">
        <f>IFERROR(VLOOKUP($B825,'Tabelas auxiliares'!$A$65:$C$102,3,FALSE),"")</f>
        <v/>
      </c>
      <c r="X825" s="51" t="str">
        <f t="shared" si="24"/>
        <v/>
      </c>
      <c r="Y825" s="51" t="str">
        <f>IF(T825="","",IF(AND(T825&lt;&gt;'Tabelas auxiliares'!$B$236,T825&lt;&gt;'Tabelas auxiliares'!$B$237),"FOLHA DE PESSOAL",IF(X825='Tabelas auxiliares'!$A$237,"CUSTEIO",IF(X825='Tabelas auxiliares'!$A$236,"INVESTIMENTO","ERRO - VERIFICAR"))))</f>
        <v/>
      </c>
      <c r="Z825" s="64" t="str">
        <f t="shared" si="25"/>
        <v/>
      </c>
      <c r="AA825" s="44"/>
      <c r="AB825" s="44"/>
      <c r="AC825" s="44"/>
    </row>
    <row r="826" spans="6:29" x14ac:dyDescent="0.25">
      <c r="F826" s="51" t="str">
        <f>IFERROR(VLOOKUP(D826,'Tabelas auxiliares'!$A$3:$B$61,2,FALSE),"")</f>
        <v/>
      </c>
      <c r="G826" s="51" t="str">
        <f>IFERROR(VLOOKUP($B826,'Tabelas auxiliares'!$A$65:$C$102,2,FALSE),"")</f>
        <v/>
      </c>
      <c r="H826" s="51" t="str">
        <f>IFERROR(VLOOKUP($B826,'Tabelas auxiliares'!$A$65:$C$102,3,FALSE),"")</f>
        <v/>
      </c>
      <c r="X826" s="51" t="str">
        <f t="shared" si="24"/>
        <v/>
      </c>
      <c r="Y826" s="51" t="str">
        <f>IF(T826="","",IF(AND(T826&lt;&gt;'Tabelas auxiliares'!$B$236,T826&lt;&gt;'Tabelas auxiliares'!$B$237),"FOLHA DE PESSOAL",IF(X826='Tabelas auxiliares'!$A$237,"CUSTEIO",IF(X826='Tabelas auxiliares'!$A$236,"INVESTIMENTO","ERRO - VERIFICAR"))))</f>
        <v/>
      </c>
      <c r="Z826" s="64" t="str">
        <f t="shared" si="25"/>
        <v/>
      </c>
      <c r="AA826" s="44"/>
      <c r="AB826" s="44"/>
      <c r="AC826" s="44"/>
    </row>
    <row r="827" spans="6:29" x14ac:dyDescent="0.25">
      <c r="F827" s="51" t="str">
        <f>IFERROR(VLOOKUP(D827,'Tabelas auxiliares'!$A$3:$B$61,2,FALSE),"")</f>
        <v/>
      </c>
      <c r="G827" s="51" t="str">
        <f>IFERROR(VLOOKUP($B827,'Tabelas auxiliares'!$A$65:$C$102,2,FALSE),"")</f>
        <v/>
      </c>
      <c r="H827" s="51" t="str">
        <f>IFERROR(VLOOKUP($B827,'Tabelas auxiliares'!$A$65:$C$102,3,FALSE),"")</f>
        <v/>
      </c>
      <c r="X827" s="51" t="str">
        <f t="shared" si="24"/>
        <v/>
      </c>
      <c r="Y827" s="51" t="str">
        <f>IF(T827="","",IF(AND(T827&lt;&gt;'Tabelas auxiliares'!$B$236,T827&lt;&gt;'Tabelas auxiliares'!$B$237),"FOLHA DE PESSOAL",IF(X827='Tabelas auxiliares'!$A$237,"CUSTEIO",IF(X827='Tabelas auxiliares'!$A$236,"INVESTIMENTO","ERRO - VERIFICAR"))))</f>
        <v/>
      </c>
      <c r="Z827" s="64" t="str">
        <f t="shared" si="25"/>
        <v/>
      </c>
      <c r="AA827" s="44"/>
      <c r="AB827" s="44"/>
      <c r="AC827" s="44"/>
    </row>
    <row r="828" spans="6:29" x14ac:dyDescent="0.25">
      <c r="F828" s="51" t="str">
        <f>IFERROR(VLOOKUP(D828,'Tabelas auxiliares'!$A$3:$B$61,2,FALSE),"")</f>
        <v/>
      </c>
      <c r="G828" s="51" t="str">
        <f>IFERROR(VLOOKUP($B828,'Tabelas auxiliares'!$A$65:$C$102,2,FALSE),"")</f>
        <v/>
      </c>
      <c r="H828" s="51" t="str">
        <f>IFERROR(VLOOKUP($B828,'Tabelas auxiliares'!$A$65:$C$102,3,FALSE),"")</f>
        <v/>
      </c>
      <c r="X828" s="51" t="str">
        <f t="shared" si="24"/>
        <v/>
      </c>
      <c r="Y828" s="51" t="str">
        <f>IF(T828="","",IF(AND(T828&lt;&gt;'Tabelas auxiliares'!$B$236,T828&lt;&gt;'Tabelas auxiliares'!$B$237),"FOLHA DE PESSOAL",IF(X828='Tabelas auxiliares'!$A$237,"CUSTEIO",IF(X828='Tabelas auxiliares'!$A$236,"INVESTIMENTO","ERRO - VERIFICAR"))))</f>
        <v/>
      </c>
      <c r="Z828" s="64" t="str">
        <f t="shared" si="25"/>
        <v/>
      </c>
      <c r="AA828" s="44"/>
      <c r="AB828" s="44"/>
      <c r="AC828" s="44"/>
    </row>
    <row r="829" spans="6:29" x14ac:dyDescent="0.25">
      <c r="F829" s="51" t="str">
        <f>IFERROR(VLOOKUP(D829,'Tabelas auxiliares'!$A$3:$B$61,2,FALSE),"")</f>
        <v/>
      </c>
      <c r="G829" s="51" t="str">
        <f>IFERROR(VLOOKUP($B829,'Tabelas auxiliares'!$A$65:$C$102,2,FALSE),"")</f>
        <v/>
      </c>
      <c r="H829" s="51" t="str">
        <f>IFERROR(VLOOKUP($B829,'Tabelas auxiliares'!$A$65:$C$102,3,FALSE),"")</f>
        <v/>
      </c>
      <c r="X829" s="51" t="str">
        <f t="shared" si="24"/>
        <v/>
      </c>
      <c r="Y829" s="51" t="str">
        <f>IF(T829="","",IF(AND(T829&lt;&gt;'Tabelas auxiliares'!$B$236,T829&lt;&gt;'Tabelas auxiliares'!$B$237),"FOLHA DE PESSOAL",IF(X829='Tabelas auxiliares'!$A$237,"CUSTEIO",IF(X829='Tabelas auxiliares'!$A$236,"INVESTIMENTO","ERRO - VERIFICAR"))))</f>
        <v/>
      </c>
      <c r="Z829" s="64" t="str">
        <f t="shared" si="25"/>
        <v/>
      </c>
      <c r="AA829" s="44"/>
      <c r="AB829" s="44"/>
      <c r="AC829" s="44"/>
    </row>
    <row r="830" spans="6:29" x14ac:dyDescent="0.25">
      <c r="F830" s="51" t="str">
        <f>IFERROR(VLOOKUP(D830,'Tabelas auxiliares'!$A$3:$B$61,2,FALSE),"")</f>
        <v/>
      </c>
      <c r="G830" s="51" t="str">
        <f>IFERROR(VLOOKUP($B830,'Tabelas auxiliares'!$A$65:$C$102,2,FALSE),"")</f>
        <v/>
      </c>
      <c r="H830" s="51" t="str">
        <f>IFERROR(VLOOKUP($B830,'Tabelas auxiliares'!$A$65:$C$102,3,FALSE),"")</f>
        <v/>
      </c>
      <c r="X830" s="51" t="str">
        <f t="shared" si="24"/>
        <v/>
      </c>
      <c r="Y830" s="51" t="str">
        <f>IF(T830="","",IF(AND(T830&lt;&gt;'Tabelas auxiliares'!$B$236,T830&lt;&gt;'Tabelas auxiliares'!$B$237),"FOLHA DE PESSOAL",IF(X830='Tabelas auxiliares'!$A$237,"CUSTEIO",IF(X830='Tabelas auxiliares'!$A$236,"INVESTIMENTO","ERRO - VERIFICAR"))))</f>
        <v/>
      </c>
      <c r="Z830" s="64" t="str">
        <f t="shared" si="25"/>
        <v/>
      </c>
      <c r="AA830" s="44"/>
      <c r="AB830" s="44"/>
      <c r="AC830" s="44"/>
    </row>
    <row r="831" spans="6:29" x14ac:dyDescent="0.25">
      <c r="F831" s="51" t="str">
        <f>IFERROR(VLOOKUP(D831,'Tabelas auxiliares'!$A$3:$B$61,2,FALSE),"")</f>
        <v/>
      </c>
      <c r="G831" s="51" t="str">
        <f>IFERROR(VLOOKUP($B831,'Tabelas auxiliares'!$A$65:$C$102,2,FALSE),"")</f>
        <v/>
      </c>
      <c r="H831" s="51" t="str">
        <f>IFERROR(VLOOKUP($B831,'Tabelas auxiliares'!$A$65:$C$102,3,FALSE),"")</f>
        <v/>
      </c>
      <c r="X831" s="51" t="str">
        <f t="shared" si="24"/>
        <v/>
      </c>
      <c r="Y831" s="51" t="str">
        <f>IF(T831="","",IF(AND(T831&lt;&gt;'Tabelas auxiliares'!$B$236,T831&lt;&gt;'Tabelas auxiliares'!$B$237),"FOLHA DE PESSOAL",IF(X831='Tabelas auxiliares'!$A$237,"CUSTEIO",IF(X831='Tabelas auxiliares'!$A$236,"INVESTIMENTO","ERRO - VERIFICAR"))))</f>
        <v/>
      </c>
      <c r="Z831" s="64" t="str">
        <f t="shared" si="25"/>
        <v/>
      </c>
      <c r="AA831" s="44"/>
      <c r="AB831" s="44"/>
      <c r="AC831" s="44"/>
    </row>
    <row r="832" spans="6:29" x14ac:dyDescent="0.25">
      <c r="F832" s="51" t="str">
        <f>IFERROR(VLOOKUP(D832,'Tabelas auxiliares'!$A$3:$B$61,2,FALSE),"")</f>
        <v/>
      </c>
      <c r="G832" s="51" t="str">
        <f>IFERROR(VLOOKUP($B832,'Tabelas auxiliares'!$A$65:$C$102,2,FALSE),"")</f>
        <v/>
      </c>
      <c r="H832" s="51" t="str">
        <f>IFERROR(VLOOKUP($B832,'Tabelas auxiliares'!$A$65:$C$102,3,FALSE),"")</f>
        <v/>
      </c>
      <c r="X832" s="51" t="str">
        <f t="shared" si="24"/>
        <v/>
      </c>
      <c r="Y832" s="51" t="str">
        <f>IF(T832="","",IF(AND(T832&lt;&gt;'Tabelas auxiliares'!$B$236,T832&lt;&gt;'Tabelas auxiliares'!$B$237),"FOLHA DE PESSOAL",IF(X832='Tabelas auxiliares'!$A$237,"CUSTEIO",IF(X832='Tabelas auxiliares'!$A$236,"INVESTIMENTO","ERRO - VERIFICAR"))))</f>
        <v/>
      </c>
      <c r="Z832" s="64" t="str">
        <f t="shared" si="25"/>
        <v/>
      </c>
      <c r="AA832" s="44"/>
      <c r="AB832" s="44"/>
      <c r="AC832" s="44"/>
    </row>
    <row r="833" spans="6:29" x14ac:dyDescent="0.25">
      <c r="F833" s="51" t="str">
        <f>IFERROR(VLOOKUP(D833,'Tabelas auxiliares'!$A$3:$B$61,2,FALSE),"")</f>
        <v/>
      </c>
      <c r="G833" s="51" t="str">
        <f>IFERROR(VLOOKUP($B833,'Tabelas auxiliares'!$A$65:$C$102,2,FALSE),"")</f>
        <v/>
      </c>
      <c r="H833" s="51" t="str">
        <f>IFERROR(VLOOKUP($B833,'Tabelas auxiliares'!$A$65:$C$102,3,FALSE),"")</f>
        <v/>
      </c>
      <c r="X833" s="51" t="str">
        <f t="shared" si="24"/>
        <v/>
      </c>
      <c r="Y833" s="51" t="str">
        <f>IF(T833="","",IF(AND(T833&lt;&gt;'Tabelas auxiliares'!$B$236,T833&lt;&gt;'Tabelas auxiliares'!$B$237),"FOLHA DE PESSOAL",IF(X833='Tabelas auxiliares'!$A$237,"CUSTEIO",IF(X833='Tabelas auxiliares'!$A$236,"INVESTIMENTO","ERRO - VERIFICAR"))))</f>
        <v/>
      </c>
      <c r="Z833" s="64" t="str">
        <f t="shared" si="25"/>
        <v/>
      </c>
      <c r="AA833" s="44"/>
      <c r="AB833" s="44"/>
      <c r="AC833" s="44"/>
    </row>
    <row r="834" spans="6:29" x14ac:dyDescent="0.25">
      <c r="F834" s="51" t="str">
        <f>IFERROR(VLOOKUP(D834,'Tabelas auxiliares'!$A$3:$B$61,2,FALSE),"")</f>
        <v/>
      </c>
      <c r="G834" s="51" t="str">
        <f>IFERROR(VLOOKUP($B834,'Tabelas auxiliares'!$A$65:$C$102,2,FALSE),"")</f>
        <v/>
      </c>
      <c r="H834" s="51" t="str">
        <f>IFERROR(VLOOKUP($B834,'Tabelas auxiliares'!$A$65:$C$102,3,FALSE),"")</f>
        <v/>
      </c>
      <c r="X834" s="51" t="str">
        <f t="shared" si="24"/>
        <v/>
      </c>
      <c r="Y834" s="51" t="str">
        <f>IF(T834="","",IF(AND(T834&lt;&gt;'Tabelas auxiliares'!$B$236,T834&lt;&gt;'Tabelas auxiliares'!$B$237),"FOLHA DE PESSOAL",IF(X834='Tabelas auxiliares'!$A$237,"CUSTEIO",IF(X834='Tabelas auxiliares'!$A$236,"INVESTIMENTO","ERRO - VERIFICAR"))))</f>
        <v/>
      </c>
      <c r="Z834" s="64" t="str">
        <f t="shared" si="25"/>
        <v/>
      </c>
      <c r="AA834" s="44"/>
      <c r="AB834" s="44"/>
      <c r="AC834" s="44"/>
    </row>
    <row r="835" spans="6:29" x14ac:dyDescent="0.25">
      <c r="F835" s="51" t="str">
        <f>IFERROR(VLOOKUP(D835,'Tabelas auxiliares'!$A$3:$B$61,2,FALSE),"")</f>
        <v/>
      </c>
      <c r="G835" s="51" t="str">
        <f>IFERROR(VLOOKUP($B835,'Tabelas auxiliares'!$A$65:$C$102,2,FALSE),"")</f>
        <v/>
      </c>
      <c r="H835" s="51" t="str">
        <f>IFERROR(VLOOKUP($B835,'Tabelas auxiliares'!$A$65:$C$102,3,FALSE),"")</f>
        <v/>
      </c>
      <c r="X835" s="51" t="str">
        <f t="shared" si="24"/>
        <v/>
      </c>
      <c r="Y835" s="51" t="str">
        <f>IF(T835="","",IF(AND(T835&lt;&gt;'Tabelas auxiliares'!$B$236,T835&lt;&gt;'Tabelas auxiliares'!$B$237),"FOLHA DE PESSOAL",IF(X835='Tabelas auxiliares'!$A$237,"CUSTEIO",IF(X835='Tabelas auxiliares'!$A$236,"INVESTIMENTO","ERRO - VERIFICAR"))))</f>
        <v/>
      </c>
      <c r="Z835" s="64" t="str">
        <f t="shared" si="25"/>
        <v/>
      </c>
      <c r="AA835" s="44"/>
      <c r="AB835" s="44"/>
      <c r="AC835" s="44"/>
    </row>
    <row r="836" spans="6:29" x14ac:dyDescent="0.25">
      <c r="F836" s="51" t="str">
        <f>IFERROR(VLOOKUP(D836,'Tabelas auxiliares'!$A$3:$B$61,2,FALSE),"")</f>
        <v/>
      </c>
      <c r="G836" s="51" t="str">
        <f>IFERROR(VLOOKUP($B836,'Tabelas auxiliares'!$A$65:$C$102,2,FALSE),"")</f>
        <v/>
      </c>
      <c r="H836" s="51" t="str">
        <f>IFERROR(VLOOKUP($B836,'Tabelas auxiliares'!$A$65:$C$102,3,FALSE),"")</f>
        <v/>
      </c>
      <c r="X836" s="51" t="str">
        <f t="shared" ref="X836:X899" si="26">LEFT(V836,1)</f>
        <v/>
      </c>
      <c r="Y836" s="51" t="str">
        <f>IF(T836="","",IF(AND(T836&lt;&gt;'Tabelas auxiliares'!$B$236,T836&lt;&gt;'Tabelas auxiliares'!$B$237),"FOLHA DE PESSOAL",IF(X836='Tabelas auxiliares'!$A$237,"CUSTEIO",IF(X836='Tabelas auxiliares'!$A$236,"INVESTIMENTO","ERRO - VERIFICAR"))))</f>
        <v/>
      </c>
      <c r="Z836" s="64" t="str">
        <f t="shared" si="25"/>
        <v/>
      </c>
      <c r="AA836" s="44"/>
      <c r="AB836" s="44"/>
      <c r="AC836" s="44"/>
    </row>
    <row r="837" spans="6:29" x14ac:dyDescent="0.25">
      <c r="F837" s="51" t="str">
        <f>IFERROR(VLOOKUP(D837,'Tabelas auxiliares'!$A$3:$B$61,2,FALSE),"")</f>
        <v/>
      </c>
      <c r="G837" s="51" t="str">
        <f>IFERROR(VLOOKUP($B837,'Tabelas auxiliares'!$A$65:$C$102,2,FALSE),"")</f>
        <v/>
      </c>
      <c r="H837" s="51" t="str">
        <f>IFERROR(VLOOKUP($B837,'Tabelas auxiliares'!$A$65:$C$102,3,FALSE),"")</f>
        <v/>
      </c>
      <c r="X837" s="51" t="str">
        <f t="shared" si="26"/>
        <v/>
      </c>
      <c r="Y837" s="51" t="str">
        <f>IF(T837="","",IF(AND(T837&lt;&gt;'Tabelas auxiliares'!$B$236,T837&lt;&gt;'Tabelas auxiliares'!$B$237),"FOLHA DE PESSOAL",IF(X837='Tabelas auxiliares'!$A$237,"CUSTEIO",IF(X837='Tabelas auxiliares'!$A$236,"INVESTIMENTO","ERRO - VERIFICAR"))))</f>
        <v/>
      </c>
      <c r="Z837" s="64" t="str">
        <f t="shared" ref="Z837:Z900" si="27">IF(AA837+AB837+AC837&lt;&gt;0,AA837+AB837+AC837,"")</f>
        <v/>
      </c>
      <c r="AA837" s="44"/>
      <c r="AB837" s="44"/>
      <c r="AC837" s="44"/>
    </row>
    <row r="838" spans="6:29" x14ac:dyDescent="0.25">
      <c r="F838" s="51" t="str">
        <f>IFERROR(VLOOKUP(D838,'Tabelas auxiliares'!$A$3:$B$61,2,FALSE),"")</f>
        <v/>
      </c>
      <c r="G838" s="51" t="str">
        <f>IFERROR(VLOOKUP($B838,'Tabelas auxiliares'!$A$65:$C$102,2,FALSE),"")</f>
        <v/>
      </c>
      <c r="H838" s="51" t="str">
        <f>IFERROR(VLOOKUP($B838,'Tabelas auxiliares'!$A$65:$C$102,3,FALSE),"")</f>
        <v/>
      </c>
      <c r="X838" s="51" t="str">
        <f t="shared" si="26"/>
        <v/>
      </c>
      <c r="Y838" s="51" t="str">
        <f>IF(T838="","",IF(AND(T838&lt;&gt;'Tabelas auxiliares'!$B$236,T838&lt;&gt;'Tabelas auxiliares'!$B$237),"FOLHA DE PESSOAL",IF(X838='Tabelas auxiliares'!$A$237,"CUSTEIO",IF(X838='Tabelas auxiliares'!$A$236,"INVESTIMENTO","ERRO - VERIFICAR"))))</f>
        <v/>
      </c>
      <c r="Z838" s="64" t="str">
        <f t="shared" si="27"/>
        <v/>
      </c>
      <c r="AA838" s="44"/>
      <c r="AB838" s="44"/>
      <c r="AC838" s="44"/>
    </row>
    <row r="839" spans="6:29" x14ac:dyDescent="0.25">
      <c r="F839" s="51" t="str">
        <f>IFERROR(VLOOKUP(D839,'Tabelas auxiliares'!$A$3:$B$61,2,FALSE),"")</f>
        <v/>
      </c>
      <c r="G839" s="51" t="str">
        <f>IFERROR(VLOOKUP($B839,'Tabelas auxiliares'!$A$65:$C$102,2,FALSE),"")</f>
        <v/>
      </c>
      <c r="H839" s="51" t="str">
        <f>IFERROR(VLOOKUP($B839,'Tabelas auxiliares'!$A$65:$C$102,3,FALSE),"")</f>
        <v/>
      </c>
      <c r="X839" s="51" t="str">
        <f t="shared" si="26"/>
        <v/>
      </c>
      <c r="Y839" s="51" t="str">
        <f>IF(T839="","",IF(AND(T839&lt;&gt;'Tabelas auxiliares'!$B$236,T839&lt;&gt;'Tabelas auxiliares'!$B$237),"FOLHA DE PESSOAL",IF(X839='Tabelas auxiliares'!$A$237,"CUSTEIO",IF(X839='Tabelas auxiliares'!$A$236,"INVESTIMENTO","ERRO - VERIFICAR"))))</f>
        <v/>
      </c>
      <c r="Z839" s="64" t="str">
        <f t="shared" si="27"/>
        <v/>
      </c>
      <c r="AA839" s="44"/>
      <c r="AB839" s="44"/>
      <c r="AC839" s="44"/>
    </row>
    <row r="840" spans="6:29" x14ac:dyDescent="0.25">
      <c r="F840" s="51" t="str">
        <f>IFERROR(VLOOKUP(D840,'Tabelas auxiliares'!$A$3:$B$61,2,FALSE),"")</f>
        <v/>
      </c>
      <c r="G840" s="51" t="str">
        <f>IFERROR(VLOOKUP($B840,'Tabelas auxiliares'!$A$65:$C$102,2,FALSE),"")</f>
        <v/>
      </c>
      <c r="H840" s="51" t="str">
        <f>IFERROR(VLOOKUP($B840,'Tabelas auxiliares'!$A$65:$C$102,3,FALSE),"")</f>
        <v/>
      </c>
      <c r="X840" s="51" t="str">
        <f t="shared" si="26"/>
        <v/>
      </c>
      <c r="Y840" s="51" t="str">
        <f>IF(T840="","",IF(AND(T840&lt;&gt;'Tabelas auxiliares'!$B$236,T840&lt;&gt;'Tabelas auxiliares'!$B$237),"FOLHA DE PESSOAL",IF(X840='Tabelas auxiliares'!$A$237,"CUSTEIO",IF(X840='Tabelas auxiliares'!$A$236,"INVESTIMENTO","ERRO - VERIFICAR"))))</f>
        <v/>
      </c>
      <c r="Z840" s="64" t="str">
        <f t="shared" si="27"/>
        <v/>
      </c>
      <c r="AA840" s="44"/>
      <c r="AB840" s="44"/>
      <c r="AC840" s="44"/>
    </row>
    <row r="841" spans="6:29" x14ac:dyDescent="0.25">
      <c r="F841" s="51" t="str">
        <f>IFERROR(VLOOKUP(D841,'Tabelas auxiliares'!$A$3:$B$61,2,FALSE),"")</f>
        <v/>
      </c>
      <c r="G841" s="51" t="str">
        <f>IFERROR(VLOOKUP($B841,'Tabelas auxiliares'!$A$65:$C$102,2,FALSE),"")</f>
        <v/>
      </c>
      <c r="H841" s="51" t="str">
        <f>IFERROR(VLOOKUP($B841,'Tabelas auxiliares'!$A$65:$C$102,3,FALSE),"")</f>
        <v/>
      </c>
      <c r="X841" s="51" t="str">
        <f t="shared" si="26"/>
        <v/>
      </c>
      <c r="Y841" s="51" t="str">
        <f>IF(T841="","",IF(AND(T841&lt;&gt;'Tabelas auxiliares'!$B$236,T841&lt;&gt;'Tabelas auxiliares'!$B$237),"FOLHA DE PESSOAL",IF(X841='Tabelas auxiliares'!$A$237,"CUSTEIO",IF(X841='Tabelas auxiliares'!$A$236,"INVESTIMENTO","ERRO - VERIFICAR"))))</f>
        <v/>
      </c>
      <c r="Z841" s="64" t="str">
        <f t="shared" si="27"/>
        <v/>
      </c>
      <c r="AA841" s="44"/>
      <c r="AB841" s="44"/>
      <c r="AC841" s="44"/>
    </row>
    <row r="842" spans="6:29" x14ac:dyDescent="0.25">
      <c r="F842" s="51" t="str">
        <f>IFERROR(VLOOKUP(D842,'Tabelas auxiliares'!$A$3:$B$61,2,FALSE),"")</f>
        <v/>
      </c>
      <c r="G842" s="51" t="str">
        <f>IFERROR(VLOOKUP($B842,'Tabelas auxiliares'!$A$65:$C$102,2,FALSE),"")</f>
        <v/>
      </c>
      <c r="H842" s="51" t="str">
        <f>IFERROR(VLOOKUP($B842,'Tabelas auxiliares'!$A$65:$C$102,3,FALSE),"")</f>
        <v/>
      </c>
      <c r="X842" s="51" t="str">
        <f t="shared" si="26"/>
        <v/>
      </c>
      <c r="Y842" s="51" t="str">
        <f>IF(T842="","",IF(AND(T842&lt;&gt;'Tabelas auxiliares'!$B$236,T842&lt;&gt;'Tabelas auxiliares'!$B$237),"FOLHA DE PESSOAL",IF(X842='Tabelas auxiliares'!$A$237,"CUSTEIO",IF(X842='Tabelas auxiliares'!$A$236,"INVESTIMENTO","ERRO - VERIFICAR"))))</f>
        <v/>
      </c>
      <c r="Z842" s="64" t="str">
        <f t="shared" si="27"/>
        <v/>
      </c>
      <c r="AA842" s="44"/>
      <c r="AB842" s="44"/>
      <c r="AC842" s="44"/>
    </row>
    <row r="843" spans="6:29" x14ac:dyDescent="0.25">
      <c r="F843" s="51" t="str">
        <f>IFERROR(VLOOKUP(D843,'Tabelas auxiliares'!$A$3:$B$61,2,FALSE),"")</f>
        <v/>
      </c>
      <c r="G843" s="51" t="str">
        <f>IFERROR(VLOOKUP($B843,'Tabelas auxiliares'!$A$65:$C$102,2,FALSE),"")</f>
        <v/>
      </c>
      <c r="H843" s="51" t="str">
        <f>IFERROR(VLOOKUP($B843,'Tabelas auxiliares'!$A$65:$C$102,3,FALSE),"")</f>
        <v/>
      </c>
      <c r="X843" s="51" t="str">
        <f t="shared" si="26"/>
        <v/>
      </c>
      <c r="Y843" s="51" t="str">
        <f>IF(T843="","",IF(AND(T843&lt;&gt;'Tabelas auxiliares'!$B$236,T843&lt;&gt;'Tabelas auxiliares'!$B$237),"FOLHA DE PESSOAL",IF(X843='Tabelas auxiliares'!$A$237,"CUSTEIO",IF(X843='Tabelas auxiliares'!$A$236,"INVESTIMENTO","ERRO - VERIFICAR"))))</f>
        <v/>
      </c>
      <c r="Z843" s="64" t="str">
        <f t="shared" si="27"/>
        <v/>
      </c>
      <c r="AA843" s="44"/>
      <c r="AB843" s="44"/>
      <c r="AC843" s="44"/>
    </row>
    <row r="844" spans="6:29" x14ac:dyDescent="0.25">
      <c r="F844" s="51" t="str">
        <f>IFERROR(VLOOKUP(D844,'Tabelas auxiliares'!$A$3:$B$61,2,FALSE),"")</f>
        <v/>
      </c>
      <c r="G844" s="51" t="str">
        <f>IFERROR(VLOOKUP($B844,'Tabelas auxiliares'!$A$65:$C$102,2,FALSE),"")</f>
        <v/>
      </c>
      <c r="H844" s="51" t="str">
        <f>IFERROR(VLOOKUP($B844,'Tabelas auxiliares'!$A$65:$C$102,3,FALSE),"")</f>
        <v/>
      </c>
      <c r="X844" s="51" t="str">
        <f t="shared" si="26"/>
        <v/>
      </c>
      <c r="Y844" s="51" t="str">
        <f>IF(T844="","",IF(AND(T844&lt;&gt;'Tabelas auxiliares'!$B$236,T844&lt;&gt;'Tabelas auxiliares'!$B$237),"FOLHA DE PESSOAL",IF(X844='Tabelas auxiliares'!$A$237,"CUSTEIO",IF(X844='Tabelas auxiliares'!$A$236,"INVESTIMENTO","ERRO - VERIFICAR"))))</f>
        <v/>
      </c>
      <c r="Z844" s="64" t="str">
        <f t="shared" si="27"/>
        <v/>
      </c>
      <c r="AA844" s="44"/>
      <c r="AB844" s="44"/>
      <c r="AC844" s="44"/>
    </row>
    <row r="845" spans="6:29" x14ac:dyDescent="0.25">
      <c r="F845" s="51" t="str">
        <f>IFERROR(VLOOKUP(D845,'Tabelas auxiliares'!$A$3:$B$61,2,FALSE),"")</f>
        <v/>
      </c>
      <c r="G845" s="51" t="str">
        <f>IFERROR(VLOOKUP($B845,'Tabelas auxiliares'!$A$65:$C$102,2,FALSE),"")</f>
        <v/>
      </c>
      <c r="H845" s="51" t="str">
        <f>IFERROR(VLOOKUP($B845,'Tabelas auxiliares'!$A$65:$C$102,3,FALSE),"")</f>
        <v/>
      </c>
      <c r="X845" s="51" t="str">
        <f t="shared" si="26"/>
        <v/>
      </c>
      <c r="Y845" s="51" t="str">
        <f>IF(T845="","",IF(AND(T845&lt;&gt;'Tabelas auxiliares'!$B$236,T845&lt;&gt;'Tabelas auxiliares'!$B$237),"FOLHA DE PESSOAL",IF(X845='Tabelas auxiliares'!$A$237,"CUSTEIO",IF(X845='Tabelas auxiliares'!$A$236,"INVESTIMENTO","ERRO - VERIFICAR"))))</f>
        <v/>
      </c>
      <c r="Z845" s="64" t="str">
        <f t="shared" si="27"/>
        <v/>
      </c>
      <c r="AA845" s="44"/>
      <c r="AB845" s="44"/>
      <c r="AC845" s="44"/>
    </row>
    <row r="846" spans="6:29" x14ac:dyDescent="0.25">
      <c r="F846" s="51" t="str">
        <f>IFERROR(VLOOKUP(D846,'Tabelas auxiliares'!$A$3:$B$61,2,FALSE),"")</f>
        <v/>
      </c>
      <c r="G846" s="51" t="str">
        <f>IFERROR(VLOOKUP($B846,'Tabelas auxiliares'!$A$65:$C$102,2,FALSE),"")</f>
        <v/>
      </c>
      <c r="H846" s="51" t="str">
        <f>IFERROR(VLOOKUP($B846,'Tabelas auxiliares'!$A$65:$C$102,3,FALSE),"")</f>
        <v/>
      </c>
      <c r="X846" s="51" t="str">
        <f t="shared" si="26"/>
        <v/>
      </c>
      <c r="Y846" s="51" t="str">
        <f>IF(T846="","",IF(AND(T846&lt;&gt;'Tabelas auxiliares'!$B$236,T846&lt;&gt;'Tabelas auxiliares'!$B$237),"FOLHA DE PESSOAL",IF(X846='Tabelas auxiliares'!$A$237,"CUSTEIO",IF(X846='Tabelas auxiliares'!$A$236,"INVESTIMENTO","ERRO - VERIFICAR"))))</f>
        <v/>
      </c>
      <c r="Z846" s="64" t="str">
        <f t="shared" si="27"/>
        <v/>
      </c>
      <c r="AA846" s="44"/>
      <c r="AB846" s="44"/>
      <c r="AC846" s="44"/>
    </row>
    <row r="847" spans="6:29" x14ac:dyDescent="0.25">
      <c r="F847" s="51" t="str">
        <f>IFERROR(VLOOKUP(D847,'Tabelas auxiliares'!$A$3:$B$61,2,FALSE),"")</f>
        <v/>
      </c>
      <c r="G847" s="51" t="str">
        <f>IFERROR(VLOOKUP($B847,'Tabelas auxiliares'!$A$65:$C$102,2,FALSE),"")</f>
        <v/>
      </c>
      <c r="H847" s="51" t="str">
        <f>IFERROR(VLOOKUP($B847,'Tabelas auxiliares'!$A$65:$C$102,3,FALSE),"")</f>
        <v/>
      </c>
      <c r="X847" s="51" t="str">
        <f t="shared" si="26"/>
        <v/>
      </c>
      <c r="Y847" s="51" t="str">
        <f>IF(T847="","",IF(AND(T847&lt;&gt;'Tabelas auxiliares'!$B$236,T847&lt;&gt;'Tabelas auxiliares'!$B$237),"FOLHA DE PESSOAL",IF(X847='Tabelas auxiliares'!$A$237,"CUSTEIO",IF(X847='Tabelas auxiliares'!$A$236,"INVESTIMENTO","ERRO - VERIFICAR"))))</f>
        <v/>
      </c>
      <c r="Z847" s="64" t="str">
        <f t="shared" si="27"/>
        <v/>
      </c>
      <c r="AA847" s="44"/>
      <c r="AB847" s="44"/>
      <c r="AC847" s="44"/>
    </row>
    <row r="848" spans="6:29" x14ac:dyDescent="0.25">
      <c r="F848" s="51" t="str">
        <f>IFERROR(VLOOKUP(D848,'Tabelas auxiliares'!$A$3:$B$61,2,FALSE),"")</f>
        <v/>
      </c>
      <c r="G848" s="51" t="str">
        <f>IFERROR(VLOOKUP($B848,'Tabelas auxiliares'!$A$65:$C$102,2,FALSE),"")</f>
        <v/>
      </c>
      <c r="H848" s="51" t="str">
        <f>IFERROR(VLOOKUP($B848,'Tabelas auxiliares'!$A$65:$C$102,3,FALSE),"")</f>
        <v/>
      </c>
      <c r="X848" s="51" t="str">
        <f t="shared" si="26"/>
        <v/>
      </c>
      <c r="Y848" s="51" t="str">
        <f>IF(T848="","",IF(AND(T848&lt;&gt;'Tabelas auxiliares'!$B$236,T848&lt;&gt;'Tabelas auxiliares'!$B$237),"FOLHA DE PESSOAL",IF(X848='Tabelas auxiliares'!$A$237,"CUSTEIO",IF(X848='Tabelas auxiliares'!$A$236,"INVESTIMENTO","ERRO - VERIFICAR"))))</f>
        <v/>
      </c>
      <c r="Z848" s="64" t="str">
        <f t="shared" si="27"/>
        <v/>
      </c>
      <c r="AA848" s="44"/>
      <c r="AB848" s="44"/>
      <c r="AC848" s="44"/>
    </row>
    <row r="849" spans="6:29" x14ac:dyDescent="0.25">
      <c r="F849" s="51" t="str">
        <f>IFERROR(VLOOKUP(D849,'Tabelas auxiliares'!$A$3:$B$61,2,FALSE),"")</f>
        <v/>
      </c>
      <c r="G849" s="51" t="str">
        <f>IFERROR(VLOOKUP($B849,'Tabelas auxiliares'!$A$65:$C$102,2,FALSE),"")</f>
        <v/>
      </c>
      <c r="H849" s="51" t="str">
        <f>IFERROR(VLOOKUP($B849,'Tabelas auxiliares'!$A$65:$C$102,3,FALSE),"")</f>
        <v/>
      </c>
      <c r="X849" s="51" t="str">
        <f t="shared" si="26"/>
        <v/>
      </c>
      <c r="Y849" s="51" t="str">
        <f>IF(T849="","",IF(AND(T849&lt;&gt;'Tabelas auxiliares'!$B$236,T849&lt;&gt;'Tabelas auxiliares'!$B$237),"FOLHA DE PESSOAL",IF(X849='Tabelas auxiliares'!$A$237,"CUSTEIO",IF(X849='Tabelas auxiliares'!$A$236,"INVESTIMENTO","ERRO - VERIFICAR"))))</f>
        <v/>
      </c>
      <c r="Z849" s="64" t="str">
        <f t="shared" si="27"/>
        <v/>
      </c>
      <c r="AA849" s="44"/>
      <c r="AB849" s="44"/>
      <c r="AC849" s="44"/>
    </row>
    <row r="850" spans="6:29" x14ac:dyDescent="0.25">
      <c r="F850" s="51" t="str">
        <f>IFERROR(VLOOKUP(D850,'Tabelas auxiliares'!$A$3:$B$61,2,FALSE),"")</f>
        <v/>
      </c>
      <c r="G850" s="51" t="str">
        <f>IFERROR(VLOOKUP($B850,'Tabelas auxiliares'!$A$65:$C$102,2,FALSE),"")</f>
        <v/>
      </c>
      <c r="H850" s="51" t="str">
        <f>IFERROR(VLOOKUP($B850,'Tabelas auxiliares'!$A$65:$C$102,3,FALSE),"")</f>
        <v/>
      </c>
      <c r="X850" s="51" t="str">
        <f t="shared" si="26"/>
        <v/>
      </c>
      <c r="Y850" s="51" t="str">
        <f>IF(T850="","",IF(AND(T850&lt;&gt;'Tabelas auxiliares'!$B$236,T850&lt;&gt;'Tabelas auxiliares'!$B$237),"FOLHA DE PESSOAL",IF(X850='Tabelas auxiliares'!$A$237,"CUSTEIO",IF(X850='Tabelas auxiliares'!$A$236,"INVESTIMENTO","ERRO - VERIFICAR"))))</f>
        <v/>
      </c>
      <c r="Z850" s="64" t="str">
        <f t="shared" si="27"/>
        <v/>
      </c>
      <c r="AA850" s="44"/>
      <c r="AB850" s="44"/>
      <c r="AC850" s="44"/>
    </row>
    <row r="851" spans="6:29" x14ac:dyDescent="0.25">
      <c r="F851" s="51" t="str">
        <f>IFERROR(VLOOKUP(D851,'Tabelas auxiliares'!$A$3:$B$61,2,FALSE),"")</f>
        <v/>
      </c>
      <c r="G851" s="51" t="str">
        <f>IFERROR(VLOOKUP($B851,'Tabelas auxiliares'!$A$65:$C$102,2,FALSE),"")</f>
        <v/>
      </c>
      <c r="H851" s="51" t="str">
        <f>IFERROR(VLOOKUP($B851,'Tabelas auxiliares'!$A$65:$C$102,3,FALSE),"")</f>
        <v/>
      </c>
      <c r="X851" s="51" t="str">
        <f t="shared" si="26"/>
        <v/>
      </c>
      <c r="Y851" s="51" t="str">
        <f>IF(T851="","",IF(AND(T851&lt;&gt;'Tabelas auxiliares'!$B$236,T851&lt;&gt;'Tabelas auxiliares'!$B$237),"FOLHA DE PESSOAL",IF(X851='Tabelas auxiliares'!$A$237,"CUSTEIO",IF(X851='Tabelas auxiliares'!$A$236,"INVESTIMENTO","ERRO - VERIFICAR"))))</f>
        <v/>
      </c>
      <c r="Z851" s="64" t="str">
        <f t="shared" si="27"/>
        <v/>
      </c>
      <c r="AA851" s="44"/>
      <c r="AB851" s="44"/>
      <c r="AC851" s="44"/>
    </row>
    <row r="852" spans="6:29" x14ac:dyDescent="0.25">
      <c r="F852" s="51" t="str">
        <f>IFERROR(VLOOKUP(D852,'Tabelas auxiliares'!$A$3:$B$61,2,FALSE),"")</f>
        <v/>
      </c>
      <c r="G852" s="51" t="str">
        <f>IFERROR(VLOOKUP($B852,'Tabelas auxiliares'!$A$65:$C$102,2,FALSE),"")</f>
        <v/>
      </c>
      <c r="H852" s="51" t="str">
        <f>IFERROR(VLOOKUP($B852,'Tabelas auxiliares'!$A$65:$C$102,3,FALSE),"")</f>
        <v/>
      </c>
      <c r="X852" s="51" t="str">
        <f t="shared" si="26"/>
        <v/>
      </c>
      <c r="Y852" s="51" t="str">
        <f>IF(T852="","",IF(AND(T852&lt;&gt;'Tabelas auxiliares'!$B$236,T852&lt;&gt;'Tabelas auxiliares'!$B$237),"FOLHA DE PESSOAL",IF(X852='Tabelas auxiliares'!$A$237,"CUSTEIO",IF(X852='Tabelas auxiliares'!$A$236,"INVESTIMENTO","ERRO - VERIFICAR"))))</f>
        <v/>
      </c>
      <c r="Z852" s="64" t="str">
        <f t="shared" si="27"/>
        <v/>
      </c>
      <c r="AA852" s="44"/>
      <c r="AB852" s="44"/>
      <c r="AC852" s="44"/>
    </row>
    <row r="853" spans="6:29" x14ac:dyDescent="0.25">
      <c r="F853" s="51" t="str">
        <f>IFERROR(VLOOKUP(D853,'Tabelas auxiliares'!$A$3:$B$61,2,FALSE),"")</f>
        <v/>
      </c>
      <c r="G853" s="51" t="str">
        <f>IFERROR(VLOOKUP($B853,'Tabelas auxiliares'!$A$65:$C$102,2,FALSE),"")</f>
        <v/>
      </c>
      <c r="H853" s="51" t="str">
        <f>IFERROR(VLOOKUP($B853,'Tabelas auxiliares'!$A$65:$C$102,3,FALSE),"")</f>
        <v/>
      </c>
      <c r="X853" s="51" t="str">
        <f t="shared" si="26"/>
        <v/>
      </c>
      <c r="Y853" s="51" t="str">
        <f>IF(T853="","",IF(AND(T853&lt;&gt;'Tabelas auxiliares'!$B$236,T853&lt;&gt;'Tabelas auxiliares'!$B$237),"FOLHA DE PESSOAL",IF(X853='Tabelas auxiliares'!$A$237,"CUSTEIO",IF(X853='Tabelas auxiliares'!$A$236,"INVESTIMENTO","ERRO - VERIFICAR"))))</f>
        <v/>
      </c>
      <c r="Z853" s="64" t="str">
        <f t="shared" si="27"/>
        <v/>
      </c>
      <c r="AA853" s="44"/>
      <c r="AB853" s="44"/>
      <c r="AC853" s="44"/>
    </row>
    <row r="854" spans="6:29" x14ac:dyDescent="0.25">
      <c r="F854" s="51" t="str">
        <f>IFERROR(VLOOKUP(D854,'Tabelas auxiliares'!$A$3:$B$61,2,FALSE),"")</f>
        <v/>
      </c>
      <c r="G854" s="51" t="str">
        <f>IFERROR(VLOOKUP($B854,'Tabelas auxiliares'!$A$65:$C$102,2,FALSE),"")</f>
        <v/>
      </c>
      <c r="H854" s="51" t="str">
        <f>IFERROR(VLOOKUP($B854,'Tabelas auxiliares'!$A$65:$C$102,3,FALSE),"")</f>
        <v/>
      </c>
      <c r="X854" s="51" t="str">
        <f t="shared" si="26"/>
        <v/>
      </c>
      <c r="Y854" s="51" t="str">
        <f>IF(T854="","",IF(AND(T854&lt;&gt;'Tabelas auxiliares'!$B$236,T854&lt;&gt;'Tabelas auxiliares'!$B$237),"FOLHA DE PESSOAL",IF(X854='Tabelas auxiliares'!$A$237,"CUSTEIO",IF(X854='Tabelas auxiliares'!$A$236,"INVESTIMENTO","ERRO - VERIFICAR"))))</f>
        <v/>
      </c>
      <c r="Z854" s="64" t="str">
        <f t="shared" si="27"/>
        <v/>
      </c>
      <c r="AA854" s="44"/>
      <c r="AB854" s="44"/>
      <c r="AC854" s="44"/>
    </row>
    <row r="855" spans="6:29" x14ac:dyDescent="0.25">
      <c r="F855" s="51" t="str">
        <f>IFERROR(VLOOKUP(D855,'Tabelas auxiliares'!$A$3:$B$61,2,FALSE),"")</f>
        <v/>
      </c>
      <c r="G855" s="51" t="str">
        <f>IFERROR(VLOOKUP($B855,'Tabelas auxiliares'!$A$65:$C$102,2,FALSE),"")</f>
        <v/>
      </c>
      <c r="H855" s="51" t="str">
        <f>IFERROR(VLOOKUP($B855,'Tabelas auxiliares'!$A$65:$C$102,3,FALSE),"")</f>
        <v/>
      </c>
      <c r="X855" s="51" t="str">
        <f t="shared" si="26"/>
        <v/>
      </c>
      <c r="Y855" s="51" t="str">
        <f>IF(T855="","",IF(AND(T855&lt;&gt;'Tabelas auxiliares'!$B$236,T855&lt;&gt;'Tabelas auxiliares'!$B$237),"FOLHA DE PESSOAL",IF(X855='Tabelas auxiliares'!$A$237,"CUSTEIO",IF(X855='Tabelas auxiliares'!$A$236,"INVESTIMENTO","ERRO - VERIFICAR"))))</f>
        <v/>
      </c>
      <c r="Z855" s="64" t="str">
        <f t="shared" si="27"/>
        <v/>
      </c>
      <c r="AA855" s="44"/>
      <c r="AB855" s="44"/>
      <c r="AC855" s="44"/>
    </row>
    <row r="856" spans="6:29" x14ac:dyDescent="0.25">
      <c r="F856" s="51" t="str">
        <f>IFERROR(VLOOKUP(D856,'Tabelas auxiliares'!$A$3:$B$61,2,FALSE),"")</f>
        <v/>
      </c>
      <c r="G856" s="51" t="str">
        <f>IFERROR(VLOOKUP($B856,'Tabelas auxiliares'!$A$65:$C$102,2,FALSE),"")</f>
        <v/>
      </c>
      <c r="H856" s="51" t="str">
        <f>IFERROR(VLOOKUP($B856,'Tabelas auxiliares'!$A$65:$C$102,3,FALSE),"")</f>
        <v/>
      </c>
      <c r="X856" s="51" t="str">
        <f t="shared" si="26"/>
        <v/>
      </c>
      <c r="Y856" s="51" t="str">
        <f>IF(T856="","",IF(AND(T856&lt;&gt;'Tabelas auxiliares'!$B$236,T856&lt;&gt;'Tabelas auxiliares'!$B$237),"FOLHA DE PESSOAL",IF(X856='Tabelas auxiliares'!$A$237,"CUSTEIO",IF(X856='Tabelas auxiliares'!$A$236,"INVESTIMENTO","ERRO - VERIFICAR"))))</f>
        <v/>
      </c>
      <c r="Z856" s="64" t="str">
        <f t="shared" si="27"/>
        <v/>
      </c>
      <c r="AA856" s="44"/>
      <c r="AB856" s="44"/>
      <c r="AC856" s="44"/>
    </row>
    <row r="857" spans="6:29" x14ac:dyDescent="0.25">
      <c r="F857" s="51" t="str">
        <f>IFERROR(VLOOKUP(D857,'Tabelas auxiliares'!$A$3:$B$61,2,FALSE),"")</f>
        <v/>
      </c>
      <c r="G857" s="51" t="str">
        <f>IFERROR(VLOOKUP($B857,'Tabelas auxiliares'!$A$65:$C$102,2,FALSE),"")</f>
        <v/>
      </c>
      <c r="H857" s="51" t="str">
        <f>IFERROR(VLOOKUP($B857,'Tabelas auxiliares'!$A$65:$C$102,3,FALSE),"")</f>
        <v/>
      </c>
      <c r="X857" s="51" t="str">
        <f t="shared" si="26"/>
        <v/>
      </c>
      <c r="Y857" s="51" t="str">
        <f>IF(T857="","",IF(AND(T857&lt;&gt;'Tabelas auxiliares'!$B$236,T857&lt;&gt;'Tabelas auxiliares'!$B$237),"FOLHA DE PESSOAL",IF(X857='Tabelas auxiliares'!$A$237,"CUSTEIO",IF(X857='Tabelas auxiliares'!$A$236,"INVESTIMENTO","ERRO - VERIFICAR"))))</f>
        <v/>
      </c>
      <c r="Z857" s="64" t="str">
        <f t="shared" si="27"/>
        <v/>
      </c>
      <c r="AA857" s="44"/>
      <c r="AB857" s="44"/>
      <c r="AC857" s="44"/>
    </row>
    <row r="858" spans="6:29" x14ac:dyDescent="0.25">
      <c r="F858" s="51" t="str">
        <f>IFERROR(VLOOKUP(D858,'Tabelas auxiliares'!$A$3:$B$61,2,FALSE),"")</f>
        <v/>
      </c>
      <c r="G858" s="51" t="str">
        <f>IFERROR(VLOOKUP($B858,'Tabelas auxiliares'!$A$65:$C$102,2,FALSE),"")</f>
        <v/>
      </c>
      <c r="H858" s="51" t="str">
        <f>IFERROR(VLOOKUP($B858,'Tabelas auxiliares'!$A$65:$C$102,3,FALSE),"")</f>
        <v/>
      </c>
      <c r="X858" s="51" t="str">
        <f t="shared" si="26"/>
        <v/>
      </c>
      <c r="Y858" s="51" t="str">
        <f>IF(T858="","",IF(AND(T858&lt;&gt;'Tabelas auxiliares'!$B$236,T858&lt;&gt;'Tabelas auxiliares'!$B$237),"FOLHA DE PESSOAL",IF(X858='Tabelas auxiliares'!$A$237,"CUSTEIO",IF(X858='Tabelas auxiliares'!$A$236,"INVESTIMENTO","ERRO - VERIFICAR"))))</f>
        <v/>
      </c>
      <c r="Z858" s="64" t="str">
        <f t="shared" si="27"/>
        <v/>
      </c>
      <c r="AA858" s="44"/>
      <c r="AB858" s="44"/>
      <c r="AC858" s="44"/>
    </row>
    <row r="859" spans="6:29" x14ac:dyDescent="0.25">
      <c r="F859" s="51" t="str">
        <f>IFERROR(VLOOKUP(D859,'Tabelas auxiliares'!$A$3:$B$61,2,FALSE),"")</f>
        <v/>
      </c>
      <c r="G859" s="51" t="str">
        <f>IFERROR(VLOOKUP($B859,'Tabelas auxiliares'!$A$65:$C$102,2,FALSE),"")</f>
        <v/>
      </c>
      <c r="H859" s="51" t="str">
        <f>IFERROR(VLOOKUP($B859,'Tabelas auxiliares'!$A$65:$C$102,3,FALSE),"")</f>
        <v/>
      </c>
      <c r="X859" s="51" t="str">
        <f t="shared" si="26"/>
        <v/>
      </c>
      <c r="Y859" s="51" t="str">
        <f>IF(T859="","",IF(AND(T859&lt;&gt;'Tabelas auxiliares'!$B$236,T859&lt;&gt;'Tabelas auxiliares'!$B$237),"FOLHA DE PESSOAL",IF(X859='Tabelas auxiliares'!$A$237,"CUSTEIO",IF(X859='Tabelas auxiliares'!$A$236,"INVESTIMENTO","ERRO - VERIFICAR"))))</f>
        <v/>
      </c>
      <c r="Z859" s="64" t="str">
        <f t="shared" si="27"/>
        <v/>
      </c>
      <c r="AA859" s="44"/>
      <c r="AB859" s="44"/>
      <c r="AC859" s="44"/>
    </row>
    <row r="860" spans="6:29" x14ac:dyDescent="0.25">
      <c r="F860" s="51" t="str">
        <f>IFERROR(VLOOKUP(D860,'Tabelas auxiliares'!$A$3:$B$61,2,FALSE),"")</f>
        <v/>
      </c>
      <c r="G860" s="51" t="str">
        <f>IFERROR(VLOOKUP($B860,'Tabelas auxiliares'!$A$65:$C$102,2,FALSE),"")</f>
        <v/>
      </c>
      <c r="H860" s="51" t="str">
        <f>IFERROR(VLOOKUP($B860,'Tabelas auxiliares'!$A$65:$C$102,3,FALSE),"")</f>
        <v/>
      </c>
      <c r="X860" s="51" t="str">
        <f t="shared" si="26"/>
        <v/>
      </c>
      <c r="Y860" s="51" t="str">
        <f>IF(T860="","",IF(AND(T860&lt;&gt;'Tabelas auxiliares'!$B$236,T860&lt;&gt;'Tabelas auxiliares'!$B$237),"FOLHA DE PESSOAL",IF(X860='Tabelas auxiliares'!$A$237,"CUSTEIO",IF(X860='Tabelas auxiliares'!$A$236,"INVESTIMENTO","ERRO - VERIFICAR"))))</f>
        <v/>
      </c>
      <c r="Z860" s="64" t="str">
        <f t="shared" si="27"/>
        <v/>
      </c>
      <c r="AA860" s="44"/>
      <c r="AB860" s="44"/>
      <c r="AC860" s="44"/>
    </row>
    <row r="861" spans="6:29" x14ac:dyDescent="0.25">
      <c r="F861" s="51" t="str">
        <f>IFERROR(VLOOKUP(D861,'Tabelas auxiliares'!$A$3:$B$61,2,FALSE),"")</f>
        <v/>
      </c>
      <c r="G861" s="51" t="str">
        <f>IFERROR(VLOOKUP($B861,'Tabelas auxiliares'!$A$65:$C$102,2,FALSE),"")</f>
        <v/>
      </c>
      <c r="H861" s="51" t="str">
        <f>IFERROR(VLOOKUP($B861,'Tabelas auxiliares'!$A$65:$C$102,3,FALSE),"")</f>
        <v/>
      </c>
      <c r="X861" s="51" t="str">
        <f t="shared" si="26"/>
        <v/>
      </c>
      <c r="Y861" s="51" t="str">
        <f>IF(T861="","",IF(AND(T861&lt;&gt;'Tabelas auxiliares'!$B$236,T861&lt;&gt;'Tabelas auxiliares'!$B$237),"FOLHA DE PESSOAL",IF(X861='Tabelas auxiliares'!$A$237,"CUSTEIO",IF(X861='Tabelas auxiliares'!$A$236,"INVESTIMENTO","ERRO - VERIFICAR"))))</f>
        <v/>
      </c>
      <c r="Z861" s="64" t="str">
        <f t="shared" si="27"/>
        <v/>
      </c>
      <c r="AA861" s="44"/>
      <c r="AB861" s="44"/>
      <c r="AC861" s="44"/>
    </row>
    <row r="862" spans="6:29" x14ac:dyDescent="0.25">
      <c r="F862" s="51" t="str">
        <f>IFERROR(VLOOKUP(D862,'Tabelas auxiliares'!$A$3:$B$61,2,FALSE),"")</f>
        <v/>
      </c>
      <c r="G862" s="51" t="str">
        <f>IFERROR(VLOOKUP($B862,'Tabelas auxiliares'!$A$65:$C$102,2,FALSE),"")</f>
        <v/>
      </c>
      <c r="H862" s="51" t="str">
        <f>IFERROR(VLOOKUP($B862,'Tabelas auxiliares'!$A$65:$C$102,3,FALSE),"")</f>
        <v/>
      </c>
      <c r="X862" s="51" t="str">
        <f t="shared" si="26"/>
        <v/>
      </c>
      <c r="Y862" s="51" t="str">
        <f>IF(T862="","",IF(AND(T862&lt;&gt;'Tabelas auxiliares'!$B$236,T862&lt;&gt;'Tabelas auxiliares'!$B$237),"FOLHA DE PESSOAL",IF(X862='Tabelas auxiliares'!$A$237,"CUSTEIO",IF(X862='Tabelas auxiliares'!$A$236,"INVESTIMENTO","ERRO - VERIFICAR"))))</f>
        <v/>
      </c>
      <c r="Z862" s="64" t="str">
        <f t="shared" si="27"/>
        <v/>
      </c>
      <c r="AA862" s="44"/>
      <c r="AB862" s="44"/>
      <c r="AC862" s="44"/>
    </row>
    <row r="863" spans="6:29" x14ac:dyDescent="0.25">
      <c r="F863" s="51" t="str">
        <f>IFERROR(VLOOKUP(D863,'Tabelas auxiliares'!$A$3:$B$61,2,FALSE),"")</f>
        <v/>
      </c>
      <c r="G863" s="51" t="str">
        <f>IFERROR(VLOOKUP($B863,'Tabelas auxiliares'!$A$65:$C$102,2,FALSE),"")</f>
        <v/>
      </c>
      <c r="H863" s="51" t="str">
        <f>IFERROR(VLOOKUP($B863,'Tabelas auxiliares'!$A$65:$C$102,3,FALSE),"")</f>
        <v/>
      </c>
      <c r="X863" s="51" t="str">
        <f t="shared" si="26"/>
        <v/>
      </c>
      <c r="Y863" s="51" t="str">
        <f>IF(T863="","",IF(AND(T863&lt;&gt;'Tabelas auxiliares'!$B$236,T863&lt;&gt;'Tabelas auxiliares'!$B$237),"FOLHA DE PESSOAL",IF(X863='Tabelas auxiliares'!$A$237,"CUSTEIO",IF(X863='Tabelas auxiliares'!$A$236,"INVESTIMENTO","ERRO - VERIFICAR"))))</f>
        <v/>
      </c>
      <c r="Z863" s="64" t="str">
        <f t="shared" si="27"/>
        <v/>
      </c>
      <c r="AA863" s="44"/>
      <c r="AB863" s="44"/>
      <c r="AC863" s="44"/>
    </row>
    <row r="864" spans="6:29" x14ac:dyDescent="0.25">
      <c r="F864" s="51" t="str">
        <f>IFERROR(VLOOKUP(D864,'Tabelas auxiliares'!$A$3:$B$61,2,FALSE),"")</f>
        <v/>
      </c>
      <c r="G864" s="51" t="str">
        <f>IFERROR(VLOOKUP($B864,'Tabelas auxiliares'!$A$65:$C$102,2,FALSE),"")</f>
        <v/>
      </c>
      <c r="H864" s="51" t="str">
        <f>IFERROR(VLOOKUP($B864,'Tabelas auxiliares'!$A$65:$C$102,3,FALSE),"")</f>
        <v/>
      </c>
      <c r="X864" s="51" t="str">
        <f t="shared" si="26"/>
        <v/>
      </c>
      <c r="Y864" s="51" t="str">
        <f>IF(T864="","",IF(AND(T864&lt;&gt;'Tabelas auxiliares'!$B$236,T864&lt;&gt;'Tabelas auxiliares'!$B$237),"FOLHA DE PESSOAL",IF(X864='Tabelas auxiliares'!$A$237,"CUSTEIO",IF(X864='Tabelas auxiliares'!$A$236,"INVESTIMENTO","ERRO - VERIFICAR"))))</f>
        <v/>
      </c>
      <c r="Z864" s="64" t="str">
        <f t="shared" si="27"/>
        <v/>
      </c>
      <c r="AA864" s="44"/>
      <c r="AB864" s="44"/>
      <c r="AC864" s="44"/>
    </row>
    <row r="865" spans="6:29" x14ac:dyDescent="0.25">
      <c r="F865" s="51" t="str">
        <f>IFERROR(VLOOKUP(D865,'Tabelas auxiliares'!$A$3:$B$61,2,FALSE),"")</f>
        <v/>
      </c>
      <c r="G865" s="51" t="str">
        <f>IFERROR(VLOOKUP($B865,'Tabelas auxiliares'!$A$65:$C$102,2,FALSE),"")</f>
        <v/>
      </c>
      <c r="H865" s="51" t="str">
        <f>IFERROR(VLOOKUP($B865,'Tabelas auxiliares'!$A$65:$C$102,3,FALSE),"")</f>
        <v/>
      </c>
      <c r="X865" s="51" t="str">
        <f t="shared" si="26"/>
        <v/>
      </c>
      <c r="Y865" s="51" t="str">
        <f>IF(T865="","",IF(AND(T865&lt;&gt;'Tabelas auxiliares'!$B$236,T865&lt;&gt;'Tabelas auxiliares'!$B$237),"FOLHA DE PESSOAL",IF(X865='Tabelas auxiliares'!$A$237,"CUSTEIO",IF(X865='Tabelas auxiliares'!$A$236,"INVESTIMENTO","ERRO - VERIFICAR"))))</f>
        <v/>
      </c>
      <c r="Z865" s="64" t="str">
        <f t="shared" si="27"/>
        <v/>
      </c>
      <c r="AA865" s="44"/>
      <c r="AB865" s="44"/>
      <c r="AC865" s="44"/>
    </row>
    <row r="866" spans="6:29" x14ac:dyDescent="0.25">
      <c r="F866" s="51" t="str">
        <f>IFERROR(VLOOKUP(D866,'Tabelas auxiliares'!$A$3:$B$61,2,FALSE),"")</f>
        <v/>
      </c>
      <c r="G866" s="51" t="str">
        <f>IFERROR(VLOOKUP($B866,'Tabelas auxiliares'!$A$65:$C$102,2,FALSE),"")</f>
        <v/>
      </c>
      <c r="H866" s="51" t="str">
        <f>IFERROR(VLOOKUP($B866,'Tabelas auxiliares'!$A$65:$C$102,3,FALSE),"")</f>
        <v/>
      </c>
      <c r="X866" s="51" t="str">
        <f t="shared" si="26"/>
        <v/>
      </c>
      <c r="Y866" s="51" t="str">
        <f>IF(T866="","",IF(AND(T866&lt;&gt;'Tabelas auxiliares'!$B$236,T866&lt;&gt;'Tabelas auxiliares'!$B$237),"FOLHA DE PESSOAL",IF(X866='Tabelas auxiliares'!$A$237,"CUSTEIO",IF(X866='Tabelas auxiliares'!$A$236,"INVESTIMENTO","ERRO - VERIFICAR"))))</f>
        <v/>
      </c>
      <c r="Z866" s="64" t="str">
        <f t="shared" si="27"/>
        <v/>
      </c>
      <c r="AA866" s="44"/>
      <c r="AB866" s="44"/>
      <c r="AC866" s="44"/>
    </row>
    <row r="867" spans="6:29" x14ac:dyDescent="0.25">
      <c r="F867" s="51" t="str">
        <f>IFERROR(VLOOKUP(D867,'Tabelas auxiliares'!$A$3:$B$61,2,FALSE),"")</f>
        <v/>
      </c>
      <c r="G867" s="51" t="str">
        <f>IFERROR(VLOOKUP($B867,'Tabelas auxiliares'!$A$65:$C$102,2,FALSE),"")</f>
        <v/>
      </c>
      <c r="H867" s="51" t="str">
        <f>IFERROR(VLOOKUP($B867,'Tabelas auxiliares'!$A$65:$C$102,3,FALSE),"")</f>
        <v/>
      </c>
      <c r="X867" s="51" t="str">
        <f t="shared" si="26"/>
        <v/>
      </c>
      <c r="Y867" s="51" t="str">
        <f>IF(T867="","",IF(AND(T867&lt;&gt;'Tabelas auxiliares'!$B$236,T867&lt;&gt;'Tabelas auxiliares'!$B$237),"FOLHA DE PESSOAL",IF(X867='Tabelas auxiliares'!$A$237,"CUSTEIO",IF(X867='Tabelas auxiliares'!$A$236,"INVESTIMENTO","ERRO - VERIFICAR"))))</f>
        <v/>
      </c>
      <c r="Z867" s="64" t="str">
        <f t="shared" si="27"/>
        <v/>
      </c>
      <c r="AA867" s="44"/>
      <c r="AB867" s="44"/>
      <c r="AC867" s="44"/>
    </row>
    <row r="868" spans="6:29" x14ac:dyDescent="0.25">
      <c r="F868" s="51" t="str">
        <f>IFERROR(VLOOKUP(D868,'Tabelas auxiliares'!$A$3:$B$61,2,FALSE),"")</f>
        <v/>
      </c>
      <c r="G868" s="51" t="str">
        <f>IFERROR(VLOOKUP($B868,'Tabelas auxiliares'!$A$65:$C$102,2,FALSE),"")</f>
        <v/>
      </c>
      <c r="H868" s="51" t="str">
        <f>IFERROR(VLOOKUP($B868,'Tabelas auxiliares'!$A$65:$C$102,3,FALSE),"")</f>
        <v/>
      </c>
      <c r="X868" s="51" t="str">
        <f t="shared" si="26"/>
        <v/>
      </c>
      <c r="Y868" s="51" t="str">
        <f>IF(T868="","",IF(AND(T868&lt;&gt;'Tabelas auxiliares'!$B$236,T868&lt;&gt;'Tabelas auxiliares'!$B$237),"FOLHA DE PESSOAL",IF(X868='Tabelas auxiliares'!$A$237,"CUSTEIO",IF(X868='Tabelas auxiliares'!$A$236,"INVESTIMENTO","ERRO - VERIFICAR"))))</f>
        <v/>
      </c>
      <c r="Z868" s="64" t="str">
        <f t="shared" si="27"/>
        <v/>
      </c>
      <c r="AA868" s="44"/>
      <c r="AB868" s="44"/>
      <c r="AC868" s="44"/>
    </row>
    <row r="869" spans="6:29" x14ac:dyDescent="0.25">
      <c r="F869" s="51" t="str">
        <f>IFERROR(VLOOKUP(D869,'Tabelas auxiliares'!$A$3:$B$61,2,FALSE),"")</f>
        <v/>
      </c>
      <c r="G869" s="51" t="str">
        <f>IFERROR(VLOOKUP($B869,'Tabelas auxiliares'!$A$65:$C$102,2,FALSE),"")</f>
        <v/>
      </c>
      <c r="H869" s="51" t="str">
        <f>IFERROR(VLOOKUP($B869,'Tabelas auxiliares'!$A$65:$C$102,3,FALSE),"")</f>
        <v/>
      </c>
      <c r="X869" s="51" t="str">
        <f t="shared" si="26"/>
        <v/>
      </c>
      <c r="Y869" s="51" t="str">
        <f>IF(T869="","",IF(AND(T869&lt;&gt;'Tabelas auxiliares'!$B$236,T869&lt;&gt;'Tabelas auxiliares'!$B$237),"FOLHA DE PESSOAL",IF(X869='Tabelas auxiliares'!$A$237,"CUSTEIO",IF(X869='Tabelas auxiliares'!$A$236,"INVESTIMENTO","ERRO - VERIFICAR"))))</f>
        <v/>
      </c>
      <c r="Z869" s="64" t="str">
        <f t="shared" si="27"/>
        <v/>
      </c>
      <c r="AA869" s="44"/>
      <c r="AB869" s="44"/>
      <c r="AC869" s="44"/>
    </row>
    <row r="870" spans="6:29" x14ac:dyDescent="0.25">
      <c r="F870" s="51" t="str">
        <f>IFERROR(VLOOKUP(D870,'Tabelas auxiliares'!$A$3:$B$61,2,FALSE),"")</f>
        <v/>
      </c>
      <c r="G870" s="51" t="str">
        <f>IFERROR(VLOOKUP($B870,'Tabelas auxiliares'!$A$65:$C$102,2,FALSE),"")</f>
        <v/>
      </c>
      <c r="H870" s="51" t="str">
        <f>IFERROR(VLOOKUP($B870,'Tabelas auxiliares'!$A$65:$C$102,3,FALSE),"")</f>
        <v/>
      </c>
      <c r="X870" s="51" t="str">
        <f t="shared" si="26"/>
        <v/>
      </c>
      <c r="Y870" s="51" t="str">
        <f>IF(T870="","",IF(AND(T870&lt;&gt;'Tabelas auxiliares'!$B$236,T870&lt;&gt;'Tabelas auxiliares'!$B$237),"FOLHA DE PESSOAL",IF(X870='Tabelas auxiliares'!$A$237,"CUSTEIO",IF(X870='Tabelas auxiliares'!$A$236,"INVESTIMENTO","ERRO - VERIFICAR"))))</f>
        <v/>
      </c>
      <c r="Z870" s="64" t="str">
        <f t="shared" si="27"/>
        <v/>
      </c>
      <c r="AA870" s="44"/>
      <c r="AB870" s="44"/>
      <c r="AC870" s="44"/>
    </row>
    <row r="871" spans="6:29" x14ac:dyDescent="0.25">
      <c r="F871" s="51" t="str">
        <f>IFERROR(VLOOKUP(D871,'Tabelas auxiliares'!$A$3:$B$61,2,FALSE),"")</f>
        <v/>
      </c>
      <c r="G871" s="51" t="str">
        <f>IFERROR(VLOOKUP($B871,'Tabelas auxiliares'!$A$65:$C$102,2,FALSE),"")</f>
        <v/>
      </c>
      <c r="H871" s="51" t="str">
        <f>IFERROR(VLOOKUP($B871,'Tabelas auxiliares'!$A$65:$C$102,3,FALSE),"")</f>
        <v/>
      </c>
      <c r="X871" s="51" t="str">
        <f t="shared" si="26"/>
        <v/>
      </c>
      <c r="Y871" s="51" t="str">
        <f>IF(T871="","",IF(AND(T871&lt;&gt;'Tabelas auxiliares'!$B$236,T871&lt;&gt;'Tabelas auxiliares'!$B$237),"FOLHA DE PESSOAL",IF(X871='Tabelas auxiliares'!$A$237,"CUSTEIO",IF(X871='Tabelas auxiliares'!$A$236,"INVESTIMENTO","ERRO - VERIFICAR"))))</f>
        <v/>
      </c>
      <c r="Z871" s="64" t="str">
        <f t="shared" si="27"/>
        <v/>
      </c>
      <c r="AA871" s="44"/>
      <c r="AB871" s="44"/>
      <c r="AC871" s="44"/>
    </row>
    <row r="872" spans="6:29" x14ac:dyDescent="0.25">
      <c r="F872" s="51" t="str">
        <f>IFERROR(VLOOKUP(D872,'Tabelas auxiliares'!$A$3:$B$61,2,FALSE),"")</f>
        <v/>
      </c>
      <c r="G872" s="51" t="str">
        <f>IFERROR(VLOOKUP($B872,'Tabelas auxiliares'!$A$65:$C$102,2,FALSE),"")</f>
        <v/>
      </c>
      <c r="H872" s="51" t="str">
        <f>IFERROR(VLOOKUP($B872,'Tabelas auxiliares'!$A$65:$C$102,3,FALSE),"")</f>
        <v/>
      </c>
      <c r="X872" s="51" t="str">
        <f t="shared" si="26"/>
        <v/>
      </c>
      <c r="Y872" s="51" t="str">
        <f>IF(T872="","",IF(AND(T872&lt;&gt;'Tabelas auxiliares'!$B$236,T872&lt;&gt;'Tabelas auxiliares'!$B$237),"FOLHA DE PESSOAL",IF(X872='Tabelas auxiliares'!$A$237,"CUSTEIO",IF(X872='Tabelas auxiliares'!$A$236,"INVESTIMENTO","ERRO - VERIFICAR"))))</f>
        <v/>
      </c>
      <c r="Z872" s="64" t="str">
        <f t="shared" si="27"/>
        <v/>
      </c>
      <c r="AA872" s="44"/>
      <c r="AB872" s="44"/>
      <c r="AC872" s="44"/>
    </row>
    <row r="873" spans="6:29" x14ac:dyDescent="0.25">
      <c r="F873" s="51" t="str">
        <f>IFERROR(VLOOKUP(D873,'Tabelas auxiliares'!$A$3:$B$61,2,FALSE),"")</f>
        <v/>
      </c>
      <c r="G873" s="51" t="str">
        <f>IFERROR(VLOOKUP($B873,'Tabelas auxiliares'!$A$65:$C$102,2,FALSE),"")</f>
        <v/>
      </c>
      <c r="H873" s="51" t="str">
        <f>IFERROR(VLOOKUP($B873,'Tabelas auxiliares'!$A$65:$C$102,3,FALSE),"")</f>
        <v/>
      </c>
      <c r="X873" s="51" t="str">
        <f t="shared" si="26"/>
        <v/>
      </c>
      <c r="Y873" s="51" t="str">
        <f>IF(T873="","",IF(AND(T873&lt;&gt;'Tabelas auxiliares'!$B$236,T873&lt;&gt;'Tabelas auxiliares'!$B$237),"FOLHA DE PESSOAL",IF(X873='Tabelas auxiliares'!$A$237,"CUSTEIO",IF(X873='Tabelas auxiliares'!$A$236,"INVESTIMENTO","ERRO - VERIFICAR"))))</f>
        <v/>
      </c>
      <c r="Z873" s="64" t="str">
        <f t="shared" si="27"/>
        <v/>
      </c>
      <c r="AA873" s="44"/>
      <c r="AB873" s="44"/>
      <c r="AC873" s="44"/>
    </row>
    <row r="874" spans="6:29" x14ac:dyDescent="0.25">
      <c r="F874" s="51" t="str">
        <f>IFERROR(VLOOKUP(D874,'Tabelas auxiliares'!$A$3:$B$61,2,FALSE),"")</f>
        <v/>
      </c>
      <c r="G874" s="51" t="str">
        <f>IFERROR(VLOOKUP($B874,'Tabelas auxiliares'!$A$65:$C$102,2,FALSE),"")</f>
        <v/>
      </c>
      <c r="H874" s="51" t="str">
        <f>IFERROR(VLOOKUP($B874,'Tabelas auxiliares'!$A$65:$C$102,3,FALSE),"")</f>
        <v/>
      </c>
      <c r="X874" s="51" t="str">
        <f t="shared" si="26"/>
        <v/>
      </c>
      <c r="Y874" s="51" t="str">
        <f>IF(T874="","",IF(AND(T874&lt;&gt;'Tabelas auxiliares'!$B$236,T874&lt;&gt;'Tabelas auxiliares'!$B$237),"FOLHA DE PESSOAL",IF(X874='Tabelas auxiliares'!$A$237,"CUSTEIO",IF(X874='Tabelas auxiliares'!$A$236,"INVESTIMENTO","ERRO - VERIFICAR"))))</f>
        <v/>
      </c>
      <c r="Z874" s="64" t="str">
        <f t="shared" si="27"/>
        <v/>
      </c>
      <c r="AA874" s="44"/>
      <c r="AB874" s="44"/>
      <c r="AC874" s="44"/>
    </row>
    <row r="875" spans="6:29" x14ac:dyDescent="0.25">
      <c r="F875" s="51" t="str">
        <f>IFERROR(VLOOKUP(D875,'Tabelas auxiliares'!$A$3:$B$61,2,FALSE),"")</f>
        <v/>
      </c>
      <c r="G875" s="51" t="str">
        <f>IFERROR(VLOOKUP($B875,'Tabelas auxiliares'!$A$65:$C$102,2,FALSE),"")</f>
        <v/>
      </c>
      <c r="H875" s="51" t="str">
        <f>IFERROR(VLOOKUP($B875,'Tabelas auxiliares'!$A$65:$C$102,3,FALSE),"")</f>
        <v/>
      </c>
      <c r="X875" s="51" t="str">
        <f t="shared" si="26"/>
        <v/>
      </c>
      <c r="Y875" s="51" t="str">
        <f>IF(T875="","",IF(AND(T875&lt;&gt;'Tabelas auxiliares'!$B$236,T875&lt;&gt;'Tabelas auxiliares'!$B$237),"FOLHA DE PESSOAL",IF(X875='Tabelas auxiliares'!$A$237,"CUSTEIO",IF(X875='Tabelas auxiliares'!$A$236,"INVESTIMENTO","ERRO - VERIFICAR"))))</f>
        <v/>
      </c>
      <c r="Z875" s="64" t="str">
        <f t="shared" si="27"/>
        <v/>
      </c>
      <c r="AA875" s="44"/>
      <c r="AB875" s="44"/>
      <c r="AC875" s="44"/>
    </row>
    <row r="876" spans="6:29" x14ac:dyDescent="0.25">
      <c r="F876" s="51" t="str">
        <f>IFERROR(VLOOKUP(D876,'Tabelas auxiliares'!$A$3:$B$61,2,FALSE),"")</f>
        <v/>
      </c>
      <c r="G876" s="51" t="str">
        <f>IFERROR(VLOOKUP($B876,'Tabelas auxiliares'!$A$65:$C$102,2,FALSE),"")</f>
        <v/>
      </c>
      <c r="H876" s="51" t="str">
        <f>IFERROR(VLOOKUP($B876,'Tabelas auxiliares'!$A$65:$C$102,3,FALSE),"")</f>
        <v/>
      </c>
      <c r="X876" s="51" t="str">
        <f t="shared" si="26"/>
        <v/>
      </c>
      <c r="Y876" s="51" t="str">
        <f>IF(T876="","",IF(AND(T876&lt;&gt;'Tabelas auxiliares'!$B$236,T876&lt;&gt;'Tabelas auxiliares'!$B$237),"FOLHA DE PESSOAL",IF(X876='Tabelas auxiliares'!$A$237,"CUSTEIO",IF(X876='Tabelas auxiliares'!$A$236,"INVESTIMENTO","ERRO - VERIFICAR"))))</f>
        <v/>
      </c>
      <c r="Z876" s="64" t="str">
        <f t="shared" si="27"/>
        <v/>
      </c>
      <c r="AA876" s="44"/>
      <c r="AB876" s="44"/>
      <c r="AC876" s="44"/>
    </row>
    <row r="877" spans="6:29" x14ac:dyDescent="0.25">
      <c r="F877" s="51" t="str">
        <f>IFERROR(VLOOKUP(D877,'Tabelas auxiliares'!$A$3:$B$61,2,FALSE),"")</f>
        <v/>
      </c>
      <c r="G877" s="51" t="str">
        <f>IFERROR(VLOOKUP($B877,'Tabelas auxiliares'!$A$65:$C$102,2,FALSE),"")</f>
        <v/>
      </c>
      <c r="H877" s="51" t="str">
        <f>IFERROR(VLOOKUP($B877,'Tabelas auxiliares'!$A$65:$C$102,3,FALSE),"")</f>
        <v/>
      </c>
      <c r="X877" s="51" t="str">
        <f t="shared" si="26"/>
        <v/>
      </c>
      <c r="Y877" s="51" t="str">
        <f>IF(T877="","",IF(AND(T877&lt;&gt;'Tabelas auxiliares'!$B$236,T877&lt;&gt;'Tabelas auxiliares'!$B$237),"FOLHA DE PESSOAL",IF(X877='Tabelas auxiliares'!$A$237,"CUSTEIO",IF(X877='Tabelas auxiliares'!$A$236,"INVESTIMENTO","ERRO - VERIFICAR"))))</f>
        <v/>
      </c>
      <c r="Z877" s="64" t="str">
        <f t="shared" si="27"/>
        <v/>
      </c>
      <c r="AA877" s="44"/>
      <c r="AB877" s="44"/>
      <c r="AC877" s="44"/>
    </row>
    <row r="878" spans="6:29" x14ac:dyDescent="0.25">
      <c r="F878" s="51" t="str">
        <f>IFERROR(VLOOKUP(D878,'Tabelas auxiliares'!$A$3:$B$61,2,FALSE),"")</f>
        <v/>
      </c>
      <c r="G878" s="51" t="str">
        <f>IFERROR(VLOOKUP($B878,'Tabelas auxiliares'!$A$65:$C$102,2,FALSE),"")</f>
        <v/>
      </c>
      <c r="H878" s="51" t="str">
        <f>IFERROR(VLOOKUP($B878,'Tabelas auxiliares'!$A$65:$C$102,3,FALSE),"")</f>
        <v/>
      </c>
      <c r="X878" s="51" t="str">
        <f t="shared" si="26"/>
        <v/>
      </c>
      <c r="Y878" s="51" t="str">
        <f>IF(T878="","",IF(AND(T878&lt;&gt;'Tabelas auxiliares'!$B$236,T878&lt;&gt;'Tabelas auxiliares'!$B$237),"FOLHA DE PESSOAL",IF(X878='Tabelas auxiliares'!$A$237,"CUSTEIO",IF(X878='Tabelas auxiliares'!$A$236,"INVESTIMENTO","ERRO - VERIFICAR"))))</f>
        <v/>
      </c>
      <c r="Z878" s="64" t="str">
        <f t="shared" si="27"/>
        <v/>
      </c>
      <c r="AA878" s="44"/>
      <c r="AB878" s="44"/>
      <c r="AC878" s="44"/>
    </row>
    <row r="879" spans="6:29" x14ac:dyDescent="0.25">
      <c r="F879" s="51" t="str">
        <f>IFERROR(VLOOKUP(D879,'Tabelas auxiliares'!$A$3:$B$61,2,FALSE),"")</f>
        <v/>
      </c>
      <c r="G879" s="51" t="str">
        <f>IFERROR(VLOOKUP($B879,'Tabelas auxiliares'!$A$65:$C$102,2,FALSE),"")</f>
        <v/>
      </c>
      <c r="H879" s="51" t="str">
        <f>IFERROR(VLOOKUP($B879,'Tabelas auxiliares'!$A$65:$C$102,3,FALSE),"")</f>
        <v/>
      </c>
      <c r="X879" s="51" t="str">
        <f t="shared" si="26"/>
        <v/>
      </c>
      <c r="Y879" s="51" t="str">
        <f>IF(T879="","",IF(AND(T879&lt;&gt;'Tabelas auxiliares'!$B$236,T879&lt;&gt;'Tabelas auxiliares'!$B$237),"FOLHA DE PESSOAL",IF(X879='Tabelas auxiliares'!$A$237,"CUSTEIO",IF(X879='Tabelas auxiliares'!$A$236,"INVESTIMENTO","ERRO - VERIFICAR"))))</f>
        <v/>
      </c>
      <c r="Z879" s="64" t="str">
        <f t="shared" si="27"/>
        <v/>
      </c>
      <c r="AA879" s="44"/>
      <c r="AB879" s="44"/>
      <c r="AC879" s="44"/>
    </row>
    <row r="880" spans="6:29" x14ac:dyDescent="0.25">
      <c r="F880" s="51" t="str">
        <f>IFERROR(VLOOKUP(D880,'Tabelas auxiliares'!$A$3:$B$61,2,FALSE),"")</f>
        <v/>
      </c>
      <c r="G880" s="51" t="str">
        <f>IFERROR(VLOOKUP($B880,'Tabelas auxiliares'!$A$65:$C$102,2,FALSE),"")</f>
        <v/>
      </c>
      <c r="H880" s="51" t="str">
        <f>IFERROR(VLOOKUP($B880,'Tabelas auxiliares'!$A$65:$C$102,3,FALSE),"")</f>
        <v/>
      </c>
      <c r="X880" s="51" t="str">
        <f t="shared" si="26"/>
        <v/>
      </c>
      <c r="Y880" s="51" t="str">
        <f>IF(T880="","",IF(AND(T880&lt;&gt;'Tabelas auxiliares'!$B$236,T880&lt;&gt;'Tabelas auxiliares'!$B$237),"FOLHA DE PESSOAL",IF(X880='Tabelas auxiliares'!$A$237,"CUSTEIO",IF(X880='Tabelas auxiliares'!$A$236,"INVESTIMENTO","ERRO - VERIFICAR"))))</f>
        <v/>
      </c>
      <c r="Z880" s="64" t="str">
        <f t="shared" si="27"/>
        <v/>
      </c>
      <c r="AA880" s="44"/>
      <c r="AB880" s="44"/>
      <c r="AC880" s="44"/>
    </row>
    <row r="881" spans="6:29" x14ac:dyDescent="0.25">
      <c r="F881" s="51" t="str">
        <f>IFERROR(VLOOKUP(D881,'Tabelas auxiliares'!$A$3:$B$61,2,FALSE),"")</f>
        <v/>
      </c>
      <c r="G881" s="51" t="str">
        <f>IFERROR(VLOOKUP($B881,'Tabelas auxiliares'!$A$65:$C$102,2,FALSE),"")</f>
        <v/>
      </c>
      <c r="H881" s="51" t="str">
        <f>IFERROR(VLOOKUP($B881,'Tabelas auxiliares'!$A$65:$C$102,3,FALSE),"")</f>
        <v/>
      </c>
      <c r="X881" s="51" t="str">
        <f t="shared" si="26"/>
        <v/>
      </c>
      <c r="Y881" s="51" t="str">
        <f>IF(T881="","",IF(AND(T881&lt;&gt;'Tabelas auxiliares'!$B$236,T881&lt;&gt;'Tabelas auxiliares'!$B$237),"FOLHA DE PESSOAL",IF(X881='Tabelas auxiliares'!$A$237,"CUSTEIO",IF(X881='Tabelas auxiliares'!$A$236,"INVESTIMENTO","ERRO - VERIFICAR"))))</f>
        <v/>
      </c>
      <c r="Z881" s="64" t="str">
        <f t="shared" si="27"/>
        <v/>
      </c>
      <c r="AA881" s="44"/>
      <c r="AB881" s="44"/>
      <c r="AC881" s="44"/>
    </row>
    <row r="882" spans="6:29" x14ac:dyDescent="0.25">
      <c r="F882" s="51" t="str">
        <f>IFERROR(VLOOKUP(D882,'Tabelas auxiliares'!$A$3:$B$61,2,FALSE),"")</f>
        <v/>
      </c>
      <c r="G882" s="51" t="str">
        <f>IFERROR(VLOOKUP($B882,'Tabelas auxiliares'!$A$65:$C$102,2,FALSE),"")</f>
        <v/>
      </c>
      <c r="H882" s="51" t="str">
        <f>IFERROR(VLOOKUP($B882,'Tabelas auxiliares'!$A$65:$C$102,3,FALSE),"")</f>
        <v/>
      </c>
      <c r="X882" s="51" t="str">
        <f t="shared" si="26"/>
        <v/>
      </c>
      <c r="Y882" s="51" t="str">
        <f>IF(T882="","",IF(AND(T882&lt;&gt;'Tabelas auxiliares'!$B$236,T882&lt;&gt;'Tabelas auxiliares'!$B$237),"FOLHA DE PESSOAL",IF(X882='Tabelas auxiliares'!$A$237,"CUSTEIO",IF(X882='Tabelas auxiliares'!$A$236,"INVESTIMENTO","ERRO - VERIFICAR"))))</f>
        <v/>
      </c>
      <c r="Z882" s="64" t="str">
        <f t="shared" si="27"/>
        <v/>
      </c>
      <c r="AA882" s="44"/>
      <c r="AB882" s="44"/>
      <c r="AC882" s="44"/>
    </row>
    <row r="883" spans="6:29" x14ac:dyDescent="0.25">
      <c r="F883" s="51" t="str">
        <f>IFERROR(VLOOKUP(D883,'Tabelas auxiliares'!$A$3:$B$61,2,FALSE),"")</f>
        <v/>
      </c>
      <c r="G883" s="51" t="str">
        <f>IFERROR(VLOOKUP($B883,'Tabelas auxiliares'!$A$65:$C$102,2,FALSE),"")</f>
        <v/>
      </c>
      <c r="H883" s="51" t="str">
        <f>IFERROR(VLOOKUP($B883,'Tabelas auxiliares'!$A$65:$C$102,3,FALSE),"")</f>
        <v/>
      </c>
      <c r="X883" s="51" t="str">
        <f t="shared" si="26"/>
        <v/>
      </c>
      <c r="Y883" s="51" t="str">
        <f>IF(T883="","",IF(AND(T883&lt;&gt;'Tabelas auxiliares'!$B$236,T883&lt;&gt;'Tabelas auxiliares'!$B$237),"FOLHA DE PESSOAL",IF(X883='Tabelas auxiliares'!$A$237,"CUSTEIO",IF(X883='Tabelas auxiliares'!$A$236,"INVESTIMENTO","ERRO - VERIFICAR"))))</f>
        <v/>
      </c>
      <c r="Z883" s="64" t="str">
        <f t="shared" si="27"/>
        <v/>
      </c>
      <c r="AA883" s="44"/>
      <c r="AB883" s="44"/>
      <c r="AC883" s="44"/>
    </row>
    <row r="884" spans="6:29" x14ac:dyDescent="0.25">
      <c r="F884" s="51" t="str">
        <f>IFERROR(VLOOKUP(D884,'Tabelas auxiliares'!$A$3:$B$61,2,FALSE),"")</f>
        <v/>
      </c>
      <c r="G884" s="51" t="str">
        <f>IFERROR(VLOOKUP($B884,'Tabelas auxiliares'!$A$65:$C$102,2,FALSE),"")</f>
        <v/>
      </c>
      <c r="H884" s="51" t="str">
        <f>IFERROR(VLOOKUP($B884,'Tabelas auxiliares'!$A$65:$C$102,3,FALSE),"")</f>
        <v/>
      </c>
      <c r="X884" s="51" t="str">
        <f t="shared" si="26"/>
        <v/>
      </c>
      <c r="Y884" s="51" t="str">
        <f>IF(T884="","",IF(AND(T884&lt;&gt;'Tabelas auxiliares'!$B$236,T884&lt;&gt;'Tabelas auxiliares'!$B$237),"FOLHA DE PESSOAL",IF(X884='Tabelas auxiliares'!$A$237,"CUSTEIO",IF(X884='Tabelas auxiliares'!$A$236,"INVESTIMENTO","ERRO - VERIFICAR"))))</f>
        <v/>
      </c>
      <c r="Z884" s="64" t="str">
        <f t="shared" si="27"/>
        <v/>
      </c>
      <c r="AA884" s="44"/>
      <c r="AB884" s="44"/>
      <c r="AC884" s="44"/>
    </row>
    <row r="885" spans="6:29" x14ac:dyDescent="0.25">
      <c r="F885" s="51" t="str">
        <f>IFERROR(VLOOKUP(D885,'Tabelas auxiliares'!$A$3:$B$61,2,FALSE),"")</f>
        <v/>
      </c>
      <c r="G885" s="51" t="str">
        <f>IFERROR(VLOOKUP($B885,'Tabelas auxiliares'!$A$65:$C$102,2,FALSE),"")</f>
        <v/>
      </c>
      <c r="H885" s="51" t="str">
        <f>IFERROR(VLOOKUP($B885,'Tabelas auxiliares'!$A$65:$C$102,3,FALSE),"")</f>
        <v/>
      </c>
      <c r="X885" s="51" t="str">
        <f t="shared" si="26"/>
        <v/>
      </c>
      <c r="Y885" s="51" t="str">
        <f>IF(T885="","",IF(AND(T885&lt;&gt;'Tabelas auxiliares'!$B$236,T885&lt;&gt;'Tabelas auxiliares'!$B$237),"FOLHA DE PESSOAL",IF(X885='Tabelas auxiliares'!$A$237,"CUSTEIO",IF(X885='Tabelas auxiliares'!$A$236,"INVESTIMENTO","ERRO - VERIFICAR"))))</f>
        <v/>
      </c>
      <c r="Z885" s="64" t="str">
        <f t="shared" si="27"/>
        <v/>
      </c>
      <c r="AA885" s="44"/>
      <c r="AB885" s="44"/>
      <c r="AC885" s="44"/>
    </row>
    <row r="886" spans="6:29" x14ac:dyDescent="0.25">
      <c r="F886" s="51" t="str">
        <f>IFERROR(VLOOKUP(D886,'Tabelas auxiliares'!$A$3:$B$61,2,FALSE),"")</f>
        <v/>
      </c>
      <c r="G886" s="51" t="str">
        <f>IFERROR(VLOOKUP($B886,'Tabelas auxiliares'!$A$65:$C$102,2,FALSE),"")</f>
        <v/>
      </c>
      <c r="H886" s="51" t="str">
        <f>IFERROR(VLOOKUP($B886,'Tabelas auxiliares'!$A$65:$C$102,3,FALSE),"")</f>
        <v/>
      </c>
      <c r="X886" s="51" t="str">
        <f t="shared" si="26"/>
        <v/>
      </c>
      <c r="Y886" s="51" t="str">
        <f>IF(T886="","",IF(AND(T886&lt;&gt;'Tabelas auxiliares'!$B$236,T886&lt;&gt;'Tabelas auxiliares'!$B$237),"FOLHA DE PESSOAL",IF(X886='Tabelas auxiliares'!$A$237,"CUSTEIO",IF(X886='Tabelas auxiliares'!$A$236,"INVESTIMENTO","ERRO - VERIFICAR"))))</f>
        <v/>
      </c>
      <c r="Z886" s="64" t="str">
        <f t="shared" si="27"/>
        <v/>
      </c>
      <c r="AA886" s="44"/>
      <c r="AB886" s="44"/>
      <c r="AC886" s="44"/>
    </row>
    <row r="887" spans="6:29" x14ac:dyDescent="0.25">
      <c r="F887" s="51" t="str">
        <f>IFERROR(VLOOKUP(D887,'Tabelas auxiliares'!$A$3:$B$61,2,FALSE),"")</f>
        <v/>
      </c>
      <c r="G887" s="51" t="str">
        <f>IFERROR(VLOOKUP($B887,'Tabelas auxiliares'!$A$65:$C$102,2,FALSE),"")</f>
        <v/>
      </c>
      <c r="H887" s="51" t="str">
        <f>IFERROR(VLOOKUP($B887,'Tabelas auxiliares'!$A$65:$C$102,3,FALSE),"")</f>
        <v/>
      </c>
      <c r="X887" s="51" t="str">
        <f t="shared" si="26"/>
        <v/>
      </c>
      <c r="Y887" s="51" t="str">
        <f>IF(T887="","",IF(AND(T887&lt;&gt;'Tabelas auxiliares'!$B$236,T887&lt;&gt;'Tabelas auxiliares'!$B$237),"FOLHA DE PESSOAL",IF(X887='Tabelas auxiliares'!$A$237,"CUSTEIO",IF(X887='Tabelas auxiliares'!$A$236,"INVESTIMENTO","ERRO - VERIFICAR"))))</f>
        <v/>
      </c>
      <c r="Z887" s="64" t="str">
        <f t="shared" si="27"/>
        <v/>
      </c>
      <c r="AA887" s="44"/>
      <c r="AB887" s="44"/>
      <c r="AC887" s="44"/>
    </row>
    <row r="888" spans="6:29" x14ac:dyDescent="0.25">
      <c r="F888" s="51" t="str">
        <f>IFERROR(VLOOKUP(D888,'Tabelas auxiliares'!$A$3:$B$61,2,FALSE),"")</f>
        <v/>
      </c>
      <c r="G888" s="51" t="str">
        <f>IFERROR(VLOOKUP($B888,'Tabelas auxiliares'!$A$65:$C$102,2,FALSE),"")</f>
        <v/>
      </c>
      <c r="H888" s="51" t="str">
        <f>IFERROR(VLOOKUP($B888,'Tabelas auxiliares'!$A$65:$C$102,3,FALSE),"")</f>
        <v/>
      </c>
      <c r="X888" s="51" t="str">
        <f t="shared" si="26"/>
        <v/>
      </c>
      <c r="Y888" s="51" t="str">
        <f>IF(T888="","",IF(AND(T888&lt;&gt;'Tabelas auxiliares'!$B$236,T888&lt;&gt;'Tabelas auxiliares'!$B$237),"FOLHA DE PESSOAL",IF(X888='Tabelas auxiliares'!$A$237,"CUSTEIO",IF(X888='Tabelas auxiliares'!$A$236,"INVESTIMENTO","ERRO - VERIFICAR"))))</f>
        <v/>
      </c>
      <c r="Z888" s="64" t="str">
        <f t="shared" si="27"/>
        <v/>
      </c>
      <c r="AA888" s="44"/>
      <c r="AB888" s="44"/>
      <c r="AC888" s="44"/>
    </row>
    <row r="889" spans="6:29" x14ac:dyDescent="0.25">
      <c r="F889" s="51" t="str">
        <f>IFERROR(VLOOKUP(D889,'Tabelas auxiliares'!$A$3:$B$61,2,FALSE),"")</f>
        <v/>
      </c>
      <c r="G889" s="51" t="str">
        <f>IFERROR(VLOOKUP($B889,'Tabelas auxiliares'!$A$65:$C$102,2,FALSE),"")</f>
        <v/>
      </c>
      <c r="H889" s="51" t="str">
        <f>IFERROR(VLOOKUP($B889,'Tabelas auxiliares'!$A$65:$C$102,3,FALSE),"")</f>
        <v/>
      </c>
      <c r="X889" s="51" t="str">
        <f t="shared" si="26"/>
        <v/>
      </c>
      <c r="Y889" s="51" t="str">
        <f>IF(T889="","",IF(AND(T889&lt;&gt;'Tabelas auxiliares'!$B$236,T889&lt;&gt;'Tabelas auxiliares'!$B$237),"FOLHA DE PESSOAL",IF(X889='Tabelas auxiliares'!$A$237,"CUSTEIO",IF(X889='Tabelas auxiliares'!$A$236,"INVESTIMENTO","ERRO - VERIFICAR"))))</f>
        <v/>
      </c>
      <c r="Z889" s="64" t="str">
        <f t="shared" si="27"/>
        <v/>
      </c>
      <c r="AA889" s="44"/>
      <c r="AB889" s="44"/>
      <c r="AC889" s="44"/>
    </row>
    <row r="890" spans="6:29" x14ac:dyDescent="0.25">
      <c r="F890" s="51" t="str">
        <f>IFERROR(VLOOKUP(D890,'Tabelas auxiliares'!$A$3:$B$61,2,FALSE),"")</f>
        <v/>
      </c>
      <c r="G890" s="51" t="str">
        <f>IFERROR(VLOOKUP($B890,'Tabelas auxiliares'!$A$65:$C$102,2,FALSE),"")</f>
        <v/>
      </c>
      <c r="H890" s="51" t="str">
        <f>IFERROR(VLOOKUP($B890,'Tabelas auxiliares'!$A$65:$C$102,3,FALSE),"")</f>
        <v/>
      </c>
      <c r="X890" s="51" t="str">
        <f t="shared" si="26"/>
        <v/>
      </c>
      <c r="Y890" s="51" t="str">
        <f>IF(T890="","",IF(AND(T890&lt;&gt;'Tabelas auxiliares'!$B$236,T890&lt;&gt;'Tabelas auxiliares'!$B$237),"FOLHA DE PESSOAL",IF(X890='Tabelas auxiliares'!$A$237,"CUSTEIO",IF(X890='Tabelas auxiliares'!$A$236,"INVESTIMENTO","ERRO - VERIFICAR"))))</f>
        <v/>
      </c>
      <c r="Z890" s="64" t="str">
        <f t="shared" si="27"/>
        <v/>
      </c>
      <c r="AA890" s="44"/>
      <c r="AB890" s="44"/>
      <c r="AC890" s="44"/>
    </row>
    <row r="891" spans="6:29" x14ac:dyDescent="0.25">
      <c r="F891" s="51" t="str">
        <f>IFERROR(VLOOKUP(D891,'Tabelas auxiliares'!$A$3:$B$61,2,FALSE),"")</f>
        <v/>
      </c>
      <c r="G891" s="51" t="str">
        <f>IFERROR(VLOOKUP($B891,'Tabelas auxiliares'!$A$65:$C$102,2,FALSE),"")</f>
        <v/>
      </c>
      <c r="H891" s="51" t="str">
        <f>IFERROR(VLOOKUP($B891,'Tabelas auxiliares'!$A$65:$C$102,3,FALSE),"")</f>
        <v/>
      </c>
      <c r="X891" s="51" t="str">
        <f t="shared" si="26"/>
        <v/>
      </c>
      <c r="Y891" s="51" t="str">
        <f>IF(T891="","",IF(AND(T891&lt;&gt;'Tabelas auxiliares'!$B$236,T891&lt;&gt;'Tabelas auxiliares'!$B$237),"FOLHA DE PESSOAL",IF(X891='Tabelas auxiliares'!$A$237,"CUSTEIO",IF(X891='Tabelas auxiliares'!$A$236,"INVESTIMENTO","ERRO - VERIFICAR"))))</f>
        <v/>
      </c>
      <c r="Z891" s="64" t="str">
        <f t="shared" si="27"/>
        <v/>
      </c>
      <c r="AA891" s="44"/>
      <c r="AB891" s="44"/>
      <c r="AC891" s="44"/>
    </row>
    <row r="892" spans="6:29" x14ac:dyDescent="0.25">
      <c r="F892" s="51" t="str">
        <f>IFERROR(VLOOKUP(D892,'Tabelas auxiliares'!$A$3:$B$61,2,FALSE),"")</f>
        <v/>
      </c>
      <c r="G892" s="51" t="str">
        <f>IFERROR(VLOOKUP($B892,'Tabelas auxiliares'!$A$65:$C$102,2,FALSE),"")</f>
        <v/>
      </c>
      <c r="H892" s="51" t="str">
        <f>IFERROR(VLOOKUP($B892,'Tabelas auxiliares'!$A$65:$C$102,3,FALSE),"")</f>
        <v/>
      </c>
      <c r="X892" s="51" t="str">
        <f t="shared" si="26"/>
        <v/>
      </c>
      <c r="Y892" s="51" t="str">
        <f>IF(T892="","",IF(AND(T892&lt;&gt;'Tabelas auxiliares'!$B$236,T892&lt;&gt;'Tabelas auxiliares'!$B$237),"FOLHA DE PESSOAL",IF(X892='Tabelas auxiliares'!$A$237,"CUSTEIO",IF(X892='Tabelas auxiliares'!$A$236,"INVESTIMENTO","ERRO - VERIFICAR"))))</f>
        <v/>
      </c>
      <c r="Z892" s="64" t="str">
        <f t="shared" si="27"/>
        <v/>
      </c>
      <c r="AA892" s="44"/>
      <c r="AB892" s="44"/>
      <c r="AC892" s="44"/>
    </row>
    <row r="893" spans="6:29" x14ac:dyDescent="0.25">
      <c r="F893" s="51" t="str">
        <f>IFERROR(VLOOKUP(D893,'Tabelas auxiliares'!$A$3:$B$61,2,FALSE),"")</f>
        <v/>
      </c>
      <c r="G893" s="51" t="str">
        <f>IFERROR(VLOOKUP($B893,'Tabelas auxiliares'!$A$65:$C$102,2,FALSE),"")</f>
        <v/>
      </c>
      <c r="H893" s="51" t="str">
        <f>IFERROR(VLOOKUP($B893,'Tabelas auxiliares'!$A$65:$C$102,3,FALSE),"")</f>
        <v/>
      </c>
      <c r="X893" s="51" t="str">
        <f t="shared" si="26"/>
        <v/>
      </c>
      <c r="Y893" s="51" t="str">
        <f>IF(T893="","",IF(AND(T893&lt;&gt;'Tabelas auxiliares'!$B$236,T893&lt;&gt;'Tabelas auxiliares'!$B$237),"FOLHA DE PESSOAL",IF(X893='Tabelas auxiliares'!$A$237,"CUSTEIO",IF(X893='Tabelas auxiliares'!$A$236,"INVESTIMENTO","ERRO - VERIFICAR"))))</f>
        <v/>
      </c>
      <c r="Z893" s="64" t="str">
        <f t="shared" si="27"/>
        <v/>
      </c>
      <c r="AA893" s="44"/>
      <c r="AB893" s="44"/>
      <c r="AC893" s="44"/>
    </row>
    <row r="894" spans="6:29" x14ac:dyDescent="0.25">
      <c r="F894" s="51" t="str">
        <f>IFERROR(VLOOKUP(D894,'Tabelas auxiliares'!$A$3:$B$61,2,FALSE),"")</f>
        <v/>
      </c>
      <c r="G894" s="51" t="str">
        <f>IFERROR(VLOOKUP($B894,'Tabelas auxiliares'!$A$65:$C$102,2,FALSE),"")</f>
        <v/>
      </c>
      <c r="H894" s="51" t="str">
        <f>IFERROR(VLOOKUP($B894,'Tabelas auxiliares'!$A$65:$C$102,3,FALSE),"")</f>
        <v/>
      </c>
      <c r="X894" s="51" t="str">
        <f t="shared" si="26"/>
        <v/>
      </c>
      <c r="Y894" s="51" t="str">
        <f>IF(T894="","",IF(AND(T894&lt;&gt;'Tabelas auxiliares'!$B$236,T894&lt;&gt;'Tabelas auxiliares'!$B$237),"FOLHA DE PESSOAL",IF(X894='Tabelas auxiliares'!$A$237,"CUSTEIO",IF(X894='Tabelas auxiliares'!$A$236,"INVESTIMENTO","ERRO - VERIFICAR"))))</f>
        <v/>
      </c>
      <c r="Z894" s="64" t="str">
        <f t="shared" si="27"/>
        <v/>
      </c>
      <c r="AA894" s="44"/>
      <c r="AB894" s="44"/>
      <c r="AC894" s="44"/>
    </row>
    <row r="895" spans="6:29" x14ac:dyDescent="0.25">
      <c r="F895" s="51" t="str">
        <f>IFERROR(VLOOKUP(D895,'Tabelas auxiliares'!$A$3:$B$61,2,FALSE),"")</f>
        <v/>
      </c>
      <c r="G895" s="51" t="str">
        <f>IFERROR(VLOOKUP($B895,'Tabelas auxiliares'!$A$65:$C$102,2,FALSE),"")</f>
        <v/>
      </c>
      <c r="H895" s="51" t="str">
        <f>IFERROR(VLOOKUP($B895,'Tabelas auxiliares'!$A$65:$C$102,3,FALSE),"")</f>
        <v/>
      </c>
      <c r="X895" s="51" t="str">
        <f t="shared" si="26"/>
        <v/>
      </c>
      <c r="Y895" s="51" t="str">
        <f>IF(T895="","",IF(AND(T895&lt;&gt;'Tabelas auxiliares'!$B$236,T895&lt;&gt;'Tabelas auxiliares'!$B$237),"FOLHA DE PESSOAL",IF(X895='Tabelas auxiliares'!$A$237,"CUSTEIO",IF(X895='Tabelas auxiliares'!$A$236,"INVESTIMENTO","ERRO - VERIFICAR"))))</f>
        <v/>
      </c>
      <c r="Z895" s="64" t="str">
        <f t="shared" si="27"/>
        <v/>
      </c>
      <c r="AA895" s="44"/>
      <c r="AB895" s="44"/>
      <c r="AC895" s="44"/>
    </row>
    <row r="896" spans="6:29" x14ac:dyDescent="0.25">
      <c r="F896" s="51" t="str">
        <f>IFERROR(VLOOKUP(D896,'Tabelas auxiliares'!$A$3:$B$61,2,FALSE),"")</f>
        <v/>
      </c>
      <c r="G896" s="51" t="str">
        <f>IFERROR(VLOOKUP($B896,'Tabelas auxiliares'!$A$65:$C$102,2,FALSE),"")</f>
        <v/>
      </c>
      <c r="H896" s="51" t="str">
        <f>IFERROR(VLOOKUP($B896,'Tabelas auxiliares'!$A$65:$C$102,3,FALSE),"")</f>
        <v/>
      </c>
      <c r="X896" s="51" t="str">
        <f t="shared" si="26"/>
        <v/>
      </c>
      <c r="Y896" s="51" t="str">
        <f>IF(T896="","",IF(AND(T896&lt;&gt;'Tabelas auxiliares'!$B$236,T896&lt;&gt;'Tabelas auxiliares'!$B$237),"FOLHA DE PESSOAL",IF(X896='Tabelas auxiliares'!$A$237,"CUSTEIO",IF(X896='Tabelas auxiliares'!$A$236,"INVESTIMENTO","ERRO - VERIFICAR"))))</f>
        <v/>
      </c>
      <c r="Z896" s="64" t="str">
        <f t="shared" si="27"/>
        <v/>
      </c>
      <c r="AA896" s="44"/>
      <c r="AB896" s="44"/>
      <c r="AC896" s="44"/>
    </row>
    <row r="897" spans="6:29" x14ac:dyDescent="0.25">
      <c r="F897" s="51" t="str">
        <f>IFERROR(VLOOKUP(D897,'Tabelas auxiliares'!$A$3:$B$61,2,FALSE),"")</f>
        <v/>
      </c>
      <c r="G897" s="51" t="str">
        <f>IFERROR(VLOOKUP($B897,'Tabelas auxiliares'!$A$65:$C$102,2,FALSE),"")</f>
        <v/>
      </c>
      <c r="H897" s="51" t="str">
        <f>IFERROR(VLOOKUP($B897,'Tabelas auxiliares'!$A$65:$C$102,3,FALSE),"")</f>
        <v/>
      </c>
      <c r="X897" s="51" t="str">
        <f t="shared" si="26"/>
        <v/>
      </c>
      <c r="Y897" s="51" t="str">
        <f>IF(T897="","",IF(AND(T897&lt;&gt;'Tabelas auxiliares'!$B$236,T897&lt;&gt;'Tabelas auxiliares'!$B$237),"FOLHA DE PESSOAL",IF(X897='Tabelas auxiliares'!$A$237,"CUSTEIO",IF(X897='Tabelas auxiliares'!$A$236,"INVESTIMENTO","ERRO - VERIFICAR"))))</f>
        <v/>
      </c>
      <c r="Z897" s="64" t="str">
        <f t="shared" si="27"/>
        <v/>
      </c>
      <c r="AA897" s="44"/>
      <c r="AB897" s="44"/>
      <c r="AC897" s="44"/>
    </row>
    <row r="898" spans="6:29" x14ac:dyDescent="0.25">
      <c r="F898" s="51" t="str">
        <f>IFERROR(VLOOKUP(D898,'Tabelas auxiliares'!$A$3:$B$61,2,FALSE),"")</f>
        <v/>
      </c>
      <c r="G898" s="51" t="str">
        <f>IFERROR(VLOOKUP($B898,'Tabelas auxiliares'!$A$65:$C$102,2,FALSE),"")</f>
        <v/>
      </c>
      <c r="H898" s="51" t="str">
        <f>IFERROR(VLOOKUP($B898,'Tabelas auxiliares'!$A$65:$C$102,3,FALSE),"")</f>
        <v/>
      </c>
      <c r="X898" s="51" t="str">
        <f t="shared" si="26"/>
        <v/>
      </c>
      <c r="Y898" s="51" t="str">
        <f>IF(T898="","",IF(AND(T898&lt;&gt;'Tabelas auxiliares'!$B$236,T898&lt;&gt;'Tabelas auxiliares'!$B$237),"FOLHA DE PESSOAL",IF(X898='Tabelas auxiliares'!$A$237,"CUSTEIO",IF(X898='Tabelas auxiliares'!$A$236,"INVESTIMENTO","ERRO - VERIFICAR"))))</f>
        <v/>
      </c>
      <c r="Z898" s="64" t="str">
        <f t="shared" si="27"/>
        <v/>
      </c>
      <c r="AA898" s="44"/>
      <c r="AB898" s="44"/>
      <c r="AC898" s="44"/>
    </row>
    <row r="899" spans="6:29" x14ac:dyDescent="0.25">
      <c r="F899" s="51" t="str">
        <f>IFERROR(VLOOKUP(D899,'Tabelas auxiliares'!$A$3:$B$61,2,FALSE),"")</f>
        <v/>
      </c>
      <c r="G899" s="51" t="str">
        <f>IFERROR(VLOOKUP($B899,'Tabelas auxiliares'!$A$65:$C$102,2,FALSE),"")</f>
        <v/>
      </c>
      <c r="H899" s="51" t="str">
        <f>IFERROR(VLOOKUP($B899,'Tabelas auxiliares'!$A$65:$C$102,3,FALSE),"")</f>
        <v/>
      </c>
      <c r="X899" s="51" t="str">
        <f t="shared" si="26"/>
        <v/>
      </c>
      <c r="Y899" s="51" t="str">
        <f>IF(T899="","",IF(AND(T899&lt;&gt;'Tabelas auxiliares'!$B$236,T899&lt;&gt;'Tabelas auxiliares'!$B$237),"FOLHA DE PESSOAL",IF(X899='Tabelas auxiliares'!$A$237,"CUSTEIO",IF(X899='Tabelas auxiliares'!$A$236,"INVESTIMENTO","ERRO - VERIFICAR"))))</f>
        <v/>
      </c>
      <c r="Z899" s="64" t="str">
        <f t="shared" si="27"/>
        <v/>
      </c>
      <c r="AA899" s="44"/>
      <c r="AB899" s="44"/>
      <c r="AC899" s="44"/>
    </row>
    <row r="900" spans="6:29" x14ac:dyDescent="0.25">
      <c r="F900" s="51" t="str">
        <f>IFERROR(VLOOKUP(D900,'Tabelas auxiliares'!$A$3:$B$61,2,FALSE),"")</f>
        <v/>
      </c>
      <c r="G900" s="51" t="str">
        <f>IFERROR(VLOOKUP($B900,'Tabelas auxiliares'!$A$65:$C$102,2,FALSE),"")</f>
        <v/>
      </c>
      <c r="H900" s="51" t="str">
        <f>IFERROR(VLOOKUP($B900,'Tabelas auxiliares'!$A$65:$C$102,3,FALSE),"")</f>
        <v/>
      </c>
      <c r="X900" s="51" t="str">
        <f t="shared" ref="X900:X963" si="28">LEFT(V900,1)</f>
        <v/>
      </c>
      <c r="Y900" s="51" t="str">
        <f>IF(T900="","",IF(AND(T900&lt;&gt;'Tabelas auxiliares'!$B$236,T900&lt;&gt;'Tabelas auxiliares'!$B$237),"FOLHA DE PESSOAL",IF(X900='Tabelas auxiliares'!$A$237,"CUSTEIO",IF(X900='Tabelas auxiliares'!$A$236,"INVESTIMENTO","ERRO - VERIFICAR"))))</f>
        <v/>
      </c>
      <c r="Z900" s="64" t="str">
        <f t="shared" si="27"/>
        <v/>
      </c>
      <c r="AA900" s="44"/>
      <c r="AB900" s="44"/>
      <c r="AC900" s="44"/>
    </row>
    <row r="901" spans="6:29" x14ac:dyDescent="0.25">
      <c r="F901" s="51" t="str">
        <f>IFERROR(VLOOKUP(D901,'Tabelas auxiliares'!$A$3:$B$61,2,FALSE),"")</f>
        <v/>
      </c>
      <c r="G901" s="51" t="str">
        <f>IFERROR(VLOOKUP($B901,'Tabelas auxiliares'!$A$65:$C$102,2,FALSE),"")</f>
        <v/>
      </c>
      <c r="H901" s="51" t="str">
        <f>IFERROR(VLOOKUP($B901,'Tabelas auxiliares'!$A$65:$C$102,3,FALSE),"")</f>
        <v/>
      </c>
      <c r="X901" s="51" t="str">
        <f t="shared" si="28"/>
        <v/>
      </c>
      <c r="Y901" s="51" t="str">
        <f>IF(T901="","",IF(AND(T901&lt;&gt;'Tabelas auxiliares'!$B$236,T901&lt;&gt;'Tabelas auxiliares'!$B$237),"FOLHA DE PESSOAL",IF(X901='Tabelas auxiliares'!$A$237,"CUSTEIO",IF(X901='Tabelas auxiliares'!$A$236,"INVESTIMENTO","ERRO - VERIFICAR"))))</f>
        <v/>
      </c>
      <c r="Z901" s="64" t="str">
        <f t="shared" ref="Z901:Z964" si="29">IF(AA901+AB901+AC901&lt;&gt;0,AA901+AB901+AC901,"")</f>
        <v/>
      </c>
      <c r="AA901" s="44"/>
      <c r="AB901" s="44"/>
      <c r="AC901" s="44"/>
    </row>
    <row r="902" spans="6:29" x14ac:dyDescent="0.25">
      <c r="F902" s="51" t="str">
        <f>IFERROR(VLOOKUP(D902,'Tabelas auxiliares'!$A$3:$B$61,2,FALSE),"")</f>
        <v/>
      </c>
      <c r="G902" s="51" t="str">
        <f>IFERROR(VLOOKUP($B902,'Tabelas auxiliares'!$A$65:$C$102,2,FALSE),"")</f>
        <v/>
      </c>
      <c r="H902" s="51" t="str">
        <f>IFERROR(VLOOKUP($B902,'Tabelas auxiliares'!$A$65:$C$102,3,FALSE),"")</f>
        <v/>
      </c>
      <c r="X902" s="51" t="str">
        <f t="shared" si="28"/>
        <v/>
      </c>
      <c r="Y902" s="51" t="str">
        <f>IF(T902="","",IF(AND(T902&lt;&gt;'Tabelas auxiliares'!$B$236,T902&lt;&gt;'Tabelas auxiliares'!$B$237),"FOLHA DE PESSOAL",IF(X902='Tabelas auxiliares'!$A$237,"CUSTEIO",IF(X902='Tabelas auxiliares'!$A$236,"INVESTIMENTO","ERRO - VERIFICAR"))))</f>
        <v/>
      </c>
      <c r="Z902" s="64" t="str">
        <f t="shared" si="29"/>
        <v/>
      </c>
      <c r="AA902" s="44"/>
      <c r="AB902" s="44"/>
      <c r="AC902" s="44"/>
    </row>
    <row r="903" spans="6:29" x14ac:dyDescent="0.25">
      <c r="F903" s="51" t="str">
        <f>IFERROR(VLOOKUP(D903,'Tabelas auxiliares'!$A$3:$B$61,2,FALSE),"")</f>
        <v/>
      </c>
      <c r="G903" s="51" t="str">
        <f>IFERROR(VLOOKUP($B903,'Tabelas auxiliares'!$A$65:$C$102,2,FALSE),"")</f>
        <v/>
      </c>
      <c r="H903" s="51" t="str">
        <f>IFERROR(VLOOKUP($B903,'Tabelas auxiliares'!$A$65:$C$102,3,FALSE),"")</f>
        <v/>
      </c>
      <c r="X903" s="51" t="str">
        <f t="shared" si="28"/>
        <v/>
      </c>
      <c r="Y903" s="51" t="str">
        <f>IF(T903="","",IF(AND(T903&lt;&gt;'Tabelas auxiliares'!$B$236,T903&lt;&gt;'Tabelas auxiliares'!$B$237),"FOLHA DE PESSOAL",IF(X903='Tabelas auxiliares'!$A$237,"CUSTEIO",IF(X903='Tabelas auxiliares'!$A$236,"INVESTIMENTO","ERRO - VERIFICAR"))))</f>
        <v/>
      </c>
      <c r="Z903" s="64" t="str">
        <f t="shared" si="29"/>
        <v/>
      </c>
      <c r="AA903" s="44"/>
      <c r="AB903" s="44"/>
      <c r="AC903" s="44"/>
    </row>
    <row r="904" spans="6:29" x14ac:dyDescent="0.25">
      <c r="F904" s="51" t="str">
        <f>IFERROR(VLOOKUP(D904,'Tabelas auxiliares'!$A$3:$B$61,2,FALSE),"")</f>
        <v/>
      </c>
      <c r="G904" s="51" t="str">
        <f>IFERROR(VLOOKUP($B904,'Tabelas auxiliares'!$A$65:$C$102,2,FALSE),"")</f>
        <v/>
      </c>
      <c r="H904" s="51" t="str">
        <f>IFERROR(VLOOKUP($B904,'Tabelas auxiliares'!$A$65:$C$102,3,FALSE),"")</f>
        <v/>
      </c>
      <c r="X904" s="51" t="str">
        <f t="shared" si="28"/>
        <v/>
      </c>
      <c r="Y904" s="51" t="str">
        <f>IF(T904="","",IF(AND(T904&lt;&gt;'Tabelas auxiliares'!$B$236,T904&lt;&gt;'Tabelas auxiliares'!$B$237),"FOLHA DE PESSOAL",IF(X904='Tabelas auxiliares'!$A$237,"CUSTEIO",IF(X904='Tabelas auxiliares'!$A$236,"INVESTIMENTO","ERRO - VERIFICAR"))))</f>
        <v/>
      </c>
      <c r="Z904" s="64" t="str">
        <f t="shared" si="29"/>
        <v/>
      </c>
      <c r="AA904" s="44"/>
      <c r="AB904" s="44"/>
      <c r="AC904" s="44"/>
    </row>
    <row r="905" spans="6:29" x14ac:dyDescent="0.25">
      <c r="F905" s="51" t="str">
        <f>IFERROR(VLOOKUP(D905,'Tabelas auxiliares'!$A$3:$B$61,2,FALSE),"")</f>
        <v/>
      </c>
      <c r="G905" s="51" t="str">
        <f>IFERROR(VLOOKUP($B905,'Tabelas auxiliares'!$A$65:$C$102,2,FALSE),"")</f>
        <v/>
      </c>
      <c r="H905" s="51" t="str">
        <f>IFERROR(VLOOKUP($B905,'Tabelas auxiliares'!$A$65:$C$102,3,FALSE),"")</f>
        <v/>
      </c>
      <c r="X905" s="51" t="str">
        <f t="shared" si="28"/>
        <v/>
      </c>
      <c r="Y905" s="51" t="str">
        <f>IF(T905="","",IF(AND(T905&lt;&gt;'Tabelas auxiliares'!$B$236,T905&lt;&gt;'Tabelas auxiliares'!$B$237),"FOLHA DE PESSOAL",IF(X905='Tabelas auxiliares'!$A$237,"CUSTEIO",IF(X905='Tabelas auxiliares'!$A$236,"INVESTIMENTO","ERRO - VERIFICAR"))))</f>
        <v/>
      </c>
      <c r="Z905" s="64" t="str">
        <f t="shared" si="29"/>
        <v/>
      </c>
      <c r="AA905" s="44"/>
      <c r="AB905" s="44"/>
      <c r="AC905" s="44"/>
    </row>
    <row r="906" spans="6:29" x14ac:dyDescent="0.25">
      <c r="F906" s="51" t="str">
        <f>IFERROR(VLOOKUP(D906,'Tabelas auxiliares'!$A$3:$B$61,2,FALSE),"")</f>
        <v/>
      </c>
      <c r="G906" s="51" t="str">
        <f>IFERROR(VLOOKUP($B906,'Tabelas auxiliares'!$A$65:$C$102,2,FALSE),"")</f>
        <v/>
      </c>
      <c r="H906" s="51" t="str">
        <f>IFERROR(VLOOKUP($B906,'Tabelas auxiliares'!$A$65:$C$102,3,FALSE),"")</f>
        <v/>
      </c>
      <c r="X906" s="51" t="str">
        <f t="shared" si="28"/>
        <v/>
      </c>
      <c r="Y906" s="51" t="str">
        <f>IF(T906="","",IF(AND(T906&lt;&gt;'Tabelas auxiliares'!$B$236,T906&lt;&gt;'Tabelas auxiliares'!$B$237),"FOLHA DE PESSOAL",IF(X906='Tabelas auxiliares'!$A$237,"CUSTEIO",IF(X906='Tabelas auxiliares'!$A$236,"INVESTIMENTO","ERRO - VERIFICAR"))))</f>
        <v/>
      </c>
      <c r="Z906" s="64" t="str">
        <f t="shared" si="29"/>
        <v/>
      </c>
      <c r="AA906" s="44"/>
      <c r="AB906" s="44"/>
      <c r="AC906" s="44"/>
    </row>
    <row r="907" spans="6:29" x14ac:dyDescent="0.25">
      <c r="F907" s="51" t="str">
        <f>IFERROR(VLOOKUP(D907,'Tabelas auxiliares'!$A$3:$B$61,2,FALSE),"")</f>
        <v/>
      </c>
      <c r="G907" s="51" t="str">
        <f>IFERROR(VLOOKUP($B907,'Tabelas auxiliares'!$A$65:$C$102,2,FALSE),"")</f>
        <v/>
      </c>
      <c r="H907" s="51" t="str">
        <f>IFERROR(VLOOKUP($B907,'Tabelas auxiliares'!$A$65:$C$102,3,FALSE),"")</f>
        <v/>
      </c>
      <c r="X907" s="51" t="str">
        <f t="shared" si="28"/>
        <v/>
      </c>
      <c r="Y907" s="51" t="str">
        <f>IF(T907="","",IF(AND(T907&lt;&gt;'Tabelas auxiliares'!$B$236,T907&lt;&gt;'Tabelas auxiliares'!$B$237),"FOLHA DE PESSOAL",IF(X907='Tabelas auxiliares'!$A$237,"CUSTEIO",IF(X907='Tabelas auxiliares'!$A$236,"INVESTIMENTO","ERRO - VERIFICAR"))))</f>
        <v/>
      </c>
      <c r="Z907" s="64" t="str">
        <f t="shared" si="29"/>
        <v/>
      </c>
      <c r="AA907" s="44"/>
      <c r="AB907" s="44"/>
      <c r="AC907" s="44"/>
    </row>
    <row r="908" spans="6:29" x14ac:dyDescent="0.25">
      <c r="F908" s="51" t="str">
        <f>IFERROR(VLOOKUP(D908,'Tabelas auxiliares'!$A$3:$B$61,2,FALSE),"")</f>
        <v/>
      </c>
      <c r="G908" s="51" t="str">
        <f>IFERROR(VLOOKUP($B908,'Tabelas auxiliares'!$A$65:$C$102,2,FALSE),"")</f>
        <v/>
      </c>
      <c r="H908" s="51" t="str">
        <f>IFERROR(VLOOKUP($B908,'Tabelas auxiliares'!$A$65:$C$102,3,FALSE),"")</f>
        <v/>
      </c>
      <c r="X908" s="51" t="str">
        <f t="shared" si="28"/>
        <v/>
      </c>
      <c r="Y908" s="51" t="str">
        <f>IF(T908="","",IF(AND(T908&lt;&gt;'Tabelas auxiliares'!$B$236,T908&lt;&gt;'Tabelas auxiliares'!$B$237),"FOLHA DE PESSOAL",IF(X908='Tabelas auxiliares'!$A$237,"CUSTEIO",IF(X908='Tabelas auxiliares'!$A$236,"INVESTIMENTO","ERRO - VERIFICAR"))))</f>
        <v/>
      </c>
      <c r="Z908" s="64" t="str">
        <f t="shared" si="29"/>
        <v/>
      </c>
      <c r="AA908" s="44"/>
      <c r="AB908" s="44"/>
      <c r="AC908" s="44"/>
    </row>
    <row r="909" spans="6:29" x14ac:dyDescent="0.25">
      <c r="F909" s="51" t="str">
        <f>IFERROR(VLOOKUP(D909,'Tabelas auxiliares'!$A$3:$B$61,2,FALSE),"")</f>
        <v/>
      </c>
      <c r="G909" s="51" t="str">
        <f>IFERROR(VLOOKUP($B909,'Tabelas auxiliares'!$A$65:$C$102,2,FALSE),"")</f>
        <v/>
      </c>
      <c r="H909" s="51" t="str">
        <f>IFERROR(VLOOKUP($B909,'Tabelas auxiliares'!$A$65:$C$102,3,FALSE),"")</f>
        <v/>
      </c>
      <c r="X909" s="51" t="str">
        <f t="shared" si="28"/>
        <v/>
      </c>
      <c r="Y909" s="51" t="str">
        <f>IF(T909="","",IF(AND(T909&lt;&gt;'Tabelas auxiliares'!$B$236,T909&lt;&gt;'Tabelas auxiliares'!$B$237),"FOLHA DE PESSOAL",IF(X909='Tabelas auxiliares'!$A$237,"CUSTEIO",IF(X909='Tabelas auxiliares'!$A$236,"INVESTIMENTO","ERRO - VERIFICAR"))))</f>
        <v/>
      </c>
      <c r="Z909" s="64" t="str">
        <f t="shared" si="29"/>
        <v/>
      </c>
      <c r="AA909" s="44"/>
      <c r="AB909" s="44"/>
      <c r="AC909" s="44"/>
    </row>
    <row r="910" spans="6:29" x14ac:dyDescent="0.25">
      <c r="F910" s="51" t="str">
        <f>IFERROR(VLOOKUP(D910,'Tabelas auxiliares'!$A$3:$B$61,2,FALSE),"")</f>
        <v/>
      </c>
      <c r="G910" s="51" t="str">
        <f>IFERROR(VLOOKUP($B910,'Tabelas auxiliares'!$A$65:$C$102,2,FALSE),"")</f>
        <v/>
      </c>
      <c r="H910" s="51" t="str">
        <f>IFERROR(VLOOKUP($B910,'Tabelas auxiliares'!$A$65:$C$102,3,FALSE),"")</f>
        <v/>
      </c>
      <c r="X910" s="51" t="str">
        <f t="shared" si="28"/>
        <v/>
      </c>
      <c r="Y910" s="51" t="str">
        <f>IF(T910="","",IF(AND(T910&lt;&gt;'Tabelas auxiliares'!$B$236,T910&lt;&gt;'Tabelas auxiliares'!$B$237),"FOLHA DE PESSOAL",IF(X910='Tabelas auxiliares'!$A$237,"CUSTEIO",IF(X910='Tabelas auxiliares'!$A$236,"INVESTIMENTO","ERRO - VERIFICAR"))))</f>
        <v/>
      </c>
      <c r="Z910" s="64" t="str">
        <f t="shared" si="29"/>
        <v/>
      </c>
      <c r="AA910" s="44"/>
      <c r="AB910" s="44"/>
      <c r="AC910" s="44"/>
    </row>
    <row r="911" spans="6:29" x14ac:dyDescent="0.25">
      <c r="F911" s="51" t="str">
        <f>IFERROR(VLOOKUP(D911,'Tabelas auxiliares'!$A$3:$B$61,2,FALSE),"")</f>
        <v/>
      </c>
      <c r="G911" s="51" t="str">
        <f>IFERROR(VLOOKUP($B911,'Tabelas auxiliares'!$A$65:$C$102,2,FALSE),"")</f>
        <v/>
      </c>
      <c r="H911" s="51" t="str">
        <f>IFERROR(VLOOKUP($B911,'Tabelas auxiliares'!$A$65:$C$102,3,FALSE),"")</f>
        <v/>
      </c>
      <c r="X911" s="51" t="str">
        <f t="shared" si="28"/>
        <v/>
      </c>
      <c r="Y911" s="51" t="str">
        <f>IF(T911="","",IF(AND(T911&lt;&gt;'Tabelas auxiliares'!$B$236,T911&lt;&gt;'Tabelas auxiliares'!$B$237),"FOLHA DE PESSOAL",IF(X911='Tabelas auxiliares'!$A$237,"CUSTEIO",IF(X911='Tabelas auxiliares'!$A$236,"INVESTIMENTO","ERRO - VERIFICAR"))))</f>
        <v/>
      </c>
      <c r="Z911" s="64" t="str">
        <f t="shared" si="29"/>
        <v/>
      </c>
      <c r="AA911" s="44"/>
      <c r="AB911" s="44"/>
      <c r="AC911" s="44"/>
    </row>
    <row r="912" spans="6:29" x14ac:dyDescent="0.25">
      <c r="F912" s="51" t="str">
        <f>IFERROR(VLOOKUP(D912,'Tabelas auxiliares'!$A$3:$B$61,2,FALSE),"")</f>
        <v/>
      </c>
      <c r="G912" s="51" t="str">
        <f>IFERROR(VLOOKUP($B912,'Tabelas auxiliares'!$A$65:$C$102,2,FALSE),"")</f>
        <v/>
      </c>
      <c r="H912" s="51" t="str">
        <f>IFERROR(VLOOKUP($B912,'Tabelas auxiliares'!$A$65:$C$102,3,FALSE),"")</f>
        <v/>
      </c>
      <c r="X912" s="51" t="str">
        <f t="shared" si="28"/>
        <v/>
      </c>
      <c r="Y912" s="51" t="str">
        <f>IF(T912="","",IF(AND(T912&lt;&gt;'Tabelas auxiliares'!$B$236,T912&lt;&gt;'Tabelas auxiliares'!$B$237),"FOLHA DE PESSOAL",IF(X912='Tabelas auxiliares'!$A$237,"CUSTEIO",IF(X912='Tabelas auxiliares'!$A$236,"INVESTIMENTO","ERRO - VERIFICAR"))))</f>
        <v/>
      </c>
      <c r="Z912" s="64" t="str">
        <f t="shared" si="29"/>
        <v/>
      </c>
      <c r="AA912" s="44"/>
      <c r="AB912" s="44"/>
      <c r="AC912" s="44"/>
    </row>
    <row r="913" spans="6:29" x14ac:dyDescent="0.25">
      <c r="F913" s="51" t="str">
        <f>IFERROR(VLOOKUP(D913,'Tabelas auxiliares'!$A$3:$B$61,2,FALSE),"")</f>
        <v/>
      </c>
      <c r="G913" s="51" t="str">
        <f>IFERROR(VLOOKUP($B913,'Tabelas auxiliares'!$A$65:$C$102,2,FALSE),"")</f>
        <v/>
      </c>
      <c r="H913" s="51" t="str">
        <f>IFERROR(VLOOKUP($B913,'Tabelas auxiliares'!$A$65:$C$102,3,FALSE),"")</f>
        <v/>
      </c>
      <c r="X913" s="51" t="str">
        <f t="shared" si="28"/>
        <v/>
      </c>
      <c r="Y913" s="51" t="str">
        <f>IF(T913="","",IF(AND(T913&lt;&gt;'Tabelas auxiliares'!$B$236,T913&lt;&gt;'Tabelas auxiliares'!$B$237),"FOLHA DE PESSOAL",IF(X913='Tabelas auxiliares'!$A$237,"CUSTEIO",IF(X913='Tabelas auxiliares'!$A$236,"INVESTIMENTO","ERRO - VERIFICAR"))))</f>
        <v/>
      </c>
      <c r="Z913" s="64" t="str">
        <f t="shared" si="29"/>
        <v/>
      </c>
      <c r="AA913" s="44"/>
      <c r="AB913" s="44"/>
      <c r="AC913" s="44"/>
    </row>
    <row r="914" spans="6:29" x14ac:dyDescent="0.25">
      <c r="F914" s="51" t="str">
        <f>IFERROR(VLOOKUP(D914,'Tabelas auxiliares'!$A$3:$B$61,2,FALSE),"")</f>
        <v/>
      </c>
      <c r="G914" s="51" t="str">
        <f>IFERROR(VLOOKUP($B914,'Tabelas auxiliares'!$A$65:$C$102,2,FALSE),"")</f>
        <v/>
      </c>
      <c r="H914" s="51" t="str">
        <f>IFERROR(VLOOKUP($B914,'Tabelas auxiliares'!$A$65:$C$102,3,FALSE),"")</f>
        <v/>
      </c>
      <c r="X914" s="51" t="str">
        <f t="shared" si="28"/>
        <v/>
      </c>
      <c r="Y914" s="51" t="str">
        <f>IF(T914="","",IF(AND(T914&lt;&gt;'Tabelas auxiliares'!$B$236,T914&lt;&gt;'Tabelas auxiliares'!$B$237),"FOLHA DE PESSOAL",IF(X914='Tabelas auxiliares'!$A$237,"CUSTEIO",IF(X914='Tabelas auxiliares'!$A$236,"INVESTIMENTO","ERRO - VERIFICAR"))))</f>
        <v/>
      </c>
      <c r="Z914" s="64" t="str">
        <f t="shared" si="29"/>
        <v/>
      </c>
      <c r="AA914" s="44"/>
      <c r="AB914" s="44"/>
      <c r="AC914" s="44"/>
    </row>
    <row r="915" spans="6:29" x14ac:dyDescent="0.25">
      <c r="F915" s="51" t="str">
        <f>IFERROR(VLOOKUP(D915,'Tabelas auxiliares'!$A$3:$B$61,2,FALSE),"")</f>
        <v/>
      </c>
      <c r="G915" s="51" t="str">
        <f>IFERROR(VLOOKUP($B915,'Tabelas auxiliares'!$A$65:$C$102,2,FALSE),"")</f>
        <v/>
      </c>
      <c r="H915" s="51" t="str">
        <f>IFERROR(VLOOKUP($B915,'Tabelas auxiliares'!$A$65:$C$102,3,FALSE),"")</f>
        <v/>
      </c>
      <c r="X915" s="51" t="str">
        <f t="shared" si="28"/>
        <v/>
      </c>
      <c r="Y915" s="51" t="str">
        <f>IF(T915="","",IF(AND(T915&lt;&gt;'Tabelas auxiliares'!$B$236,T915&lt;&gt;'Tabelas auxiliares'!$B$237),"FOLHA DE PESSOAL",IF(X915='Tabelas auxiliares'!$A$237,"CUSTEIO",IF(X915='Tabelas auxiliares'!$A$236,"INVESTIMENTO","ERRO - VERIFICAR"))))</f>
        <v/>
      </c>
      <c r="Z915" s="64" t="str">
        <f t="shared" si="29"/>
        <v/>
      </c>
      <c r="AA915" s="44"/>
      <c r="AB915" s="44"/>
      <c r="AC915" s="44"/>
    </row>
    <row r="916" spans="6:29" x14ac:dyDescent="0.25">
      <c r="F916" s="51" t="str">
        <f>IFERROR(VLOOKUP(D916,'Tabelas auxiliares'!$A$3:$B$61,2,FALSE),"")</f>
        <v/>
      </c>
      <c r="G916" s="51" t="str">
        <f>IFERROR(VLOOKUP($B916,'Tabelas auxiliares'!$A$65:$C$102,2,FALSE),"")</f>
        <v/>
      </c>
      <c r="H916" s="51" t="str">
        <f>IFERROR(VLOOKUP($B916,'Tabelas auxiliares'!$A$65:$C$102,3,FALSE),"")</f>
        <v/>
      </c>
      <c r="X916" s="51" t="str">
        <f t="shared" si="28"/>
        <v/>
      </c>
      <c r="Y916" s="51" t="str">
        <f>IF(T916="","",IF(AND(T916&lt;&gt;'Tabelas auxiliares'!$B$236,T916&lt;&gt;'Tabelas auxiliares'!$B$237),"FOLHA DE PESSOAL",IF(X916='Tabelas auxiliares'!$A$237,"CUSTEIO",IF(X916='Tabelas auxiliares'!$A$236,"INVESTIMENTO","ERRO - VERIFICAR"))))</f>
        <v/>
      </c>
      <c r="Z916" s="64" t="str">
        <f t="shared" si="29"/>
        <v/>
      </c>
      <c r="AA916" s="44"/>
      <c r="AB916" s="44"/>
      <c r="AC916" s="44"/>
    </row>
    <row r="917" spans="6:29" x14ac:dyDescent="0.25">
      <c r="F917" s="51" t="str">
        <f>IFERROR(VLOOKUP(D917,'Tabelas auxiliares'!$A$3:$B$61,2,FALSE),"")</f>
        <v/>
      </c>
      <c r="G917" s="51" t="str">
        <f>IFERROR(VLOOKUP($B917,'Tabelas auxiliares'!$A$65:$C$102,2,FALSE),"")</f>
        <v/>
      </c>
      <c r="H917" s="51" t="str">
        <f>IFERROR(VLOOKUP($B917,'Tabelas auxiliares'!$A$65:$C$102,3,FALSE),"")</f>
        <v/>
      </c>
      <c r="X917" s="51" t="str">
        <f t="shared" si="28"/>
        <v/>
      </c>
      <c r="Y917" s="51" t="str">
        <f>IF(T917="","",IF(AND(T917&lt;&gt;'Tabelas auxiliares'!$B$236,T917&lt;&gt;'Tabelas auxiliares'!$B$237),"FOLHA DE PESSOAL",IF(X917='Tabelas auxiliares'!$A$237,"CUSTEIO",IF(X917='Tabelas auxiliares'!$A$236,"INVESTIMENTO","ERRO - VERIFICAR"))))</f>
        <v/>
      </c>
      <c r="Z917" s="64" t="str">
        <f t="shared" si="29"/>
        <v/>
      </c>
      <c r="AA917" s="44"/>
      <c r="AB917" s="44"/>
      <c r="AC917" s="44"/>
    </row>
    <row r="918" spans="6:29" x14ac:dyDescent="0.25">
      <c r="F918" s="51" t="str">
        <f>IFERROR(VLOOKUP(D918,'Tabelas auxiliares'!$A$3:$B$61,2,FALSE),"")</f>
        <v/>
      </c>
      <c r="G918" s="51" t="str">
        <f>IFERROR(VLOOKUP($B918,'Tabelas auxiliares'!$A$65:$C$102,2,FALSE),"")</f>
        <v/>
      </c>
      <c r="H918" s="51" t="str">
        <f>IFERROR(VLOOKUP($B918,'Tabelas auxiliares'!$A$65:$C$102,3,FALSE),"")</f>
        <v/>
      </c>
      <c r="X918" s="51" t="str">
        <f t="shared" si="28"/>
        <v/>
      </c>
      <c r="Y918" s="51" t="str">
        <f>IF(T918="","",IF(AND(T918&lt;&gt;'Tabelas auxiliares'!$B$236,T918&lt;&gt;'Tabelas auxiliares'!$B$237),"FOLHA DE PESSOAL",IF(X918='Tabelas auxiliares'!$A$237,"CUSTEIO",IF(X918='Tabelas auxiliares'!$A$236,"INVESTIMENTO","ERRO - VERIFICAR"))))</f>
        <v/>
      </c>
      <c r="Z918" s="64" t="str">
        <f t="shared" si="29"/>
        <v/>
      </c>
      <c r="AA918" s="44"/>
      <c r="AB918" s="44"/>
      <c r="AC918" s="44"/>
    </row>
    <row r="919" spans="6:29" x14ac:dyDescent="0.25">
      <c r="F919" s="51" t="str">
        <f>IFERROR(VLOOKUP(D919,'Tabelas auxiliares'!$A$3:$B$61,2,FALSE),"")</f>
        <v/>
      </c>
      <c r="G919" s="51" t="str">
        <f>IFERROR(VLOOKUP($B919,'Tabelas auxiliares'!$A$65:$C$102,2,FALSE),"")</f>
        <v/>
      </c>
      <c r="H919" s="51" t="str">
        <f>IFERROR(VLOOKUP($B919,'Tabelas auxiliares'!$A$65:$C$102,3,FALSE),"")</f>
        <v/>
      </c>
      <c r="X919" s="51" t="str">
        <f t="shared" si="28"/>
        <v/>
      </c>
      <c r="Y919" s="51" t="str">
        <f>IF(T919="","",IF(AND(T919&lt;&gt;'Tabelas auxiliares'!$B$236,T919&lt;&gt;'Tabelas auxiliares'!$B$237),"FOLHA DE PESSOAL",IF(X919='Tabelas auxiliares'!$A$237,"CUSTEIO",IF(X919='Tabelas auxiliares'!$A$236,"INVESTIMENTO","ERRO - VERIFICAR"))))</f>
        <v/>
      </c>
      <c r="Z919" s="64" t="str">
        <f t="shared" si="29"/>
        <v/>
      </c>
      <c r="AA919" s="44"/>
      <c r="AB919" s="44"/>
      <c r="AC919" s="44"/>
    </row>
    <row r="920" spans="6:29" x14ac:dyDescent="0.25">
      <c r="F920" s="51" t="str">
        <f>IFERROR(VLOOKUP(D920,'Tabelas auxiliares'!$A$3:$B$61,2,FALSE),"")</f>
        <v/>
      </c>
      <c r="G920" s="51" t="str">
        <f>IFERROR(VLOOKUP($B920,'Tabelas auxiliares'!$A$65:$C$102,2,FALSE),"")</f>
        <v/>
      </c>
      <c r="H920" s="51" t="str">
        <f>IFERROR(VLOOKUP($B920,'Tabelas auxiliares'!$A$65:$C$102,3,FALSE),"")</f>
        <v/>
      </c>
      <c r="X920" s="51" t="str">
        <f t="shared" si="28"/>
        <v/>
      </c>
      <c r="Y920" s="51" t="str">
        <f>IF(T920="","",IF(AND(T920&lt;&gt;'Tabelas auxiliares'!$B$236,T920&lt;&gt;'Tabelas auxiliares'!$B$237),"FOLHA DE PESSOAL",IF(X920='Tabelas auxiliares'!$A$237,"CUSTEIO",IF(X920='Tabelas auxiliares'!$A$236,"INVESTIMENTO","ERRO - VERIFICAR"))))</f>
        <v/>
      </c>
      <c r="Z920" s="64" t="str">
        <f t="shared" si="29"/>
        <v/>
      </c>
      <c r="AA920" s="44"/>
      <c r="AB920" s="44"/>
      <c r="AC920" s="44"/>
    </row>
    <row r="921" spans="6:29" x14ac:dyDescent="0.25">
      <c r="F921" s="51" t="str">
        <f>IFERROR(VLOOKUP(D921,'Tabelas auxiliares'!$A$3:$B$61,2,FALSE),"")</f>
        <v/>
      </c>
      <c r="G921" s="51" t="str">
        <f>IFERROR(VLOOKUP($B921,'Tabelas auxiliares'!$A$65:$C$102,2,FALSE),"")</f>
        <v/>
      </c>
      <c r="H921" s="51" t="str">
        <f>IFERROR(VLOOKUP($B921,'Tabelas auxiliares'!$A$65:$C$102,3,FALSE),"")</f>
        <v/>
      </c>
      <c r="X921" s="51" t="str">
        <f t="shared" si="28"/>
        <v/>
      </c>
      <c r="Y921" s="51" t="str">
        <f>IF(T921="","",IF(AND(T921&lt;&gt;'Tabelas auxiliares'!$B$236,T921&lt;&gt;'Tabelas auxiliares'!$B$237),"FOLHA DE PESSOAL",IF(X921='Tabelas auxiliares'!$A$237,"CUSTEIO",IF(X921='Tabelas auxiliares'!$A$236,"INVESTIMENTO","ERRO - VERIFICAR"))))</f>
        <v/>
      </c>
      <c r="Z921" s="64" t="str">
        <f t="shared" si="29"/>
        <v/>
      </c>
      <c r="AA921" s="44"/>
      <c r="AB921" s="44"/>
      <c r="AC921" s="44"/>
    </row>
    <row r="922" spans="6:29" x14ac:dyDescent="0.25">
      <c r="F922" s="51" t="str">
        <f>IFERROR(VLOOKUP(D922,'Tabelas auxiliares'!$A$3:$B$61,2,FALSE),"")</f>
        <v/>
      </c>
      <c r="G922" s="51" t="str">
        <f>IFERROR(VLOOKUP($B922,'Tabelas auxiliares'!$A$65:$C$102,2,FALSE),"")</f>
        <v/>
      </c>
      <c r="H922" s="51" t="str">
        <f>IFERROR(VLOOKUP($B922,'Tabelas auxiliares'!$A$65:$C$102,3,FALSE),"")</f>
        <v/>
      </c>
      <c r="X922" s="51" t="str">
        <f t="shared" si="28"/>
        <v/>
      </c>
      <c r="Y922" s="51" t="str">
        <f>IF(T922="","",IF(AND(T922&lt;&gt;'Tabelas auxiliares'!$B$236,T922&lt;&gt;'Tabelas auxiliares'!$B$237),"FOLHA DE PESSOAL",IF(X922='Tabelas auxiliares'!$A$237,"CUSTEIO",IF(X922='Tabelas auxiliares'!$A$236,"INVESTIMENTO","ERRO - VERIFICAR"))))</f>
        <v/>
      </c>
      <c r="Z922" s="64" t="str">
        <f t="shared" si="29"/>
        <v/>
      </c>
      <c r="AA922" s="44"/>
      <c r="AB922" s="44"/>
      <c r="AC922" s="44"/>
    </row>
    <row r="923" spans="6:29" x14ac:dyDescent="0.25">
      <c r="F923" s="51" t="str">
        <f>IFERROR(VLOOKUP(D923,'Tabelas auxiliares'!$A$3:$B$61,2,FALSE),"")</f>
        <v/>
      </c>
      <c r="G923" s="51" t="str">
        <f>IFERROR(VLOOKUP($B923,'Tabelas auxiliares'!$A$65:$C$102,2,FALSE),"")</f>
        <v/>
      </c>
      <c r="H923" s="51" t="str">
        <f>IFERROR(VLOOKUP($B923,'Tabelas auxiliares'!$A$65:$C$102,3,FALSE),"")</f>
        <v/>
      </c>
      <c r="X923" s="51" t="str">
        <f t="shared" si="28"/>
        <v/>
      </c>
      <c r="Y923" s="51" t="str">
        <f>IF(T923="","",IF(AND(T923&lt;&gt;'Tabelas auxiliares'!$B$236,T923&lt;&gt;'Tabelas auxiliares'!$B$237),"FOLHA DE PESSOAL",IF(X923='Tabelas auxiliares'!$A$237,"CUSTEIO",IF(X923='Tabelas auxiliares'!$A$236,"INVESTIMENTO","ERRO - VERIFICAR"))))</f>
        <v/>
      </c>
      <c r="Z923" s="64" t="str">
        <f t="shared" si="29"/>
        <v/>
      </c>
      <c r="AA923" s="44"/>
      <c r="AB923" s="44"/>
      <c r="AC923" s="44"/>
    </row>
    <row r="924" spans="6:29" x14ac:dyDescent="0.25">
      <c r="F924" s="51" t="str">
        <f>IFERROR(VLOOKUP(D924,'Tabelas auxiliares'!$A$3:$B$61,2,FALSE),"")</f>
        <v/>
      </c>
      <c r="G924" s="51" t="str">
        <f>IFERROR(VLOOKUP($B924,'Tabelas auxiliares'!$A$65:$C$102,2,FALSE),"")</f>
        <v/>
      </c>
      <c r="H924" s="51" t="str">
        <f>IFERROR(VLOOKUP($B924,'Tabelas auxiliares'!$A$65:$C$102,3,FALSE),"")</f>
        <v/>
      </c>
      <c r="X924" s="51" t="str">
        <f t="shared" si="28"/>
        <v/>
      </c>
      <c r="Y924" s="51" t="str">
        <f>IF(T924="","",IF(AND(T924&lt;&gt;'Tabelas auxiliares'!$B$236,T924&lt;&gt;'Tabelas auxiliares'!$B$237),"FOLHA DE PESSOAL",IF(X924='Tabelas auxiliares'!$A$237,"CUSTEIO",IF(X924='Tabelas auxiliares'!$A$236,"INVESTIMENTO","ERRO - VERIFICAR"))))</f>
        <v/>
      </c>
      <c r="Z924" s="64" t="str">
        <f t="shared" si="29"/>
        <v/>
      </c>
      <c r="AA924" s="44"/>
      <c r="AB924" s="44"/>
      <c r="AC924" s="44"/>
    </row>
    <row r="925" spans="6:29" x14ac:dyDescent="0.25">
      <c r="F925" s="51" t="str">
        <f>IFERROR(VLOOKUP(D925,'Tabelas auxiliares'!$A$3:$B$61,2,FALSE),"")</f>
        <v/>
      </c>
      <c r="G925" s="51" t="str">
        <f>IFERROR(VLOOKUP($B925,'Tabelas auxiliares'!$A$65:$C$102,2,FALSE),"")</f>
        <v/>
      </c>
      <c r="H925" s="51" t="str">
        <f>IFERROR(VLOOKUP($B925,'Tabelas auxiliares'!$A$65:$C$102,3,FALSE),"")</f>
        <v/>
      </c>
      <c r="X925" s="51" t="str">
        <f t="shared" si="28"/>
        <v/>
      </c>
      <c r="Y925" s="51" t="str">
        <f>IF(T925="","",IF(AND(T925&lt;&gt;'Tabelas auxiliares'!$B$236,T925&lt;&gt;'Tabelas auxiliares'!$B$237),"FOLHA DE PESSOAL",IF(X925='Tabelas auxiliares'!$A$237,"CUSTEIO",IF(X925='Tabelas auxiliares'!$A$236,"INVESTIMENTO","ERRO - VERIFICAR"))))</f>
        <v/>
      </c>
      <c r="Z925" s="64" t="str">
        <f t="shared" si="29"/>
        <v/>
      </c>
      <c r="AA925" s="44"/>
      <c r="AB925" s="44"/>
      <c r="AC925" s="44"/>
    </row>
    <row r="926" spans="6:29" x14ac:dyDescent="0.25">
      <c r="F926" s="51" t="str">
        <f>IFERROR(VLOOKUP(D926,'Tabelas auxiliares'!$A$3:$B$61,2,FALSE),"")</f>
        <v/>
      </c>
      <c r="G926" s="51" t="str">
        <f>IFERROR(VLOOKUP($B926,'Tabelas auxiliares'!$A$65:$C$102,2,FALSE),"")</f>
        <v/>
      </c>
      <c r="H926" s="51" t="str">
        <f>IFERROR(VLOOKUP($B926,'Tabelas auxiliares'!$A$65:$C$102,3,FALSE),"")</f>
        <v/>
      </c>
      <c r="X926" s="51" t="str">
        <f t="shared" si="28"/>
        <v/>
      </c>
      <c r="Y926" s="51" t="str">
        <f>IF(T926="","",IF(AND(T926&lt;&gt;'Tabelas auxiliares'!$B$236,T926&lt;&gt;'Tabelas auxiliares'!$B$237),"FOLHA DE PESSOAL",IF(X926='Tabelas auxiliares'!$A$237,"CUSTEIO",IF(X926='Tabelas auxiliares'!$A$236,"INVESTIMENTO","ERRO - VERIFICAR"))))</f>
        <v/>
      </c>
      <c r="Z926" s="64" t="str">
        <f t="shared" si="29"/>
        <v/>
      </c>
      <c r="AA926" s="44"/>
      <c r="AB926" s="44"/>
      <c r="AC926" s="44"/>
    </row>
    <row r="927" spans="6:29" x14ac:dyDescent="0.25">
      <c r="F927" s="51" t="str">
        <f>IFERROR(VLOOKUP(D927,'Tabelas auxiliares'!$A$3:$B$61,2,FALSE),"")</f>
        <v/>
      </c>
      <c r="G927" s="51" t="str">
        <f>IFERROR(VLOOKUP($B927,'Tabelas auxiliares'!$A$65:$C$102,2,FALSE),"")</f>
        <v/>
      </c>
      <c r="H927" s="51" t="str">
        <f>IFERROR(VLOOKUP($B927,'Tabelas auxiliares'!$A$65:$C$102,3,FALSE),"")</f>
        <v/>
      </c>
      <c r="X927" s="51" t="str">
        <f t="shared" si="28"/>
        <v/>
      </c>
      <c r="Y927" s="51" t="str">
        <f>IF(T927="","",IF(AND(T927&lt;&gt;'Tabelas auxiliares'!$B$236,T927&lt;&gt;'Tabelas auxiliares'!$B$237),"FOLHA DE PESSOAL",IF(X927='Tabelas auxiliares'!$A$237,"CUSTEIO",IF(X927='Tabelas auxiliares'!$A$236,"INVESTIMENTO","ERRO - VERIFICAR"))))</f>
        <v/>
      </c>
      <c r="Z927" s="64" t="str">
        <f t="shared" si="29"/>
        <v/>
      </c>
      <c r="AA927" s="44"/>
      <c r="AB927" s="44"/>
      <c r="AC927" s="44"/>
    </row>
    <row r="928" spans="6:29" x14ac:dyDescent="0.25">
      <c r="F928" s="51" t="str">
        <f>IFERROR(VLOOKUP(D928,'Tabelas auxiliares'!$A$3:$B$61,2,FALSE),"")</f>
        <v/>
      </c>
      <c r="G928" s="51" t="str">
        <f>IFERROR(VLOOKUP($B928,'Tabelas auxiliares'!$A$65:$C$102,2,FALSE),"")</f>
        <v/>
      </c>
      <c r="H928" s="51" t="str">
        <f>IFERROR(VLOOKUP($B928,'Tabelas auxiliares'!$A$65:$C$102,3,FALSE),"")</f>
        <v/>
      </c>
      <c r="X928" s="51" t="str">
        <f t="shared" si="28"/>
        <v/>
      </c>
      <c r="Y928" s="51" t="str">
        <f>IF(T928="","",IF(AND(T928&lt;&gt;'Tabelas auxiliares'!$B$236,T928&lt;&gt;'Tabelas auxiliares'!$B$237),"FOLHA DE PESSOAL",IF(X928='Tabelas auxiliares'!$A$237,"CUSTEIO",IF(X928='Tabelas auxiliares'!$A$236,"INVESTIMENTO","ERRO - VERIFICAR"))))</f>
        <v/>
      </c>
      <c r="Z928" s="64" t="str">
        <f t="shared" si="29"/>
        <v/>
      </c>
      <c r="AA928" s="44"/>
      <c r="AB928" s="44"/>
      <c r="AC928" s="44"/>
    </row>
    <row r="929" spans="6:29" x14ac:dyDescent="0.25">
      <c r="F929" s="51" t="str">
        <f>IFERROR(VLOOKUP(D929,'Tabelas auxiliares'!$A$3:$B$61,2,FALSE),"")</f>
        <v/>
      </c>
      <c r="G929" s="51" t="str">
        <f>IFERROR(VLOOKUP($B929,'Tabelas auxiliares'!$A$65:$C$102,2,FALSE),"")</f>
        <v/>
      </c>
      <c r="H929" s="51" t="str">
        <f>IFERROR(VLOOKUP($B929,'Tabelas auxiliares'!$A$65:$C$102,3,FALSE),"")</f>
        <v/>
      </c>
      <c r="X929" s="51" t="str">
        <f t="shared" si="28"/>
        <v/>
      </c>
      <c r="Y929" s="51" t="str">
        <f>IF(T929="","",IF(AND(T929&lt;&gt;'Tabelas auxiliares'!$B$236,T929&lt;&gt;'Tabelas auxiliares'!$B$237),"FOLHA DE PESSOAL",IF(X929='Tabelas auxiliares'!$A$237,"CUSTEIO",IF(X929='Tabelas auxiliares'!$A$236,"INVESTIMENTO","ERRO - VERIFICAR"))))</f>
        <v/>
      </c>
      <c r="Z929" s="64" t="str">
        <f t="shared" si="29"/>
        <v/>
      </c>
      <c r="AA929" s="44"/>
      <c r="AB929" s="44"/>
      <c r="AC929" s="44"/>
    </row>
    <row r="930" spans="6:29" x14ac:dyDescent="0.25">
      <c r="F930" s="51" t="str">
        <f>IFERROR(VLOOKUP(D930,'Tabelas auxiliares'!$A$3:$B$61,2,FALSE),"")</f>
        <v/>
      </c>
      <c r="G930" s="51" t="str">
        <f>IFERROR(VLOOKUP($B930,'Tabelas auxiliares'!$A$65:$C$102,2,FALSE),"")</f>
        <v/>
      </c>
      <c r="H930" s="51" t="str">
        <f>IFERROR(VLOOKUP($B930,'Tabelas auxiliares'!$A$65:$C$102,3,FALSE),"")</f>
        <v/>
      </c>
      <c r="X930" s="51" t="str">
        <f t="shared" si="28"/>
        <v/>
      </c>
      <c r="Y930" s="51" t="str">
        <f>IF(T930="","",IF(AND(T930&lt;&gt;'Tabelas auxiliares'!$B$236,T930&lt;&gt;'Tabelas auxiliares'!$B$237),"FOLHA DE PESSOAL",IF(X930='Tabelas auxiliares'!$A$237,"CUSTEIO",IF(X930='Tabelas auxiliares'!$A$236,"INVESTIMENTO","ERRO - VERIFICAR"))))</f>
        <v/>
      </c>
      <c r="Z930" s="64" t="str">
        <f t="shared" si="29"/>
        <v/>
      </c>
      <c r="AA930" s="44"/>
      <c r="AB930" s="44"/>
      <c r="AC930" s="44"/>
    </row>
    <row r="931" spans="6:29" x14ac:dyDescent="0.25">
      <c r="F931" s="51" t="str">
        <f>IFERROR(VLOOKUP(D931,'Tabelas auxiliares'!$A$3:$B$61,2,FALSE),"")</f>
        <v/>
      </c>
      <c r="G931" s="51" t="str">
        <f>IFERROR(VLOOKUP($B931,'Tabelas auxiliares'!$A$65:$C$102,2,FALSE),"")</f>
        <v/>
      </c>
      <c r="H931" s="51" t="str">
        <f>IFERROR(VLOOKUP($B931,'Tabelas auxiliares'!$A$65:$C$102,3,FALSE),"")</f>
        <v/>
      </c>
      <c r="X931" s="51" t="str">
        <f t="shared" si="28"/>
        <v/>
      </c>
      <c r="Y931" s="51" t="str">
        <f>IF(T931="","",IF(AND(T931&lt;&gt;'Tabelas auxiliares'!$B$236,T931&lt;&gt;'Tabelas auxiliares'!$B$237),"FOLHA DE PESSOAL",IF(X931='Tabelas auxiliares'!$A$237,"CUSTEIO",IF(X931='Tabelas auxiliares'!$A$236,"INVESTIMENTO","ERRO - VERIFICAR"))))</f>
        <v/>
      </c>
      <c r="Z931" s="64" t="str">
        <f t="shared" si="29"/>
        <v/>
      </c>
      <c r="AA931" s="44"/>
      <c r="AB931" s="44"/>
      <c r="AC931" s="44"/>
    </row>
    <row r="932" spans="6:29" x14ac:dyDescent="0.25">
      <c r="F932" s="51" t="str">
        <f>IFERROR(VLOOKUP(D932,'Tabelas auxiliares'!$A$3:$B$61,2,FALSE),"")</f>
        <v/>
      </c>
      <c r="G932" s="51" t="str">
        <f>IFERROR(VLOOKUP($B932,'Tabelas auxiliares'!$A$65:$C$102,2,FALSE),"")</f>
        <v/>
      </c>
      <c r="H932" s="51" t="str">
        <f>IFERROR(VLOOKUP($B932,'Tabelas auxiliares'!$A$65:$C$102,3,FALSE),"")</f>
        <v/>
      </c>
      <c r="X932" s="51" t="str">
        <f t="shared" si="28"/>
        <v/>
      </c>
      <c r="Y932" s="51" t="str">
        <f>IF(T932="","",IF(AND(T932&lt;&gt;'Tabelas auxiliares'!$B$236,T932&lt;&gt;'Tabelas auxiliares'!$B$237),"FOLHA DE PESSOAL",IF(X932='Tabelas auxiliares'!$A$237,"CUSTEIO",IF(X932='Tabelas auxiliares'!$A$236,"INVESTIMENTO","ERRO - VERIFICAR"))))</f>
        <v/>
      </c>
      <c r="Z932" s="64" t="str">
        <f t="shared" si="29"/>
        <v/>
      </c>
      <c r="AA932" s="44"/>
      <c r="AB932" s="44"/>
      <c r="AC932" s="44"/>
    </row>
    <row r="933" spans="6:29" x14ac:dyDescent="0.25">
      <c r="F933" s="51" t="str">
        <f>IFERROR(VLOOKUP(D933,'Tabelas auxiliares'!$A$3:$B$61,2,FALSE),"")</f>
        <v/>
      </c>
      <c r="G933" s="51" t="str">
        <f>IFERROR(VLOOKUP($B933,'Tabelas auxiliares'!$A$65:$C$102,2,FALSE),"")</f>
        <v/>
      </c>
      <c r="H933" s="51" t="str">
        <f>IFERROR(VLOOKUP($B933,'Tabelas auxiliares'!$A$65:$C$102,3,FALSE),"")</f>
        <v/>
      </c>
      <c r="X933" s="51" t="str">
        <f t="shared" si="28"/>
        <v/>
      </c>
      <c r="Y933" s="51" t="str">
        <f>IF(T933="","",IF(AND(T933&lt;&gt;'Tabelas auxiliares'!$B$236,T933&lt;&gt;'Tabelas auxiliares'!$B$237),"FOLHA DE PESSOAL",IF(X933='Tabelas auxiliares'!$A$237,"CUSTEIO",IF(X933='Tabelas auxiliares'!$A$236,"INVESTIMENTO","ERRO - VERIFICAR"))))</f>
        <v/>
      </c>
      <c r="Z933" s="64" t="str">
        <f t="shared" si="29"/>
        <v/>
      </c>
      <c r="AA933" s="44"/>
      <c r="AB933" s="44"/>
      <c r="AC933" s="44"/>
    </row>
    <row r="934" spans="6:29" x14ac:dyDescent="0.25">
      <c r="F934" s="51" t="str">
        <f>IFERROR(VLOOKUP(D934,'Tabelas auxiliares'!$A$3:$B$61,2,FALSE),"")</f>
        <v/>
      </c>
      <c r="G934" s="51" t="str">
        <f>IFERROR(VLOOKUP($B934,'Tabelas auxiliares'!$A$65:$C$102,2,FALSE),"")</f>
        <v/>
      </c>
      <c r="H934" s="51" t="str">
        <f>IFERROR(VLOOKUP($B934,'Tabelas auxiliares'!$A$65:$C$102,3,FALSE),"")</f>
        <v/>
      </c>
      <c r="X934" s="51" t="str">
        <f t="shared" si="28"/>
        <v/>
      </c>
      <c r="Y934" s="51" t="str">
        <f>IF(T934="","",IF(AND(T934&lt;&gt;'Tabelas auxiliares'!$B$236,T934&lt;&gt;'Tabelas auxiliares'!$B$237),"FOLHA DE PESSOAL",IF(X934='Tabelas auxiliares'!$A$237,"CUSTEIO",IF(X934='Tabelas auxiliares'!$A$236,"INVESTIMENTO","ERRO - VERIFICAR"))))</f>
        <v/>
      </c>
      <c r="Z934" s="64" t="str">
        <f t="shared" si="29"/>
        <v/>
      </c>
      <c r="AA934" s="44"/>
      <c r="AB934" s="44"/>
      <c r="AC934" s="44"/>
    </row>
    <row r="935" spans="6:29" x14ac:dyDescent="0.25">
      <c r="F935" s="51" t="str">
        <f>IFERROR(VLOOKUP(D935,'Tabelas auxiliares'!$A$3:$B$61,2,FALSE),"")</f>
        <v/>
      </c>
      <c r="G935" s="51" t="str">
        <f>IFERROR(VLOOKUP($B935,'Tabelas auxiliares'!$A$65:$C$102,2,FALSE),"")</f>
        <v/>
      </c>
      <c r="H935" s="51" t="str">
        <f>IFERROR(VLOOKUP($B935,'Tabelas auxiliares'!$A$65:$C$102,3,FALSE),"")</f>
        <v/>
      </c>
      <c r="X935" s="51" t="str">
        <f t="shared" si="28"/>
        <v/>
      </c>
      <c r="Y935" s="51" t="str">
        <f>IF(T935="","",IF(AND(T935&lt;&gt;'Tabelas auxiliares'!$B$236,T935&lt;&gt;'Tabelas auxiliares'!$B$237),"FOLHA DE PESSOAL",IF(X935='Tabelas auxiliares'!$A$237,"CUSTEIO",IF(X935='Tabelas auxiliares'!$A$236,"INVESTIMENTO","ERRO - VERIFICAR"))))</f>
        <v/>
      </c>
      <c r="Z935" s="64" t="str">
        <f t="shared" si="29"/>
        <v/>
      </c>
      <c r="AA935" s="44"/>
      <c r="AB935" s="44"/>
      <c r="AC935" s="44"/>
    </row>
    <row r="936" spans="6:29" x14ac:dyDescent="0.25">
      <c r="F936" s="51" t="str">
        <f>IFERROR(VLOOKUP(D936,'Tabelas auxiliares'!$A$3:$B$61,2,FALSE),"")</f>
        <v/>
      </c>
      <c r="G936" s="51" t="str">
        <f>IFERROR(VLOOKUP($B936,'Tabelas auxiliares'!$A$65:$C$102,2,FALSE),"")</f>
        <v/>
      </c>
      <c r="H936" s="51" t="str">
        <f>IFERROR(VLOOKUP($B936,'Tabelas auxiliares'!$A$65:$C$102,3,FALSE),"")</f>
        <v/>
      </c>
      <c r="X936" s="51" t="str">
        <f t="shared" si="28"/>
        <v/>
      </c>
      <c r="Y936" s="51" t="str">
        <f>IF(T936="","",IF(AND(T936&lt;&gt;'Tabelas auxiliares'!$B$236,T936&lt;&gt;'Tabelas auxiliares'!$B$237),"FOLHA DE PESSOAL",IF(X936='Tabelas auxiliares'!$A$237,"CUSTEIO",IF(X936='Tabelas auxiliares'!$A$236,"INVESTIMENTO","ERRO - VERIFICAR"))))</f>
        <v/>
      </c>
      <c r="Z936" s="64" t="str">
        <f t="shared" si="29"/>
        <v/>
      </c>
      <c r="AA936" s="44"/>
      <c r="AB936" s="44"/>
      <c r="AC936" s="44"/>
    </row>
    <row r="937" spans="6:29" x14ac:dyDescent="0.25">
      <c r="F937" s="51" t="str">
        <f>IFERROR(VLOOKUP(D937,'Tabelas auxiliares'!$A$3:$B$61,2,FALSE),"")</f>
        <v/>
      </c>
      <c r="G937" s="51" t="str">
        <f>IFERROR(VLOOKUP($B937,'Tabelas auxiliares'!$A$65:$C$102,2,FALSE),"")</f>
        <v/>
      </c>
      <c r="H937" s="51" t="str">
        <f>IFERROR(VLOOKUP($B937,'Tabelas auxiliares'!$A$65:$C$102,3,FALSE),"")</f>
        <v/>
      </c>
      <c r="X937" s="51" t="str">
        <f t="shared" si="28"/>
        <v/>
      </c>
      <c r="Y937" s="51" t="str">
        <f>IF(T937="","",IF(AND(T937&lt;&gt;'Tabelas auxiliares'!$B$236,T937&lt;&gt;'Tabelas auxiliares'!$B$237),"FOLHA DE PESSOAL",IF(X937='Tabelas auxiliares'!$A$237,"CUSTEIO",IF(X937='Tabelas auxiliares'!$A$236,"INVESTIMENTO","ERRO - VERIFICAR"))))</f>
        <v/>
      </c>
      <c r="Z937" s="64" t="str">
        <f t="shared" si="29"/>
        <v/>
      </c>
      <c r="AA937" s="44"/>
      <c r="AB937" s="44"/>
      <c r="AC937" s="44"/>
    </row>
    <row r="938" spans="6:29" x14ac:dyDescent="0.25">
      <c r="F938" s="51" t="str">
        <f>IFERROR(VLOOKUP(D938,'Tabelas auxiliares'!$A$3:$B$61,2,FALSE),"")</f>
        <v/>
      </c>
      <c r="G938" s="51" t="str">
        <f>IFERROR(VLOOKUP($B938,'Tabelas auxiliares'!$A$65:$C$102,2,FALSE),"")</f>
        <v/>
      </c>
      <c r="H938" s="51" t="str">
        <f>IFERROR(VLOOKUP($B938,'Tabelas auxiliares'!$A$65:$C$102,3,FALSE),"")</f>
        <v/>
      </c>
      <c r="X938" s="51" t="str">
        <f t="shared" si="28"/>
        <v/>
      </c>
      <c r="Y938" s="51" t="str">
        <f>IF(T938="","",IF(AND(T938&lt;&gt;'Tabelas auxiliares'!$B$236,T938&lt;&gt;'Tabelas auxiliares'!$B$237),"FOLHA DE PESSOAL",IF(X938='Tabelas auxiliares'!$A$237,"CUSTEIO",IF(X938='Tabelas auxiliares'!$A$236,"INVESTIMENTO","ERRO - VERIFICAR"))))</f>
        <v/>
      </c>
      <c r="Z938" s="64" t="str">
        <f t="shared" si="29"/>
        <v/>
      </c>
      <c r="AA938" s="44"/>
      <c r="AB938" s="44"/>
      <c r="AC938" s="44"/>
    </row>
    <row r="939" spans="6:29" x14ac:dyDescent="0.25">
      <c r="F939" s="51" t="str">
        <f>IFERROR(VLOOKUP(D939,'Tabelas auxiliares'!$A$3:$B$61,2,FALSE),"")</f>
        <v/>
      </c>
      <c r="G939" s="51" t="str">
        <f>IFERROR(VLOOKUP($B939,'Tabelas auxiliares'!$A$65:$C$102,2,FALSE),"")</f>
        <v/>
      </c>
      <c r="H939" s="51" t="str">
        <f>IFERROR(VLOOKUP($B939,'Tabelas auxiliares'!$A$65:$C$102,3,FALSE),"")</f>
        <v/>
      </c>
      <c r="X939" s="51" t="str">
        <f t="shared" si="28"/>
        <v/>
      </c>
      <c r="Y939" s="51" t="str">
        <f>IF(T939="","",IF(AND(T939&lt;&gt;'Tabelas auxiliares'!$B$236,T939&lt;&gt;'Tabelas auxiliares'!$B$237),"FOLHA DE PESSOAL",IF(X939='Tabelas auxiliares'!$A$237,"CUSTEIO",IF(X939='Tabelas auxiliares'!$A$236,"INVESTIMENTO","ERRO - VERIFICAR"))))</f>
        <v/>
      </c>
      <c r="Z939" s="64" t="str">
        <f t="shared" si="29"/>
        <v/>
      </c>
      <c r="AA939" s="44"/>
      <c r="AB939" s="44"/>
      <c r="AC939" s="44"/>
    </row>
    <row r="940" spans="6:29" x14ac:dyDescent="0.25">
      <c r="F940" s="51" t="str">
        <f>IFERROR(VLOOKUP(D940,'Tabelas auxiliares'!$A$3:$B$61,2,FALSE),"")</f>
        <v/>
      </c>
      <c r="G940" s="51" t="str">
        <f>IFERROR(VLOOKUP($B940,'Tabelas auxiliares'!$A$65:$C$102,2,FALSE),"")</f>
        <v/>
      </c>
      <c r="H940" s="51" t="str">
        <f>IFERROR(VLOOKUP($B940,'Tabelas auxiliares'!$A$65:$C$102,3,FALSE),"")</f>
        <v/>
      </c>
      <c r="X940" s="51" t="str">
        <f t="shared" si="28"/>
        <v/>
      </c>
      <c r="Y940" s="51" t="str">
        <f>IF(T940="","",IF(AND(T940&lt;&gt;'Tabelas auxiliares'!$B$236,T940&lt;&gt;'Tabelas auxiliares'!$B$237),"FOLHA DE PESSOAL",IF(X940='Tabelas auxiliares'!$A$237,"CUSTEIO",IF(X940='Tabelas auxiliares'!$A$236,"INVESTIMENTO","ERRO - VERIFICAR"))))</f>
        <v/>
      </c>
      <c r="Z940" s="64" t="str">
        <f t="shared" si="29"/>
        <v/>
      </c>
      <c r="AA940" s="44"/>
      <c r="AB940" s="44"/>
      <c r="AC940" s="44"/>
    </row>
    <row r="941" spans="6:29" x14ac:dyDescent="0.25">
      <c r="F941" s="51" t="str">
        <f>IFERROR(VLOOKUP(D941,'Tabelas auxiliares'!$A$3:$B$61,2,FALSE),"")</f>
        <v/>
      </c>
      <c r="G941" s="51" t="str">
        <f>IFERROR(VLOOKUP($B941,'Tabelas auxiliares'!$A$65:$C$102,2,FALSE),"")</f>
        <v/>
      </c>
      <c r="H941" s="51" t="str">
        <f>IFERROR(VLOOKUP($B941,'Tabelas auxiliares'!$A$65:$C$102,3,FALSE),"")</f>
        <v/>
      </c>
      <c r="X941" s="51" t="str">
        <f t="shared" si="28"/>
        <v/>
      </c>
      <c r="Y941" s="51" t="str">
        <f>IF(T941="","",IF(AND(T941&lt;&gt;'Tabelas auxiliares'!$B$236,T941&lt;&gt;'Tabelas auxiliares'!$B$237),"FOLHA DE PESSOAL",IF(X941='Tabelas auxiliares'!$A$237,"CUSTEIO",IF(X941='Tabelas auxiliares'!$A$236,"INVESTIMENTO","ERRO - VERIFICAR"))))</f>
        <v/>
      </c>
      <c r="Z941" s="64" t="str">
        <f t="shared" si="29"/>
        <v/>
      </c>
      <c r="AA941" s="44"/>
      <c r="AB941" s="44"/>
      <c r="AC941" s="44"/>
    </row>
    <row r="942" spans="6:29" x14ac:dyDescent="0.25">
      <c r="F942" s="51" t="str">
        <f>IFERROR(VLOOKUP(D942,'Tabelas auxiliares'!$A$3:$B$61,2,FALSE),"")</f>
        <v/>
      </c>
      <c r="G942" s="51" t="str">
        <f>IFERROR(VLOOKUP($B942,'Tabelas auxiliares'!$A$65:$C$102,2,FALSE),"")</f>
        <v/>
      </c>
      <c r="H942" s="51" t="str">
        <f>IFERROR(VLOOKUP($B942,'Tabelas auxiliares'!$A$65:$C$102,3,FALSE),"")</f>
        <v/>
      </c>
      <c r="X942" s="51" t="str">
        <f t="shared" si="28"/>
        <v/>
      </c>
      <c r="Y942" s="51" t="str">
        <f>IF(T942="","",IF(AND(T942&lt;&gt;'Tabelas auxiliares'!$B$236,T942&lt;&gt;'Tabelas auxiliares'!$B$237),"FOLHA DE PESSOAL",IF(X942='Tabelas auxiliares'!$A$237,"CUSTEIO",IF(X942='Tabelas auxiliares'!$A$236,"INVESTIMENTO","ERRO - VERIFICAR"))))</f>
        <v/>
      </c>
      <c r="Z942" s="64" t="str">
        <f t="shared" si="29"/>
        <v/>
      </c>
      <c r="AA942" s="44"/>
      <c r="AB942" s="44"/>
      <c r="AC942" s="44"/>
    </row>
    <row r="943" spans="6:29" x14ac:dyDescent="0.25">
      <c r="F943" s="51" t="str">
        <f>IFERROR(VLOOKUP(D943,'Tabelas auxiliares'!$A$3:$B$61,2,FALSE),"")</f>
        <v/>
      </c>
      <c r="G943" s="51" t="str">
        <f>IFERROR(VLOOKUP($B943,'Tabelas auxiliares'!$A$65:$C$102,2,FALSE),"")</f>
        <v/>
      </c>
      <c r="H943" s="51" t="str">
        <f>IFERROR(VLOOKUP($B943,'Tabelas auxiliares'!$A$65:$C$102,3,FALSE),"")</f>
        <v/>
      </c>
      <c r="X943" s="51" t="str">
        <f t="shared" si="28"/>
        <v/>
      </c>
      <c r="Y943" s="51" t="str">
        <f>IF(T943="","",IF(AND(T943&lt;&gt;'Tabelas auxiliares'!$B$236,T943&lt;&gt;'Tabelas auxiliares'!$B$237),"FOLHA DE PESSOAL",IF(X943='Tabelas auxiliares'!$A$237,"CUSTEIO",IF(X943='Tabelas auxiliares'!$A$236,"INVESTIMENTO","ERRO - VERIFICAR"))))</f>
        <v/>
      </c>
      <c r="Z943" s="64" t="str">
        <f t="shared" si="29"/>
        <v/>
      </c>
      <c r="AA943" s="44"/>
      <c r="AB943" s="44"/>
      <c r="AC943" s="44"/>
    </row>
    <row r="944" spans="6:29" x14ac:dyDescent="0.25">
      <c r="F944" s="51" t="str">
        <f>IFERROR(VLOOKUP(D944,'Tabelas auxiliares'!$A$3:$B$61,2,FALSE),"")</f>
        <v/>
      </c>
      <c r="G944" s="51" t="str">
        <f>IFERROR(VLOOKUP($B944,'Tabelas auxiliares'!$A$65:$C$102,2,FALSE),"")</f>
        <v/>
      </c>
      <c r="H944" s="51" t="str">
        <f>IFERROR(VLOOKUP($B944,'Tabelas auxiliares'!$A$65:$C$102,3,FALSE),"")</f>
        <v/>
      </c>
      <c r="X944" s="51" t="str">
        <f t="shared" si="28"/>
        <v/>
      </c>
      <c r="Y944" s="51" t="str">
        <f>IF(T944="","",IF(AND(T944&lt;&gt;'Tabelas auxiliares'!$B$236,T944&lt;&gt;'Tabelas auxiliares'!$B$237),"FOLHA DE PESSOAL",IF(X944='Tabelas auxiliares'!$A$237,"CUSTEIO",IF(X944='Tabelas auxiliares'!$A$236,"INVESTIMENTO","ERRO - VERIFICAR"))))</f>
        <v/>
      </c>
      <c r="Z944" s="64" t="str">
        <f t="shared" si="29"/>
        <v/>
      </c>
      <c r="AA944" s="44"/>
      <c r="AB944" s="44"/>
      <c r="AC944" s="44"/>
    </row>
    <row r="945" spans="6:29" x14ac:dyDescent="0.25">
      <c r="F945" s="51" t="str">
        <f>IFERROR(VLOOKUP(D945,'Tabelas auxiliares'!$A$3:$B$61,2,FALSE),"")</f>
        <v/>
      </c>
      <c r="G945" s="51" t="str">
        <f>IFERROR(VLOOKUP($B945,'Tabelas auxiliares'!$A$65:$C$102,2,FALSE),"")</f>
        <v/>
      </c>
      <c r="H945" s="51" t="str">
        <f>IFERROR(VLOOKUP($B945,'Tabelas auxiliares'!$A$65:$C$102,3,FALSE),"")</f>
        <v/>
      </c>
      <c r="X945" s="51" t="str">
        <f t="shared" si="28"/>
        <v/>
      </c>
      <c r="Y945" s="51" t="str">
        <f>IF(T945="","",IF(AND(T945&lt;&gt;'Tabelas auxiliares'!$B$236,T945&lt;&gt;'Tabelas auxiliares'!$B$237),"FOLHA DE PESSOAL",IF(X945='Tabelas auxiliares'!$A$237,"CUSTEIO",IF(X945='Tabelas auxiliares'!$A$236,"INVESTIMENTO","ERRO - VERIFICAR"))))</f>
        <v/>
      </c>
      <c r="Z945" s="64" t="str">
        <f t="shared" si="29"/>
        <v/>
      </c>
      <c r="AA945" s="44"/>
      <c r="AB945" s="44"/>
      <c r="AC945" s="44"/>
    </row>
    <row r="946" spans="6:29" x14ac:dyDescent="0.25">
      <c r="F946" s="51" t="str">
        <f>IFERROR(VLOOKUP(D946,'Tabelas auxiliares'!$A$3:$B$61,2,FALSE),"")</f>
        <v/>
      </c>
      <c r="G946" s="51" t="str">
        <f>IFERROR(VLOOKUP($B946,'Tabelas auxiliares'!$A$65:$C$102,2,FALSE),"")</f>
        <v/>
      </c>
      <c r="H946" s="51" t="str">
        <f>IFERROR(VLOOKUP($B946,'Tabelas auxiliares'!$A$65:$C$102,3,FALSE),"")</f>
        <v/>
      </c>
      <c r="X946" s="51" t="str">
        <f t="shared" si="28"/>
        <v/>
      </c>
      <c r="Y946" s="51" t="str">
        <f>IF(T946="","",IF(AND(T946&lt;&gt;'Tabelas auxiliares'!$B$236,T946&lt;&gt;'Tabelas auxiliares'!$B$237),"FOLHA DE PESSOAL",IF(X946='Tabelas auxiliares'!$A$237,"CUSTEIO",IF(X946='Tabelas auxiliares'!$A$236,"INVESTIMENTO","ERRO - VERIFICAR"))))</f>
        <v/>
      </c>
      <c r="Z946" s="64" t="str">
        <f t="shared" si="29"/>
        <v/>
      </c>
      <c r="AA946" s="44"/>
      <c r="AB946" s="44"/>
      <c r="AC946" s="44"/>
    </row>
    <row r="947" spans="6:29" x14ac:dyDescent="0.25">
      <c r="F947" s="51" t="str">
        <f>IFERROR(VLOOKUP(D947,'Tabelas auxiliares'!$A$3:$B$61,2,FALSE),"")</f>
        <v/>
      </c>
      <c r="G947" s="51" t="str">
        <f>IFERROR(VLOOKUP($B947,'Tabelas auxiliares'!$A$65:$C$102,2,FALSE),"")</f>
        <v/>
      </c>
      <c r="H947" s="51" t="str">
        <f>IFERROR(VLOOKUP($B947,'Tabelas auxiliares'!$A$65:$C$102,3,FALSE),"")</f>
        <v/>
      </c>
      <c r="X947" s="51" t="str">
        <f t="shared" si="28"/>
        <v/>
      </c>
      <c r="Y947" s="51" t="str">
        <f>IF(T947="","",IF(AND(T947&lt;&gt;'Tabelas auxiliares'!$B$236,T947&lt;&gt;'Tabelas auxiliares'!$B$237),"FOLHA DE PESSOAL",IF(X947='Tabelas auxiliares'!$A$237,"CUSTEIO",IF(X947='Tabelas auxiliares'!$A$236,"INVESTIMENTO","ERRO - VERIFICAR"))))</f>
        <v/>
      </c>
      <c r="Z947" s="64" t="str">
        <f t="shared" si="29"/>
        <v/>
      </c>
      <c r="AA947" s="44"/>
      <c r="AB947" s="44"/>
      <c r="AC947" s="44"/>
    </row>
    <row r="948" spans="6:29" x14ac:dyDescent="0.25">
      <c r="F948" s="51" t="str">
        <f>IFERROR(VLOOKUP(D948,'Tabelas auxiliares'!$A$3:$B$61,2,FALSE),"")</f>
        <v/>
      </c>
      <c r="G948" s="51" t="str">
        <f>IFERROR(VLOOKUP($B948,'Tabelas auxiliares'!$A$65:$C$102,2,FALSE),"")</f>
        <v/>
      </c>
      <c r="H948" s="51" t="str">
        <f>IFERROR(VLOOKUP($B948,'Tabelas auxiliares'!$A$65:$C$102,3,FALSE),"")</f>
        <v/>
      </c>
      <c r="X948" s="51" t="str">
        <f t="shared" si="28"/>
        <v/>
      </c>
      <c r="Y948" s="51" t="str">
        <f>IF(T948="","",IF(AND(T948&lt;&gt;'Tabelas auxiliares'!$B$236,T948&lt;&gt;'Tabelas auxiliares'!$B$237),"FOLHA DE PESSOAL",IF(X948='Tabelas auxiliares'!$A$237,"CUSTEIO",IF(X948='Tabelas auxiliares'!$A$236,"INVESTIMENTO","ERRO - VERIFICAR"))))</f>
        <v/>
      </c>
      <c r="Z948" s="64" t="str">
        <f t="shared" si="29"/>
        <v/>
      </c>
      <c r="AA948" s="44"/>
      <c r="AB948" s="44"/>
      <c r="AC948" s="44"/>
    </row>
    <row r="949" spans="6:29" x14ac:dyDescent="0.25">
      <c r="F949" s="51" t="str">
        <f>IFERROR(VLOOKUP(D949,'Tabelas auxiliares'!$A$3:$B$61,2,FALSE),"")</f>
        <v/>
      </c>
      <c r="G949" s="51" t="str">
        <f>IFERROR(VLOOKUP($B949,'Tabelas auxiliares'!$A$65:$C$102,2,FALSE),"")</f>
        <v/>
      </c>
      <c r="H949" s="51" t="str">
        <f>IFERROR(VLOOKUP($B949,'Tabelas auxiliares'!$A$65:$C$102,3,FALSE),"")</f>
        <v/>
      </c>
      <c r="X949" s="51" t="str">
        <f t="shared" si="28"/>
        <v/>
      </c>
      <c r="Y949" s="51" t="str">
        <f>IF(T949="","",IF(AND(T949&lt;&gt;'Tabelas auxiliares'!$B$236,T949&lt;&gt;'Tabelas auxiliares'!$B$237),"FOLHA DE PESSOAL",IF(X949='Tabelas auxiliares'!$A$237,"CUSTEIO",IF(X949='Tabelas auxiliares'!$A$236,"INVESTIMENTO","ERRO - VERIFICAR"))))</f>
        <v/>
      </c>
      <c r="Z949" s="64" t="str">
        <f t="shared" si="29"/>
        <v/>
      </c>
      <c r="AA949" s="44"/>
      <c r="AB949" s="44"/>
      <c r="AC949" s="44"/>
    </row>
    <row r="950" spans="6:29" x14ac:dyDescent="0.25">
      <c r="F950" s="51" t="str">
        <f>IFERROR(VLOOKUP(D950,'Tabelas auxiliares'!$A$3:$B$61,2,FALSE),"")</f>
        <v/>
      </c>
      <c r="G950" s="51" t="str">
        <f>IFERROR(VLOOKUP($B950,'Tabelas auxiliares'!$A$65:$C$102,2,FALSE),"")</f>
        <v/>
      </c>
      <c r="H950" s="51" t="str">
        <f>IFERROR(VLOOKUP($B950,'Tabelas auxiliares'!$A$65:$C$102,3,FALSE),"")</f>
        <v/>
      </c>
      <c r="X950" s="51" t="str">
        <f t="shared" si="28"/>
        <v/>
      </c>
      <c r="Y950" s="51" t="str">
        <f>IF(T950="","",IF(AND(T950&lt;&gt;'Tabelas auxiliares'!$B$236,T950&lt;&gt;'Tabelas auxiliares'!$B$237),"FOLHA DE PESSOAL",IF(X950='Tabelas auxiliares'!$A$237,"CUSTEIO",IF(X950='Tabelas auxiliares'!$A$236,"INVESTIMENTO","ERRO - VERIFICAR"))))</f>
        <v/>
      </c>
      <c r="Z950" s="64" t="str">
        <f t="shared" si="29"/>
        <v/>
      </c>
      <c r="AA950" s="44"/>
      <c r="AB950" s="44"/>
      <c r="AC950" s="44"/>
    </row>
    <row r="951" spans="6:29" x14ac:dyDescent="0.25">
      <c r="F951" s="51" t="str">
        <f>IFERROR(VLOOKUP(D951,'Tabelas auxiliares'!$A$3:$B$61,2,FALSE),"")</f>
        <v/>
      </c>
      <c r="G951" s="51" t="str">
        <f>IFERROR(VLOOKUP($B951,'Tabelas auxiliares'!$A$65:$C$102,2,FALSE),"")</f>
        <v/>
      </c>
      <c r="H951" s="51" t="str">
        <f>IFERROR(VLOOKUP($B951,'Tabelas auxiliares'!$A$65:$C$102,3,FALSE),"")</f>
        <v/>
      </c>
      <c r="X951" s="51" t="str">
        <f t="shared" si="28"/>
        <v/>
      </c>
      <c r="Y951" s="51" t="str">
        <f>IF(T951="","",IF(AND(T951&lt;&gt;'Tabelas auxiliares'!$B$236,T951&lt;&gt;'Tabelas auxiliares'!$B$237),"FOLHA DE PESSOAL",IF(X951='Tabelas auxiliares'!$A$237,"CUSTEIO",IF(X951='Tabelas auxiliares'!$A$236,"INVESTIMENTO","ERRO - VERIFICAR"))))</f>
        <v/>
      </c>
      <c r="Z951" s="64" t="str">
        <f t="shared" si="29"/>
        <v/>
      </c>
      <c r="AA951" s="44"/>
      <c r="AB951" s="44"/>
      <c r="AC951" s="44"/>
    </row>
    <row r="952" spans="6:29" x14ac:dyDescent="0.25">
      <c r="F952" s="51" t="str">
        <f>IFERROR(VLOOKUP(D952,'Tabelas auxiliares'!$A$3:$B$61,2,FALSE),"")</f>
        <v/>
      </c>
      <c r="G952" s="51" t="str">
        <f>IFERROR(VLOOKUP($B952,'Tabelas auxiliares'!$A$65:$C$102,2,FALSE),"")</f>
        <v/>
      </c>
      <c r="H952" s="51" t="str">
        <f>IFERROR(VLOOKUP($B952,'Tabelas auxiliares'!$A$65:$C$102,3,FALSE),"")</f>
        <v/>
      </c>
      <c r="X952" s="51" t="str">
        <f t="shared" si="28"/>
        <v/>
      </c>
      <c r="Y952" s="51" t="str">
        <f>IF(T952="","",IF(AND(T952&lt;&gt;'Tabelas auxiliares'!$B$236,T952&lt;&gt;'Tabelas auxiliares'!$B$237),"FOLHA DE PESSOAL",IF(X952='Tabelas auxiliares'!$A$237,"CUSTEIO",IF(X952='Tabelas auxiliares'!$A$236,"INVESTIMENTO","ERRO - VERIFICAR"))))</f>
        <v/>
      </c>
      <c r="Z952" s="64" t="str">
        <f t="shared" si="29"/>
        <v/>
      </c>
      <c r="AA952" s="44"/>
      <c r="AB952" s="44"/>
      <c r="AC952" s="44"/>
    </row>
    <row r="953" spans="6:29" x14ac:dyDescent="0.25">
      <c r="F953" s="51" t="str">
        <f>IFERROR(VLOOKUP(D953,'Tabelas auxiliares'!$A$3:$B$61,2,FALSE),"")</f>
        <v/>
      </c>
      <c r="G953" s="51" t="str">
        <f>IFERROR(VLOOKUP($B953,'Tabelas auxiliares'!$A$65:$C$102,2,FALSE),"")</f>
        <v/>
      </c>
      <c r="H953" s="51" t="str">
        <f>IFERROR(VLOOKUP($B953,'Tabelas auxiliares'!$A$65:$C$102,3,FALSE),"")</f>
        <v/>
      </c>
      <c r="X953" s="51" t="str">
        <f t="shared" si="28"/>
        <v/>
      </c>
      <c r="Y953" s="51" t="str">
        <f>IF(T953="","",IF(AND(T953&lt;&gt;'Tabelas auxiliares'!$B$236,T953&lt;&gt;'Tabelas auxiliares'!$B$237),"FOLHA DE PESSOAL",IF(X953='Tabelas auxiliares'!$A$237,"CUSTEIO",IF(X953='Tabelas auxiliares'!$A$236,"INVESTIMENTO","ERRO - VERIFICAR"))))</f>
        <v/>
      </c>
      <c r="Z953" s="64" t="str">
        <f t="shared" si="29"/>
        <v/>
      </c>
      <c r="AA953" s="44"/>
      <c r="AB953" s="44"/>
      <c r="AC953" s="44"/>
    </row>
    <row r="954" spans="6:29" x14ac:dyDescent="0.25">
      <c r="F954" s="51" t="str">
        <f>IFERROR(VLOOKUP(D954,'Tabelas auxiliares'!$A$3:$B$61,2,FALSE),"")</f>
        <v/>
      </c>
      <c r="G954" s="51" t="str">
        <f>IFERROR(VLOOKUP($B954,'Tabelas auxiliares'!$A$65:$C$102,2,FALSE),"")</f>
        <v/>
      </c>
      <c r="H954" s="51" t="str">
        <f>IFERROR(VLOOKUP($B954,'Tabelas auxiliares'!$A$65:$C$102,3,FALSE),"")</f>
        <v/>
      </c>
      <c r="X954" s="51" t="str">
        <f t="shared" si="28"/>
        <v/>
      </c>
      <c r="Y954" s="51" t="str">
        <f>IF(T954="","",IF(AND(T954&lt;&gt;'Tabelas auxiliares'!$B$236,T954&lt;&gt;'Tabelas auxiliares'!$B$237),"FOLHA DE PESSOAL",IF(X954='Tabelas auxiliares'!$A$237,"CUSTEIO",IF(X954='Tabelas auxiliares'!$A$236,"INVESTIMENTO","ERRO - VERIFICAR"))))</f>
        <v/>
      </c>
      <c r="Z954" s="64" t="str">
        <f t="shared" si="29"/>
        <v/>
      </c>
      <c r="AA954" s="44"/>
      <c r="AB954" s="44"/>
      <c r="AC954" s="44"/>
    </row>
    <row r="955" spans="6:29" x14ac:dyDescent="0.25">
      <c r="F955" s="51" t="str">
        <f>IFERROR(VLOOKUP(D955,'Tabelas auxiliares'!$A$3:$B$61,2,FALSE),"")</f>
        <v/>
      </c>
      <c r="G955" s="51" t="str">
        <f>IFERROR(VLOOKUP($B955,'Tabelas auxiliares'!$A$65:$C$102,2,FALSE),"")</f>
        <v/>
      </c>
      <c r="H955" s="51" t="str">
        <f>IFERROR(VLOOKUP($B955,'Tabelas auxiliares'!$A$65:$C$102,3,FALSE),"")</f>
        <v/>
      </c>
      <c r="X955" s="51" t="str">
        <f t="shared" si="28"/>
        <v/>
      </c>
      <c r="Y955" s="51" t="str">
        <f>IF(T955="","",IF(AND(T955&lt;&gt;'Tabelas auxiliares'!$B$236,T955&lt;&gt;'Tabelas auxiliares'!$B$237),"FOLHA DE PESSOAL",IF(X955='Tabelas auxiliares'!$A$237,"CUSTEIO",IF(X955='Tabelas auxiliares'!$A$236,"INVESTIMENTO","ERRO - VERIFICAR"))))</f>
        <v/>
      </c>
      <c r="Z955" s="64" t="str">
        <f t="shared" si="29"/>
        <v/>
      </c>
      <c r="AA955" s="44"/>
      <c r="AB955" s="44"/>
      <c r="AC955" s="44"/>
    </row>
    <row r="956" spans="6:29" x14ac:dyDescent="0.25">
      <c r="F956" s="51" t="str">
        <f>IFERROR(VLOOKUP(D956,'Tabelas auxiliares'!$A$3:$B$61,2,FALSE),"")</f>
        <v/>
      </c>
      <c r="G956" s="51" t="str">
        <f>IFERROR(VLOOKUP($B956,'Tabelas auxiliares'!$A$65:$C$102,2,FALSE),"")</f>
        <v/>
      </c>
      <c r="H956" s="51" t="str">
        <f>IFERROR(VLOOKUP($B956,'Tabelas auxiliares'!$A$65:$C$102,3,FALSE),"")</f>
        <v/>
      </c>
      <c r="X956" s="51" t="str">
        <f t="shared" si="28"/>
        <v/>
      </c>
      <c r="Y956" s="51" t="str">
        <f>IF(T956="","",IF(AND(T956&lt;&gt;'Tabelas auxiliares'!$B$236,T956&lt;&gt;'Tabelas auxiliares'!$B$237),"FOLHA DE PESSOAL",IF(X956='Tabelas auxiliares'!$A$237,"CUSTEIO",IF(X956='Tabelas auxiliares'!$A$236,"INVESTIMENTO","ERRO - VERIFICAR"))))</f>
        <v/>
      </c>
      <c r="Z956" s="64" t="str">
        <f t="shared" si="29"/>
        <v/>
      </c>
      <c r="AA956" s="44"/>
      <c r="AB956" s="44"/>
      <c r="AC956" s="44"/>
    </row>
    <row r="957" spans="6:29" x14ac:dyDescent="0.25">
      <c r="F957" s="51" t="str">
        <f>IFERROR(VLOOKUP(D957,'Tabelas auxiliares'!$A$3:$B$61,2,FALSE),"")</f>
        <v/>
      </c>
      <c r="G957" s="51" t="str">
        <f>IFERROR(VLOOKUP($B957,'Tabelas auxiliares'!$A$65:$C$102,2,FALSE),"")</f>
        <v/>
      </c>
      <c r="H957" s="51" t="str">
        <f>IFERROR(VLOOKUP($B957,'Tabelas auxiliares'!$A$65:$C$102,3,FALSE),"")</f>
        <v/>
      </c>
      <c r="X957" s="51" t="str">
        <f t="shared" si="28"/>
        <v/>
      </c>
      <c r="Y957" s="51" t="str">
        <f>IF(T957="","",IF(AND(T957&lt;&gt;'Tabelas auxiliares'!$B$236,T957&lt;&gt;'Tabelas auxiliares'!$B$237),"FOLHA DE PESSOAL",IF(X957='Tabelas auxiliares'!$A$237,"CUSTEIO",IF(X957='Tabelas auxiliares'!$A$236,"INVESTIMENTO","ERRO - VERIFICAR"))))</f>
        <v/>
      </c>
      <c r="Z957" s="64" t="str">
        <f t="shared" si="29"/>
        <v/>
      </c>
      <c r="AA957" s="44"/>
      <c r="AB957" s="44"/>
      <c r="AC957" s="44"/>
    </row>
    <row r="958" spans="6:29" x14ac:dyDescent="0.25">
      <c r="F958" s="51" t="str">
        <f>IFERROR(VLOOKUP(D958,'Tabelas auxiliares'!$A$3:$B$61,2,FALSE),"")</f>
        <v/>
      </c>
      <c r="G958" s="51" t="str">
        <f>IFERROR(VLOOKUP($B958,'Tabelas auxiliares'!$A$65:$C$102,2,FALSE),"")</f>
        <v/>
      </c>
      <c r="H958" s="51" t="str">
        <f>IFERROR(VLOOKUP($B958,'Tabelas auxiliares'!$A$65:$C$102,3,FALSE),"")</f>
        <v/>
      </c>
      <c r="X958" s="51" t="str">
        <f t="shared" si="28"/>
        <v/>
      </c>
      <c r="Y958" s="51" t="str">
        <f>IF(T958="","",IF(AND(T958&lt;&gt;'Tabelas auxiliares'!$B$236,T958&lt;&gt;'Tabelas auxiliares'!$B$237),"FOLHA DE PESSOAL",IF(X958='Tabelas auxiliares'!$A$237,"CUSTEIO",IF(X958='Tabelas auxiliares'!$A$236,"INVESTIMENTO","ERRO - VERIFICAR"))))</f>
        <v/>
      </c>
      <c r="Z958" s="64" t="str">
        <f t="shared" si="29"/>
        <v/>
      </c>
      <c r="AA958" s="44"/>
      <c r="AB958" s="44"/>
      <c r="AC958" s="44"/>
    </row>
    <row r="959" spans="6:29" x14ac:dyDescent="0.25">
      <c r="F959" s="51" t="str">
        <f>IFERROR(VLOOKUP(D959,'Tabelas auxiliares'!$A$3:$B$61,2,FALSE),"")</f>
        <v/>
      </c>
      <c r="G959" s="51" t="str">
        <f>IFERROR(VLOOKUP($B959,'Tabelas auxiliares'!$A$65:$C$102,2,FALSE),"")</f>
        <v/>
      </c>
      <c r="H959" s="51" t="str">
        <f>IFERROR(VLOOKUP($B959,'Tabelas auxiliares'!$A$65:$C$102,3,FALSE),"")</f>
        <v/>
      </c>
      <c r="X959" s="51" t="str">
        <f t="shared" si="28"/>
        <v/>
      </c>
      <c r="Y959" s="51" t="str">
        <f>IF(T959="","",IF(AND(T959&lt;&gt;'Tabelas auxiliares'!$B$236,T959&lt;&gt;'Tabelas auxiliares'!$B$237),"FOLHA DE PESSOAL",IF(X959='Tabelas auxiliares'!$A$237,"CUSTEIO",IF(X959='Tabelas auxiliares'!$A$236,"INVESTIMENTO","ERRO - VERIFICAR"))))</f>
        <v/>
      </c>
      <c r="Z959" s="64" t="str">
        <f t="shared" si="29"/>
        <v/>
      </c>
      <c r="AA959" s="44"/>
      <c r="AB959" s="44"/>
      <c r="AC959" s="44"/>
    </row>
    <row r="960" spans="6:29" x14ac:dyDescent="0.25">
      <c r="F960" s="51" t="str">
        <f>IFERROR(VLOOKUP(D960,'Tabelas auxiliares'!$A$3:$B$61,2,FALSE),"")</f>
        <v/>
      </c>
      <c r="G960" s="51" t="str">
        <f>IFERROR(VLOOKUP($B960,'Tabelas auxiliares'!$A$65:$C$102,2,FALSE),"")</f>
        <v/>
      </c>
      <c r="H960" s="51" t="str">
        <f>IFERROR(VLOOKUP($B960,'Tabelas auxiliares'!$A$65:$C$102,3,FALSE),"")</f>
        <v/>
      </c>
      <c r="X960" s="51" t="str">
        <f t="shared" si="28"/>
        <v/>
      </c>
      <c r="Y960" s="51" t="str">
        <f>IF(T960="","",IF(AND(T960&lt;&gt;'Tabelas auxiliares'!$B$236,T960&lt;&gt;'Tabelas auxiliares'!$B$237),"FOLHA DE PESSOAL",IF(X960='Tabelas auxiliares'!$A$237,"CUSTEIO",IF(X960='Tabelas auxiliares'!$A$236,"INVESTIMENTO","ERRO - VERIFICAR"))))</f>
        <v/>
      </c>
      <c r="Z960" s="64" t="str">
        <f t="shared" si="29"/>
        <v/>
      </c>
      <c r="AA960" s="44"/>
      <c r="AB960" s="44"/>
      <c r="AC960" s="44"/>
    </row>
    <row r="961" spans="6:29" x14ac:dyDescent="0.25">
      <c r="F961" s="51" t="str">
        <f>IFERROR(VLOOKUP(D961,'Tabelas auxiliares'!$A$3:$B$61,2,FALSE),"")</f>
        <v/>
      </c>
      <c r="G961" s="51" t="str">
        <f>IFERROR(VLOOKUP($B961,'Tabelas auxiliares'!$A$65:$C$102,2,FALSE),"")</f>
        <v/>
      </c>
      <c r="H961" s="51" t="str">
        <f>IFERROR(VLOOKUP($B961,'Tabelas auxiliares'!$A$65:$C$102,3,FALSE),"")</f>
        <v/>
      </c>
      <c r="X961" s="51" t="str">
        <f t="shared" si="28"/>
        <v/>
      </c>
      <c r="Y961" s="51" t="str">
        <f>IF(T961="","",IF(AND(T961&lt;&gt;'Tabelas auxiliares'!$B$236,T961&lt;&gt;'Tabelas auxiliares'!$B$237),"FOLHA DE PESSOAL",IF(X961='Tabelas auxiliares'!$A$237,"CUSTEIO",IF(X961='Tabelas auxiliares'!$A$236,"INVESTIMENTO","ERRO - VERIFICAR"))))</f>
        <v/>
      </c>
      <c r="Z961" s="64" t="str">
        <f t="shared" si="29"/>
        <v/>
      </c>
      <c r="AA961" s="44"/>
      <c r="AB961" s="44"/>
      <c r="AC961" s="44"/>
    </row>
    <row r="962" spans="6:29" x14ac:dyDescent="0.25">
      <c r="F962" s="51" t="str">
        <f>IFERROR(VLOOKUP(D962,'Tabelas auxiliares'!$A$3:$B$61,2,FALSE),"")</f>
        <v/>
      </c>
      <c r="G962" s="51" t="str">
        <f>IFERROR(VLOOKUP($B962,'Tabelas auxiliares'!$A$65:$C$102,2,FALSE),"")</f>
        <v/>
      </c>
      <c r="H962" s="51" t="str">
        <f>IFERROR(VLOOKUP($B962,'Tabelas auxiliares'!$A$65:$C$102,3,FALSE),"")</f>
        <v/>
      </c>
      <c r="X962" s="51" t="str">
        <f t="shared" si="28"/>
        <v/>
      </c>
      <c r="Y962" s="51" t="str">
        <f>IF(T962="","",IF(AND(T962&lt;&gt;'Tabelas auxiliares'!$B$236,T962&lt;&gt;'Tabelas auxiliares'!$B$237),"FOLHA DE PESSOAL",IF(X962='Tabelas auxiliares'!$A$237,"CUSTEIO",IF(X962='Tabelas auxiliares'!$A$236,"INVESTIMENTO","ERRO - VERIFICAR"))))</f>
        <v/>
      </c>
      <c r="Z962" s="64" t="str">
        <f t="shared" si="29"/>
        <v/>
      </c>
      <c r="AA962" s="44"/>
      <c r="AB962" s="44"/>
      <c r="AC962" s="44"/>
    </row>
    <row r="963" spans="6:29" x14ac:dyDescent="0.25">
      <c r="F963" s="51" t="str">
        <f>IFERROR(VLOOKUP(D963,'Tabelas auxiliares'!$A$3:$B$61,2,FALSE),"")</f>
        <v/>
      </c>
      <c r="G963" s="51" t="str">
        <f>IFERROR(VLOOKUP($B963,'Tabelas auxiliares'!$A$65:$C$102,2,FALSE),"")</f>
        <v/>
      </c>
      <c r="H963" s="51" t="str">
        <f>IFERROR(VLOOKUP($B963,'Tabelas auxiliares'!$A$65:$C$102,3,FALSE),"")</f>
        <v/>
      </c>
      <c r="X963" s="51" t="str">
        <f t="shared" si="28"/>
        <v/>
      </c>
      <c r="Y963" s="51" t="str">
        <f>IF(T963="","",IF(AND(T963&lt;&gt;'Tabelas auxiliares'!$B$236,T963&lt;&gt;'Tabelas auxiliares'!$B$237),"FOLHA DE PESSOAL",IF(X963='Tabelas auxiliares'!$A$237,"CUSTEIO",IF(X963='Tabelas auxiliares'!$A$236,"INVESTIMENTO","ERRO - VERIFICAR"))))</f>
        <v/>
      </c>
      <c r="Z963" s="64" t="str">
        <f t="shared" si="29"/>
        <v/>
      </c>
      <c r="AA963" s="44"/>
      <c r="AB963" s="44"/>
      <c r="AC963" s="44"/>
    </row>
    <row r="964" spans="6:29" x14ac:dyDescent="0.25">
      <c r="F964" s="51" t="str">
        <f>IFERROR(VLOOKUP(D964,'Tabelas auxiliares'!$A$3:$B$61,2,FALSE),"")</f>
        <v/>
      </c>
      <c r="G964" s="51" t="str">
        <f>IFERROR(VLOOKUP($B964,'Tabelas auxiliares'!$A$65:$C$102,2,FALSE),"")</f>
        <v/>
      </c>
      <c r="H964" s="51" t="str">
        <f>IFERROR(VLOOKUP($B964,'Tabelas auxiliares'!$A$65:$C$102,3,FALSE),"")</f>
        <v/>
      </c>
      <c r="X964" s="51" t="str">
        <f t="shared" ref="X964:X1000" si="30">LEFT(V964,1)</f>
        <v/>
      </c>
      <c r="Y964" s="51" t="str">
        <f>IF(T964="","",IF(AND(T964&lt;&gt;'Tabelas auxiliares'!$B$236,T964&lt;&gt;'Tabelas auxiliares'!$B$237),"FOLHA DE PESSOAL",IF(X964='Tabelas auxiliares'!$A$237,"CUSTEIO",IF(X964='Tabelas auxiliares'!$A$236,"INVESTIMENTO","ERRO - VERIFICAR"))))</f>
        <v/>
      </c>
      <c r="Z964" s="64" t="str">
        <f t="shared" si="29"/>
        <v/>
      </c>
      <c r="AA964" s="44"/>
      <c r="AB964" s="44"/>
      <c r="AC964" s="44"/>
    </row>
    <row r="965" spans="6:29" x14ac:dyDescent="0.25">
      <c r="F965" s="51" t="str">
        <f>IFERROR(VLOOKUP(D965,'Tabelas auxiliares'!$A$3:$B$61,2,FALSE),"")</f>
        <v/>
      </c>
      <c r="G965" s="51" t="str">
        <f>IFERROR(VLOOKUP($B965,'Tabelas auxiliares'!$A$65:$C$102,2,FALSE),"")</f>
        <v/>
      </c>
      <c r="H965" s="51" t="str">
        <f>IFERROR(VLOOKUP($B965,'Tabelas auxiliares'!$A$65:$C$102,3,FALSE),"")</f>
        <v/>
      </c>
      <c r="X965" s="51" t="str">
        <f t="shared" si="30"/>
        <v/>
      </c>
      <c r="Y965" s="51" t="str">
        <f>IF(T965="","",IF(AND(T965&lt;&gt;'Tabelas auxiliares'!$B$236,T965&lt;&gt;'Tabelas auxiliares'!$B$237),"FOLHA DE PESSOAL",IF(X965='Tabelas auxiliares'!$A$237,"CUSTEIO",IF(X965='Tabelas auxiliares'!$A$236,"INVESTIMENTO","ERRO - VERIFICAR"))))</f>
        <v/>
      </c>
      <c r="Z965" s="64" t="str">
        <f t="shared" ref="Z965:Z1000" si="31">IF(AA965+AB965+AC965&lt;&gt;0,AA965+AB965+AC965,"")</f>
        <v/>
      </c>
      <c r="AA965" s="44"/>
      <c r="AB965" s="44"/>
      <c r="AC965" s="44"/>
    </row>
    <row r="966" spans="6:29" x14ac:dyDescent="0.25">
      <c r="F966" s="51" t="str">
        <f>IFERROR(VLOOKUP(D966,'Tabelas auxiliares'!$A$3:$B$61,2,FALSE),"")</f>
        <v/>
      </c>
      <c r="G966" s="51" t="str">
        <f>IFERROR(VLOOKUP($B966,'Tabelas auxiliares'!$A$65:$C$102,2,FALSE),"")</f>
        <v/>
      </c>
      <c r="H966" s="51" t="str">
        <f>IFERROR(VLOOKUP($B966,'Tabelas auxiliares'!$A$65:$C$102,3,FALSE),"")</f>
        <v/>
      </c>
      <c r="X966" s="51" t="str">
        <f t="shared" si="30"/>
        <v/>
      </c>
      <c r="Y966" s="51" t="str">
        <f>IF(T966="","",IF(AND(T966&lt;&gt;'Tabelas auxiliares'!$B$236,T966&lt;&gt;'Tabelas auxiliares'!$B$237),"FOLHA DE PESSOAL",IF(X966='Tabelas auxiliares'!$A$237,"CUSTEIO",IF(X966='Tabelas auxiliares'!$A$236,"INVESTIMENTO","ERRO - VERIFICAR"))))</f>
        <v/>
      </c>
      <c r="Z966" s="64" t="str">
        <f t="shared" si="31"/>
        <v/>
      </c>
      <c r="AA966" s="44"/>
      <c r="AB966" s="44"/>
      <c r="AC966" s="44"/>
    </row>
    <row r="967" spans="6:29" x14ac:dyDescent="0.25">
      <c r="F967" s="51" t="str">
        <f>IFERROR(VLOOKUP(D967,'Tabelas auxiliares'!$A$3:$B$61,2,FALSE),"")</f>
        <v/>
      </c>
      <c r="G967" s="51" t="str">
        <f>IFERROR(VLOOKUP($B967,'Tabelas auxiliares'!$A$65:$C$102,2,FALSE),"")</f>
        <v/>
      </c>
      <c r="H967" s="51" t="str">
        <f>IFERROR(VLOOKUP($B967,'Tabelas auxiliares'!$A$65:$C$102,3,FALSE),"")</f>
        <v/>
      </c>
      <c r="X967" s="51" t="str">
        <f t="shared" si="30"/>
        <v/>
      </c>
      <c r="Y967" s="51" t="str">
        <f>IF(T967="","",IF(AND(T967&lt;&gt;'Tabelas auxiliares'!$B$236,T967&lt;&gt;'Tabelas auxiliares'!$B$237),"FOLHA DE PESSOAL",IF(X967='Tabelas auxiliares'!$A$237,"CUSTEIO",IF(X967='Tabelas auxiliares'!$A$236,"INVESTIMENTO","ERRO - VERIFICAR"))))</f>
        <v/>
      </c>
      <c r="Z967" s="64" t="str">
        <f t="shared" si="31"/>
        <v/>
      </c>
      <c r="AA967" s="44"/>
      <c r="AB967" s="44"/>
      <c r="AC967" s="44"/>
    </row>
    <row r="968" spans="6:29" x14ac:dyDescent="0.25">
      <c r="F968" s="51" t="str">
        <f>IFERROR(VLOOKUP(D968,'Tabelas auxiliares'!$A$3:$B$61,2,FALSE),"")</f>
        <v/>
      </c>
      <c r="G968" s="51" t="str">
        <f>IFERROR(VLOOKUP($B968,'Tabelas auxiliares'!$A$65:$C$102,2,FALSE),"")</f>
        <v/>
      </c>
      <c r="H968" s="51" t="str">
        <f>IFERROR(VLOOKUP($B968,'Tabelas auxiliares'!$A$65:$C$102,3,FALSE),"")</f>
        <v/>
      </c>
      <c r="X968" s="51" t="str">
        <f t="shared" si="30"/>
        <v/>
      </c>
      <c r="Y968" s="51" t="str">
        <f>IF(T968="","",IF(AND(T968&lt;&gt;'Tabelas auxiliares'!$B$236,T968&lt;&gt;'Tabelas auxiliares'!$B$237),"FOLHA DE PESSOAL",IF(X968='Tabelas auxiliares'!$A$237,"CUSTEIO",IF(X968='Tabelas auxiliares'!$A$236,"INVESTIMENTO","ERRO - VERIFICAR"))))</f>
        <v/>
      </c>
      <c r="Z968" s="64" t="str">
        <f t="shared" si="31"/>
        <v/>
      </c>
      <c r="AA968" s="44"/>
      <c r="AB968" s="44"/>
      <c r="AC968" s="44"/>
    </row>
    <row r="969" spans="6:29" x14ac:dyDescent="0.25">
      <c r="F969" s="51" t="str">
        <f>IFERROR(VLOOKUP(D969,'Tabelas auxiliares'!$A$3:$B$61,2,FALSE),"")</f>
        <v/>
      </c>
      <c r="G969" s="51" t="str">
        <f>IFERROR(VLOOKUP($B969,'Tabelas auxiliares'!$A$65:$C$102,2,FALSE),"")</f>
        <v/>
      </c>
      <c r="H969" s="51" t="str">
        <f>IFERROR(VLOOKUP($B969,'Tabelas auxiliares'!$A$65:$C$102,3,FALSE),"")</f>
        <v/>
      </c>
      <c r="X969" s="51" t="str">
        <f t="shared" si="30"/>
        <v/>
      </c>
      <c r="Y969" s="51" t="str">
        <f>IF(T969="","",IF(AND(T969&lt;&gt;'Tabelas auxiliares'!$B$236,T969&lt;&gt;'Tabelas auxiliares'!$B$237),"FOLHA DE PESSOAL",IF(X969='Tabelas auxiliares'!$A$237,"CUSTEIO",IF(X969='Tabelas auxiliares'!$A$236,"INVESTIMENTO","ERRO - VERIFICAR"))))</f>
        <v/>
      </c>
      <c r="Z969" s="64" t="str">
        <f t="shared" si="31"/>
        <v/>
      </c>
      <c r="AA969" s="44"/>
      <c r="AB969" s="44"/>
      <c r="AC969" s="44"/>
    </row>
    <row r="970" spans="6:29" x14ac:dyDescent="0.25">
      <c r="F970" s="51" t="str">
        <f>IFERROR(VLOOKUP(D970,'Tabelas auxiliares'!$A$3:$B$61,2,FALSE),"")</f>
        <v/>
      </c>
      <c r="G970" s="51" t="str">
        <f>IFERROR(VLOOKUP($B970,'Tabelas auxiliares'!$A$65:$C$102,2,FALSE),"")</f>
        <v/>
      </c>
      <c r="H970" s="51" t="str">
        <f>IFERROR(VLOOKUP($B970,'Tabelas auxiliares'!$A$65:$C$102,3,FALSE),"")</f>
        <v/>
      </c>
      <c r="X970" s="51" t="str">
        <f t="shared" si="30"/>
        <v/>
      </c>
      <c r="Y970" s="51" t="str">
        <f>IF(T970="","",IF(AND(T970&lt;&gt;'Tabelas auxiliares'!$B$236,T970&lt;&gt;'Tabelas auxiliares'!$B$237),"FOLHA DE PESSOAL",IF(X970='Tabelas auxiliares'!$A$237,"CUSTEIO",IF(X970='Tabelas auxiliares'!$A$236,"INVESTIMENTO","ERRO - VERIFICAR"))))</f>
        <v/>
      </c>
      <c r="Z970" s="64" t="str">
        <f t="shared" si="31"/>
        <v/>
      </c>
      <c r="AA970" s="44"/>
      <c r="AB970" s="44"/>
      <c r="AC970" s="44"/>
    </row>
    <row r="971" spans="6:29" x14ac:dyDescent="0.25">
      <c r="F971" s="51" t="str">
        <f>IFERROR(VLOOKUP(D971,'Tabelas auxiliares'!$A$3:$B$61,2,FALSE),"")</f>
        <v/>
      </c>
      <c r="G971" s="51" t="str">
        <f>IFERROR(VLOOKUP($B971,'Tabelas auxiliares'!$A$65:$C$102,2,FALSE),"")</f>
        <v/>
      </c>
      <c r="H971" s="51" t="str">
        <f>IFERROR(VLOOKUP($B971,'Tabelas auxiliares'!$A$65:$C$102,3,FALSE),"")</f>
        <v/>
      </c>
      <c r="X971" s="51" t="str">
        <f t="shared" si="30"/>
        <v/>
      </c>
      <c r="Y971" s="51" t="str">
        <f>IF(T971="","",IF(AND(T971&lt;&gt;'Tabelas auxiliares'!$B$236,T971&lt;&gt;'Tabelas auxiliares'!$B$237),"FOLHA DE PESSOAL",IF(X971='Tabelas auxiliares'!$A$237,"CUSTEIO",IF(X971='Tabelas auxiliares'!$A$236,"INVESTIMENTO","ERRO - VERIFICAR"))))</f>
        <v/>
      </c>
      <c r="Z971" s="64" t="str">
        <f t="shared" si="31"/>
        <v/>
      </c>
      <c r="AA971" s="44"/>
      <c r="AB971" s="44"/>
      <c r="AC971" s="44"/>
    </row>
    <row r="972" spans="6:29" x14ac:dyDescent="0.25">
      <c r="F972" s="51" t="str">
        <f>IFERROR(VLOOKUP(D972,'Tabelas auxiliares'!$A$3:$B$61,2,FALSE),"")</f>
        <v/>
      </c>
      <c r="G972" s="51" t="str">
        <f>IFERROR(VLOOKUP($B972,'Tabelas auxiliares'!$A$65:$C$102,2,FALSE),"")</f>
        <v/>
      </c>
      <c r="H972" s="51" t="str">
        <f>IFERROR(VLOOKUP($B972,'Tabelas auxiliares'!$A$65:$C$102,3,FALSE),"")</f>
        <v/>
      </c>
      <c r="X972" s="51" t="str">
        <f t="shared" si="30"/>
        <v/>
      </c>
      <c r="Y972" s="51" t="str">
        <f>IF(T972="","",IF(AND(T972&lt;&gt;'Tabelas auxiliares'!$B$236,T972&lt;&gt;'Tabelas auxiliares'!$B$237),"FOLHA DE PESSOAL",IF(X972='Tabelas auxiliares'!$A$237,"CUSTEIO",IF(X972='Tabelas auxiliares'!$A$236,"INVESTIMENTO","ERRO - VERIFICAR"))))</f>
        <v/>
      </c>
      <c r="Z972" s="64" t="str">
        <f t="shared" si="31"/>
        <v/>
      </c>
      <c r="AA972" s="44"/>
      <c r="AB972" s="44"/>
      <c r="AC972" s="44"/>
    </row>
    <row r="973" spans="6:29" x14ac:dyDescent="0.25">
      <c r="F973" s="51" t="str">
        <f>IFERROR(VLOOKUP(D973,'Tabelas auxiliares'!$A$3:$B$61,2,FALSE),"")</f>
        <v/>
      </c>
      <c r="G973" s="51" t="str">
        <f>IFERROR(VLOOKUP($B973,'Tabelas auxiliares'!$A$65:$C$102,2,FALSE),"")</f>
        <v/>
      </c>
      <c r="H973" s="51" t="str">
        <f>IFERROR(VLOOKUP($B973,'Tabelas auxiliares'!$A$65:$C$102,3,FALSE),"")</f>
        <v/>
      </c>
      <c r="X973" s="51" t="str">
        <f t="shared" si="30"/>
        <v/>
      </c>
      <c r="Y973" s="51" t="str">
        <f>IF(T973="","",IF(AND(T973&lt;&gt;'Tabelas auxiliares'!$B$236,T973&lt;&gt;'Tabelas auxiliares'!$B$237),"FOLHA DE PESSOAL",IF(X973='Tabelas auxiliares'!$A$237,"CUSTEIO",IF(X973='Tabelas auxiliares'!$A$236,"INVESTIMENTO","ERRO - VERIFICAR"))))</f>
        <v/>
      </c>
      <c r="Z973" s="64" t="str">
        <f t="shared" si="31"/>
        <v/>
      </c>
      <c r="AA973" s="44"/>
      <c r="AB973" s="44"/>
      <c r="AC973" s="44"/>
    </row>
    <row r="974" spans="6:29" x14ac:dyDescent="0.25">
      <c r="F974" s="51" t="str">
        <f>IFERROR(VLOOKUP(D974,'Tabelas auxiliares'!$A$3:$B$61,2,FALSE),"")</f>
        <v/>
      </c>
      <c r="G974" s="51" t="str">
        <f>IFERROR(VLOOKUP($B974,'Tabelas auxiliares'!$A$65:$C$102,2,FALSE),"")</f>
        <v/>
      </c>
      <c r="H974" s="51" t="str">
        <f>IFERROR(VLOOKUP($B974,'Tabelas auxiliares'!$A$65:$C$102,3,FALSE),"")</f>
        <v/>
      </c>
      <c r="X974" s="51" t="str">
        <f t="shared" si="30"/>
        <v/>
      </c>
      <c r="Y974" s="51" t="str">
        <f>IF(T974="","",IF(AND(T974&lt;&gt;'Tabelas auxiliares'!$B$236,T974&lt;&gt;'Tabelas auxiliares'!$B$237),"FOLHA DE PESSOAL",IF(X974='Tabelas auxiliares'!$A$237,"CUSTEIO",IF(X974='Tabelas auxiliares'!$A$236,"INVESTIMENTO","ERRO - VERIFICAR"))))</f>
        <v/>
      </c>
      <c r="Z974" s="64" t="str">
        <f t="shared" si="31"/>
        <v/>
      </c>
      <c r="AA974" s="44"/>
      <c r="AB974" s="44"/>
      <c r="AC974" s="44"/>
    </row>
    <row r="975" spans="6:29" x14ac:dyDescent="0.25">
      <c r="F975" s="51" t="str">
        <f>IFERROR(VLOOKUP(D975,'Tabelas auxiliares'!$A$3:$B$61,2,FALSE),"")</f>
        <v/>
      </c>
      <c r="G975" s="51" t="str">
        <f>IFERROR(VLOOKUP($B975,'Tabelas auxiliares'!$A$65:$C$102,2,FALSE),"")</f>
        <v/>
      </c>
      <c r="H975" s="51" t="str">
        <f>IFERROR(VLOOKUP($B975,'Tabelas auxiliares'!$A$65:$C$102,3,FALSE),"")</f>
        <v/>
      </c>
      <c r="X975" s="51" t="str">
        <f t="shared" si="30"/>
        <v/>
      </c>
      <c r="Y975" s="51" t="str">
        <f>IF(T975="","",IF(AND(T975&lt;&gt;'Tabelas auxiliares'!$B$236,T975&lt;&gt;'Tabelas auxiliares'!$B$237),"FOLHA DE PESSOAL",IF(X975='Tabelas auxiliares'!$A$237,"CUSTEIO",IF(X975='Tabelas auxiliares'!$A$236,"INVESTIMENTO","ERRO - VERIFICAR"))))</f>
        <v/>
      </c>
      <c r="Z975" s="64" t="str">
        <f t="shared" si="31"/>
        <v/>
      </c>
      <c r="AA975" s="44"/>
      <c r="AB975" s="44"/>
      <c r="AC975" s="44"/>
    </row>
    <row r="976" spans="6:29" x14ac:dyDescent="0.25">
      <c r="F976" s="51" t="str">
        <f>IFERROR(VLOOKUP(D976,'Tabelas auxiliares'!$A$3:$B$61,2,FALSE),"")</f>
        <v/>
      </c>
      <c r="G976" s="51" t="str">
        <f>IFERROR(VLOOKUP($B976,'Tabelas auxiliares'!$A$65:$C$102,2,FALSE),"")</f>
        <v/>
      </c>
      <c r="H976" s="51" t="str">
        <f>IFERROR(VLOOKUP($B976,'Tabelas auxiliares'!$A$65:$C$102,3,FALSE),"")</f>
        <v/>
      </c>
      <c r="X976" s="51" t="str">
        <f t="shared" si="30"/>
        <v/>
      </c>
      <c r="Y976" s="51" t="str">
        <f>IF(T976="","",IF(AND(T976&lt;&gt;'Tabelas auxiliares'!$B$236,T976&lt;&gt;'Tabelas auxiliares'!$B$237),"FOLHA DE PESSOAL",IF(X976='Tabelas auxiliares'!$A$237,"CUSTEIO",IF(X976='Tabelas auxiliares'!$A$236,"INVESTIMENTO","ERRO - VERIFICAR"))))</f>
        <v/>
      </c>
      <c r="Z976" s="64" t="str">
        <f t="shared" si="31"/>
        <v/>
      </c>
      <c r="AA976" s="44"/>
      <c r="AB976" s="44"/>
      <c r="AC976" s="44"/>
    </row>
    <row r="977" spans="6:29" x14ac:dyDescent="0.25">
      <c r="F977" s="51" t="str">
        <f>IFERROR(VLOOKUP(D977,'Tabelas auxiliares'!$A$3:$B$61,2,FALSE),"")</f>
        <v/>
      </c>
      <c r="G977" s="51" t="str">
        <f>IFERROR(VLOOKUP($B977,'Tabelas auxiliares'!$A$65:$C$102,2,FALSE),"")</f>
        <v/>
      </c>
      <c r="H977" s="51" t="str">
        <f>IFERROR(VLOOKUP($B977,'Tabelas auxiliares'!$A$65:$C$102,3,FALSE),"")</f>
        <v/>
      </c>
      <c r="X977" s="51" t="str">
        <f t="shared" si="30"/>
        <v/>
      </c>
      <c r="Y977" s="51" t="str">
        <f>IF(T977="","",IF(AND(T977&lt;&gt;'Tabelas auxiliares'!$B$236,T977&lt;&gt;'Tabelas auxiliares'!$B$237),"FOLHA DE PESSOAL",IF(X977='Tabelas auxiliares'!$A$237,"CUSTEIO",IF(X977='Tabelas auxiliares'!$A$236,"INVESTIMENTO","ERRO - VERIFICAR"))))</f>
        <v/>
      </c>
      <c r="Z977" s="64" t="str">
        <f t="shared" si="31"/>
        <v/>
      </c>
      <c r="AA977" s="44"/>
      <c r="AB977" s="44"/>
      <c r="AC977" s="44"/>
    </row>
    <row r="978" spans="6:29" x14ac:dyDescent="0.25">
      <c r="F978" s="51" t="str">
        <f>IFERROR(VLOOKUP(D978,'Tabelas auxiliares'!$A$3:$B$61,2,FALSE),"")</f>
        <v/>
      </c>
      <c r="G978" s="51" t="str">
        <f>IFERROR(VLOOKUP($B978,'Tabelas auxiliares'!$A$65:$C$102,2,FALSE),"")</f>
        <v/>
      </c>
      <c r="H978" s="51" t="str">
        <f>IFERROR(VLOOKUP($B978,'Tabelas auxiliares'!$A$65:$C$102,3,FALSE),"")</f>
        <v/>
      </c>
      <c r="X978" s="51" t="str">
        <f t="shared" si="30"/>
        <v/>
      </c>
      <c r="Y978" s="51" t="str">
        <f>IF(T978="","",IF(AND(T978&lt;&gt;'Tabelas auxiliares'!$B$236,T978&lt;&gt;'Tabelas auxiliares'!$B$237),"FOLHA DE PESSOAL",IF(X978='Tabelas auxiliares'!$A$237,"CUSTEIO",IF(X978='Tabelas auxiliares'!$A$236,"INVESTIMENTO","ERRO - VERIFICAR"))))</f>
        <v/>
      </c>
      <c r="Z978" s="64" t="str">
        <f t="shared" si="31"/>
        <v/>
      </c>
      <c r="AA978" s="44"/>
      <c r="AB978" s="44"/>
      <c r="AC978" s="44"/>
    </row>
    <row r="979" spans="6:29" x14ac:dyDescent="0.25">
      <c r="F979" s="51" t="str">
        <f>IFERROR(VLOOKUP(D979,'Tabelas auxiliares'!$A$3:$B$61,2,FALSE),"")</f>
        <v/>
      </c>
      <c r="G979" s="51" t="str">
        <f>IFERROR(VLOOKUP($B979,'Tabelas auxiliares'!$A$65:$C$102,2,FALSE),"")</f>
        <v/>
      </c>
      <c r="H979" s="51" t="str">
        <f>IFERROR(VLOOKUP($B979,'Tabelas auxiliares'!$A$65:$C$102,3,FALSE),"")</f>
        <v/>
      </c>
      <c r="X979" s="51" t="str">
        <f t="shared" si="30"/>
        <v/>
      </c>
      <c r="Y979" s="51" t="str">
        <f>IF(T979="","",IF(AND(T979&lt;&gt;'Tabelas auxiliares'!$B$236,T979&lt;&gt;'Tabelas auxiliares'!$B$237),"FOLHA DE PESSOAL",IF(X979='Tabelas auxiliares'!$A$237,"CUSTEIO",IF(X979='Tabelas auxiliares'!$A$236,"INVESTIMENTO","ERRO - VERIFICAR"))))</f>
        <v/>
      </c>
      <c r="Z979" s="64" t="str">
        <f t="shared" si="31"/>
        <v/>
      </c>
      <c r="AA979" s="44"/>
      <c r="AB979" s="44"/>
      <c r="AC979" s="44"/>
    </row>
    <row r="980" spans="6:29" x14ac:dyDescent="0.25">
      <c r="F980" s="51" t="str">
        <f>IFERROR(VLOOKUP(D980,'Tabelas auxiliares'!$A$3:$B$61,2,FALSE),"")</f>
        <v/>
      </c>
      <c r="G980" s="51" t="str">
        <f>IFERROR(VLOOKUP($B980,'Tabelas auxiliares'!$A$65:$C$102,2,FALSE),"")</f>
        <v/>
      </c>
      <c r="H980" s="51" t="str">
        <f>IFERROR(VLOOKUP($B980,'Tabelas auxiliares'!$A$65:$C$102,3,FALSE),"")</f>
        <v/>
      </c>
      <c r="X980" s="51" t="str">
        <f t="shared" si="30"/>
        <v/>
      </c>
      <c r="Y980" s="51" t="str">
        <f>IF(T980="","",IF(AND(T980&lt;&gt;'Tabelas auxiliares'!$B$236,T980&lt;&gt;'Tabelas auxiliares'!$B$237),"FOLHA DE PESSOAL",IF(X980='Tabelas auxiliares'!$A$237,"CUSTEIO",IF(X980='Tabelas auxiliares'!$A$236,"INVESTIMENTO","ERRO - VERIFICAR"))))</f>
        <v/>
      </c>
      <c r="Z980" s="64" t="str">
        <f t="shared" si="31"/>
        <v/>
      </c>
      <c r="AA980" s="44"/>
      <c r="AB980" s="44"/>
      <c r="AC980" s="44"/>
    </row>
    <row r="981" spans="6:29" x14ac:dyDescent="0.25">
      <c r="F981" s="51" t="str">
        <f>IFERROR(VLOOKUP(D981,'Tabelas auxiliares'!$A$3:$B$61,2,FALSE),"")</f>
        <v/>
      </c>
      <c r="G981" s="51" t="str">
        <f>IFERROR(VLOOKUP($B981,'Tabelas auxiliares'!$A$65:$C$102,2,FALSE),"")</f>
        <v/>
      </c>
      <c r="H981" s="51" t="str">
        <f>IFERROR(VLOOKUP($B981,'Tabelas auxiliares'!$A$65:$C$102,3,FALSE),"")</f>
        <v/>
      </c>
      <c r="X981" s="51" t="str">
        <f t="shared" si="30"/>
        <v/>
      </c>
      <c r="Y981" s="51" t="str">
        <f>IF(T981="","",IF(AND(T981&lt;&gt;'Tabelas auxiliares'!$B$236,T981&lt;&gt;'Tabelas auxiliares'!$B$237),"FOLHA DE PESSOAL",IF(X981='Tabelas auxiliares'!$A$237,"CUSTEIO",IF(X981='Tabelas auxiliares'!$A$236,"INVESTIMENTO","ERRO - VERIFICAR"))))</f>
        <v/>
      </c>
      <c r="Z981" s="64" t="str">
        <f t="shared" si="31"/>
        <v/>
      </c>
      <c r="AA981" s="44"/>
      <c r="AB981" s="44"/>
      <c r="AC981" s="44"/>
    </row>
    <row r="982" spans="6:29" x14ac:dyDescent="0.25">
      <c r="F982" s="51" t="str">
        <f>IFERROR(VLOOKUP(D982,'Tabelas auxiliares'!$A$3:$B$61,2,FALSE),"")</f>
        <v/>
      </c>
      <c r="G982" s="51" t="str">
        <f>IFERROR(VLOOKUP($B982,'Tabelas auxiliares'!$A$65:$C$102,2,FALSE),"")</f>
        <v/>
      </c>
      <c r="H982" s="51" t="str">
        <f>IFERROR(VLOOKUP($B982,'Tabelas auxiliares'!$A$65:$C$102,3,FALSE),"")</f>
        <v/>
      </c>
      <c r="X982" s="51" t="str">
        <f t="shared" si="30"/>
        <v/>
      </c>
      <c r="Y982" s="51" t="str">
        <f>IF(T982="","",IF(AND(T982&lt;&gt;'Tabelas auxiliares'!$B$236,T982&lt;&gt;'Tabelas auxiliares'!$B$237),"FOLHA DE PESSOAL",IF(X982='Tabelas auxiliares'!$A$237,"CUSTEIO",IF(X982='Tabelas auxiliares'!$A$236,"INVESTIMENTO","ERRO - VERIFICAR"))))</f>
        <v/>
      </c>
      <c r="Z982" s="64" t="str">
        <f t="shared" si="31"/>
        <v/>
      </c>
      <c r="AA982" s="44"/>
      <c r="AB982" s="44"/>
      <c r="AC982" s="44"/>
    </row>
    <row r="983" spans="6:29" x14ac:dyDescent="0.25">
      <c r="F983" s="51" t="str">
        <f>IFERROR(VLOOKUP(D983,'Tabelas auxiliares'!$A$3:$B$61,2,FALSE),"")</f>
        <v/>
      </c>
      <c r="G983" s="51" t="str">
        <f>IFERROR(VLOOKUP($B983,'Tabelas auxiliares'!$A$65:$C$102,2,FALSE),"")</f>
        <v/>
      </c>
      <c r="H983" s="51" t="str">
        <f>IFERROR(VLOOKUP($B983,'Tabelas auxiliares'!$A$65:$C$102,3,FALSE),"")</f>
        <v/>
      </c>
      <c r="X983" s="51" t="str">
        <f t="shared" si="30"/>
        <v/>
      </c>
      <c r="Y983" s="51" t="str">
        <f>IF(T983="","",IF(AND(T983&lt;&gt;'Tabelas auxiliares'!$B$236,T983&lt;&gt;'Tabelas auxiliares'!$B$237),"FOLHA DE PESSOAL",IF(X983='Tabelas auxiliares'!$A$237,"CUSTEIO",IF(X983='Tabelas auxiliares'!$A$236,"INVESTIMENTO","ERRO - VERIFICAR"))))</f>
        <v/>
      </c>
      <c r="Z983" s="64" t="str">
        <f t="shared" si="31"/>
        <v/>
      </c>
      <c r="AA983" s="44"/>
      <c r="AB983" s="44"/>
      <c r="AC983" s="44"/>
    </row>
    <row r="984" spans="6:29" x14ac:dyDescent="0.25">
      <c r="F984" s="51" t="str">
        <f>IFERROR(VLOOKUP(D984,'Tabelas auxiliares'!$A$3:$B$61,2,FALSE),"")</f>
        <v/>
      </c>
      <c r="G984" s="51" t="str">
        <f>IFERROR(VLOOKUP($B984,'Tabelas auxiliares'!$A$65:$C$102,2,FALSE),"")</f>
        <v/>
      </c>
      <c r="H984" s="51" t="str">
        <f>IFERROR(VLOOKUP($B984,'Tabelas auxiliares'!$A$65:$C$102,3,FALSE),"")</f>
        <v/>
      </c>
      <c r="X984" s="51" t="str">
        <f t="shared" si="30"/>
        <v/>
      </c>
      <c r="Y984" s="51" t="str">
        <f>IF(T984="","",IF(AND(T984&lt;&gt;'Tabelas auxiliares'!$B$236,T984&lt;&gt;'Tabelas auxiliares'!$B$237),"FOLHA DE PESSOAL",IF(X984='Tabelas auxiliares'!$A$237,"CUSTEIO",IF(X984='Tabelas auxiliares'!$A$236,"INVESTIMENTO","ERRO - VERIFICAR"))))</f>
        <v/>
      </c>
      <c r="Z984" s="64" t="str">
        <f t="shared" si="31"/>
        <v/>
      </c>
      <c r="AA984" s="44"/>
      <c r="AB984" s="44"/>
      <c r="AC984" s="44"/>
    </row>
    <row r="985" spans="6:29" x14ac:dyDescent="0.25">
      <c r="F985" s="51" t="str">
        <f>IFERROR(VLOOKUP(D985,'Tabelas auxiliares'!$A$3:$B$61,2,FALSE),"")</f>
        <v/>
      </c>
      <c r="G985" s="51" t="str">
        <f>IFERROR(VLOOKUP($B985,'Tabelas auxiliares'!$A$65:$C$102,2,FALSE),"")</f>
        <v/>
      </c>
      <c r="H985" s="51" t="str">
        <f>IFERROR(VLOOKUP($B985,'Tabelas auxiliares'!$A$65:$C$102,3,FALSE),"")</f>
        <v/>
      </c>
      <c r="X985" s="51" t="str">
        <f t="shared" si="30"/>
        <v/>
      </c>
      <c r="Y985" s="51" t="str">
        <f>IF(T985="","",IF(AND(T985&lt;&gt;'Tabelas auxiliares'!$B$236,T985&lt;&gt;'Tabelas auxiliares'!$B$237),"FOLHA DE PESSOAL",IF(X985='Tabelas auxiliares'!$A$237,"CUSTEIO",IF(X985='Tabelas auxiliares'!$A$236,"INVESTIMENTO","ERRO - VERIFICAR"))))</f>
        <v/>
      </c>
      <c r="Z985" s="64" t="str">
        <f t="shared" si="31"/>
        <v/>
      </c>
      <c r="AA985" s="44"/>
      <c r="AB985" s="44"/>
      <c r="AC985" s="44"/>
    </row>
    <row r="986" spans="6:29" x14ac:dyDescent="0.25">
      <c r="F986" s="51" t="str">
        <f>IFERROR(VLOOKUP(D986,'Tabelas auxiliares'!$A$3:$B$61,2,FALSE),"")</f>
        <v/>
      </c>
      <c r="G986" s="51" t="str">
        <f>IFERROR(VLOOKUP($B986,'Tabelas auxiliares'!$A$65:$C$102,2,FALSE),"")</f>
        <v/>
      </c>
      <c r="H986" s="51" t="str">
        <f>IFERROR(VLOOKUP($B986,'Tabelas auxiliares'!$A$65:$C$102,3,FALSE),"")</f>
        <v/>
      </c>
      <c r="X986" s="51" t="str">
        <f t="shared" si="30"/>
        <v/>
      </c>
      <c r="Y986" s="51" t="str">
        <f>IF(T986="","",IF(AND(T986&lt;&gt;'Tabelas auxiliares'!$B$236,T986&lt;&gt;'Tabelas auxiliares'!$B$237),"FOLHA DE PESSOAL",IF(X986='Tabelas auxiliares'!$A$237,"CUSTEIO",IF(X986='Tabelas auxiliares'!$A$236,"INVESTIMENTO","ERRO - VERIFICAR"))))</f>
        <v/>
      </c>
      <c r="Z986" s="64" t="str">
        <f t="shared" si="31"/>
        <v/>
      </c>
      <c r="AA986" s="44"/>
      <c r="AB986" s="44"/>
      <c r="AC986" s="44"/>
    </row>
    <row r="987" spans="6:29" x14ac:dyDescent="0.25">
      <c r="F987" s="51" t="str">
        <f>IFERROR(VLOOKUP(D987,'Tabelas auxiliares'!$A$3:$B$61,2,FALSE),"")</f>
        <v/>
      </c>
      <c r="G987" s="51" t="str">
        <f>IFERROR(VLOOKUP($B987,'Tabelas auxiliares'!$A$65:$C$102,2,FALSE),"")</f>
        <v/>
      </c>
      <c r="H987" s="51" t="str">
        <f>IFERROR(VLOOKUP($B987,'Tabelas auxiliares'!$A$65:$C$102,3,FALSE),"")</f>
        <v/>
      </c>
      <c r="X987" s="51" t="str">
        <f t="shared" si="30"/>
        <v/>
      </c>
      <c r="Y987" s="51" t="str">
        <f>IF(T987="","",IF(AND(T987&lt;&gt;'Tabelas auxiliares'!$B$236,T987&lt;&gt;'Tabelas auxiliares'!$B$237),"FOLHA DE PESSOAL",IF(X987='Tabelas auxiliares'!$A$237,"CUSTEIO",IF(X987='Tabelas auxiliares'!$A$236,"INVESTIMENTO","ERRO - VERIFICAR"))))</f>
        <v/>
      </c>
      <c r="Z987" s="64" t="str">
        <f t="shared" si="31"/>
        <v/>
      </c>
      <c r="AA987" s="44"/>
      <c r="AB987" s="44"/>
      <c r="AC987" s="44"/>
    </row>
    <row r="988" spans="6:29" x14ac:dyDescent="0.25">
      <c r="F988" s="51" t="str">
        <f>IFERROR(VLOOKUP(D988,'Tabelas auxiliares'!$A$3:$B$61,2,FALSE),"")</f>
        <v/>
      </c>
      <c r="G988" s="51" t="str">
        <f>IFERROR(VLOOKUP($B988,'Tabelas auxiliares'!$A$65:$C$102,2,FALSE),"")</f>
        <v/>
      </c>
      <c r="H988" s="51" t="str">
        <f>IFERROR(VLOOKUP($B988,'Tabelas auxiliares'!$A$65:$C$102,3,FALSE),"")</f>
        <v/>
      </c>
      <c r="X988" s="51" t="str">
        <f t="shared" si="30"/>
        <v/>
      </c>
      <c r="Y988" s="51" t="str">
        <f>IF(T988="","",IF(AND(T988&lt;&gt;'Tabelas auxiliares'!$B$236,T988&lt;&gt;'Tabelas auxiliares'!$B$237),"FOLHA DE PESSOAL",IF(X988='Tabelas auxiliares'!$A$237,"CUSTEIO",IF(X988='Tabelas auxiliares'!$A$236,"INVESTIMENTO","ERRO - VERIFICAR"))))</f>
        <v/>
      </c>
      <c r="Z988" s="64" t="str">
        <f t="shared" si="31"/>
        <v/>
      </c>
      <c r="AA988" s="44"/>
      <c r="AB988" s="44"/>
      <c r="AC988" s="44"/>
    </row>
    <row r="989" spans="6:29" x14ac:dyDescent="0.25">
      <c r="F989" s="51" t="str">
        <f>IFERROR(VLOOKUP(D989,'Tabelas auxiliares'!$A$3:$B$61,2,FALSE),"")</f>
        <v/>
      </c>
      <c r="G989" s="51" t="str">
        <f>IFERROR(VLOOKUP($B989,'Tabelas auxiliares'!$A$65:$C$102,2,FALSE),"")</f>
        <v/>
      </c>
      <c r="H989" s="51" t="str">
        <f>IFERROR(VLOOKUP($B989,'Tabelas auxiliares'!$A$65:$C$102,3,FALSE),"")</f>
        <v/>
      </c>
      <c r="X989" s="51" t="str">
        <f t="shared" si="30"/>
        <v/>
      </c>
      <c r="Y989" s="51" t="str">
        <f>IF(T989="","",IF(AND(T989&lt;&gt;'Tabelas auxiliares'!$B$236,T989&lt;&gt;'Tabelas auxiliares'!$B$237),"FOLHA DE PESSOAL",IF(X989='Tabelas auxiliares'!$A$237,"CUSTEIO",IF(X989='Tabelas auxiliares'!$A$236,"INVESTIMENTO","ERRO - VERIFICAR"))))</f>
        <v/>
      </c>
      <c r="Z989" s="64" t="str">
        <f t="shared" si="31"/>
        <v/>
      </c>
      <c r="AA989" s="44"/>
      <c r="AB989" s="44"/>
      <c r="AC989" s="44"/>
    </row>
    <row r="990" spans="6:29" x14ac:dyDescent="0.25">
      <c r="F990" s="51" t="str">
        <f>IFERROR(VLOOKUP(D990,'Tabelas auxiliares'!$A$3:$B$61,2,FALSE),"")</f>
        <v/>
      </c>
      <c r="G990" s="51" t="str">
        <f>IFERROR(VLOOKUP($B990,'Tabelas auxiliares'!$A$65:$C$102,2,FALSE),"")</f>
        <v/>
      </c>
      <c r="H990" s="51" t="str">
        <f>IFERROR(VLOOKUP($B990,'Tabelas auxiliares'!$A$65:$C$102,3,FALSE),"")</f>
        <v/>
      </c>
      <c r="X990" s="51" t="str">
        <f t="shared" si="30"/>
        <v/>
      </c>
      <c r="Y990" s="51" t="str">
        <f>IF(T990="","",IF(AND(T990&lt;&gt;'Tabelas auxiliares'!$B$236,T990&lt;&gt;'Tabelas auxiliares'!$B$237),"FOLHA DE PESSOAL",IF(X990='Tabelas auxiliares'!$A$237,"CUSTEIO",IF(X990='Tabelas auxiliares'!$A$236,"INVESTIMENTO","ERRO - VERIFICAR"))))</f>
        <v/>
      </c>
      <c r="Z990" s="64" t="str">
        <f t="shared" si="31"/>
        <v/>
      </c>
      <c r="AA990" s="44"/>
      <c r="AB990" s="44"/>
      <c r="AC990" s="44"/>
    </row>
    <row r="991" spans="6:29" x14ac:dyDescent="0.25">
      <c r="F991" s="51" t="str">
        <f>IFERROR(VLOOKUP(D991,'Tabelas auxiliares'!$A$3:$B$61,2,FALSE),"")</f>
        <v/>
      </c>
      <c r="G991" s="51" t="str">
        <f>IFERROR(VLOOKUP($B991,'Tabelas auxiliares'!$A$65:$C$102,2,FALSE),"")</f>
        <v/>
      </c>
      <c r="H991" s="51" t="str">
        <f>IFERROR(VLOOKUP($B991,'Tabelas auxiliares'!$A$65:$C$102,3,FALSE),"")</f>
        <v/>
      </c>
      <c r="X991" s="51" t="str">
        <f t="shared" si="30"/>
        <v/>
      </c>
      <c r="Y991" s="51" t="str">
        <f>IF(T991="","",IF(AND(T991&lt;&gt;'Tabelas auxiliares'!$B$236,T991&lt;&gt;'Tabelas auxiliares'!$B$237),"FOLHA DE PESSOAL",IF(X991='Tabelas auxiliares'!$A$237,"CUSTEIO",IF(X991='Tabelas auxiliares'!$A$236,"INVESTIMENTO","ERRO - VERIFICAR"))))</f>
        <v/>
      </c>
      <c r="Z991" s="64" t="str">
        <f t="shared" si="31"/>
        <v/>
      </c>
      <c r="AA991" s="44"/>
      <c r="AB991" s="44"/>
      <c r="AC991" s="44"/>
    </row>
    <row r="992" spans="6:29" x14ac:dyDescent="0.25">
      <c r="F992" s="51" t="str">
        <f>IFERROR(VLOOKUP(D992,'Tabelas auxiliares'!$A$3:$B$61,2,FALSE),"")</f>
        <v/>
      </c>
      <c r="G992" s="51" t="str">
        <f>IFERROR(VLOOKUP($B992,'Tabelas auxiliares'!$A$65:$C$102,2,FALSE),"")</f>
        <v/>
      </c>
      <c r="H992" s="51" t="str">
        <f>IFERROR(VLOOKUP($B992,'Tabelas auxiliares'!$A$65:$C$102,3,FALSE),"")</f>
        <v/>
      </c>
      <c r="X992" s="51" t="str">
        <f t="shared" si="30"/>
        <v/>
      </c>
      <c r="Y992" s="51" t="str">
        <f>IF(T992="","",IF(AND(T992&lt;&gt;'Tabelas auxiliares'!$B$236,T992&lt;&gt;'Tabelas auxiliares'!$B$237),"FOLHA DE PESSOAL",IF(X992='Tabelas auxiliares'!$A$237,"CUSTEIO",IF(X992='Tabelas auxiliares'!$A$236,"INVESTIMENTO","ERRO - VERIFICAR"))))</f>
        <v/>
      </c>
      <c r="Z992" s="64" t="str">
        <f t="shared" si="31"/>
        <v/>
      </c>
      <c r="AA992" s="44"/>
      <c r="AB992" s="44"/>
      <c r="AC992" s="44"/>
    </row>
    <row r="993" spans="1:29" x14ac:dyDescent="0.25">
      <c r="F993" s="51" t="str">
        <f>IFERROR(VLOOKUP(D993,'Tabelas auxiliares'!$A$3:$B$61,2,FALSE),"")</f>
        <v/>
      </c>
      <c r="G993" s="51" t="str">
        <f>IFERROR(VLOOKUP($B993,'Tabelas auxiliares'!$A$65:$C$102,2,FALSE),"")</f>
        <v/>
      </c>
      <c r="H993" s="51" t="str">
        <f>IFERROR(VLOOKUP($B993,'Tabelas auxiliares'!$A$65:$C$102,3,FALSE),"")</f>
        <v/>
      </c>
      <c r="X993" s="51" t="str">
        <f t="shared" si="30"/>
        <v/>
      </c>
      <c r="Y993" s="51" t="str">
        <f>IF(T993="","",IF(AND(T993&lt;&gt;'Tabelas auxiliares'!$B$236,T993&lt;&gt;'Tabelas auxiliares'!$B$237),"FOLHA DE PESSOAL",IF(X993='Tabelas auxiliares'!$A$237,"CUSTEIO",IF(X993='Tabelas auxiliares'!$A$236,"INVESTIMENTO","ERRO - VERIFICAR"))))</f>
        <v/>
      </c>
      <c r="Z993" s="64" t="str">
        <f t="shared" si="31"/>
        <v/>
      </c>
      <c r="AA993" s="44"/>
      <c r="AB993" s="44"/>
      <c r="AC993" s="44"/>
    </row>
    <row r="994" spans="1:29" x14ac:dyDescent="0.25">
      <c r="F994" s="51" t="str">
        <f>IFERROR(VLOOKUP(D994,'Tabelas auxiliares'!$A$3:$B$61,2,FALSE),"")</f>
        <v/>
      </c>
      <c r="G994" s="51" t="str">
        <f>IFERROR(VLOOKUP($B994,'Tabelas auxiliares'!$A$65:$C$102,2,FALSE),"")</f>
        <v/>
      </c>
      <c r="H994" s="51" t="str">
        <f>IFERROR(VLOOKUP($B994,'Tabelas auxiliares'!$A$65:$C$102,3,FALSE),"")</f>
        <v/>
      </c>
      <c r="X994" s="51" t="str">
        <f t="shared" si="30"/>
        <v/>
      </c>
      <c r="Y994" s="51" t="str">
        <f>IF(T994="","",IF(AND(T994&lt;&gt;'Tabelas auxiliares'!$B$236,T994&lt;&gt;'Tabelas auxiliares'!$B$237),"FOLHA DE PESSOAL",IF(X994='Tabelas auxiliares'!$A$237,"CUSTEIO",IF(X994='Tabelas auxiliares'!$A$236,"INVESTIMENTO","ERRO - VERIFICAR"))))</f>
        <v/>
      </c>
      <c r="Z994" s="64" t="str">
        <f t="shared" si="31"/>
        <v/>
      </c>
      <c r="AA994" s="44"/>
      <c r="AB994" s="44"/>
      <c r="AC994" s="44"/>
    </row>
    <row r="995" spans="1:29" x14ac:dyDescent="0.25">
      <c r="F995" s="51" t="str">
        <f>IFERROR(VLOOKUP(D995,'Tabelas auxiliares'!$A$3:$B$61,2,FALSE),"")</f>
        <v/>
      </c>
      <c r="G995" s="51" t="str">
        <f>IFERROR(VLOOKUP($B995,'Tabelas auxiliares'!$A$65:$C$102,2,FALSE),"")</f>
        <v/>
      </c>
      <c r="H995" s="51" t="str">
        <f>IFERROR(VLOOKUP($B995,'Tabelas auxiliares'!$A$65:$C$102,3,FALSE),"")</f>
        <v/>
      </c>
      <c r="X995" s="51" t="str">
        <f t="shared" si="30"/>
        <v/>
      </c>
      <c r="Y995" s="51" t="str">
        <f>IF(T995="","",IF(AND(T995&lt;&gt;'Tabelas auxiliares'!$B$236,T995&lt;&gt;'Tabelas auxiliares'!$B$237),"FOLHA DE PESSOAL",IF(X995='Tabelas auxiliares'!$A$237,"CUSTEIO",IF(X995='Tabelas auxiliares'!$A$236,"INVESTIMENTO","ERRO - VERIFICAR"))))</f>
        <v/>
      </c>
      <c r="Z995" s="64" t="str">
        <f t="shared" si="31"/>
        <v/>
      </c>
      <c r="AA995" s="44"/>
      <c r="AB995" s="44"/>
      <c r="AC995" s="44"/>
    </row>
    <row r="996" spans="1:29" x14ac:dyDescent="0.25">
      <c r="F996" s="51" t="str">
        <f>IFERROR(VLOOKUP(D996,'Tabelas auxiliares'!$A$3:$B$61,2,FALSE),"")</f>
        <v/>
      </c>
      <c r="G996" s="51" t="str">
        <f>IFERROR(VLOOKUP($B996,'Tabelas auxiliares'!$A$65:$C$102,2,FALSE),"")</f>
        <v/>
      </c>
      <c r="H996" s="51" t="str">
        <f>IFERROR(VLOOKUP($B996,'Tabelas auxiliares'!$A$65:$C$102,3,FALSE),"")</f>
        <v/>
      </c>
      <c r="X996" s="51" t="str">
        <f t="shared" si="30"/>
        <v/>
      </c>
      <c r="Y996" s="51" t="str">
        <f>IF(T996="","",IF(AND(T996&lt;&gt;'Tabelas auxiliares'!$B$236,T996&lt;&gt;'Tabelas auxiliares'!$B$237),"FOLHA DE PESSOAL",IF(X996='Tabelas auxiliares'!$A$237,"CUSTEIO",IF(X996='Tabelas auxiliares'!$A$236,"INVESTIMENTO","ERRO - VERIFICAR"))))</f>
        <v/>
      </c>
      <c r="Z996" s="64" t="str">
        <f t="shared" si="31"/>
        <v/>
      </c>
      <c r="AA996" s="44"/>
      <c r="AB996" s="44"/>
      <c r="AC996" s="44"/>
    </row>
    <row r="997" spans="1:29" x14ac:dyDescent="0.25">
      <c r="F997" s="51" t="str">
        <f>IFERROR(VLOOKUP(D997,'Tabelas auxiliares'!$A$3:$B$61,2,FALSE),"")</f>
        <v/>
      </c>
      <c r="G997" s="51" t="str">
        <f>IFERROR(VLOOKUP($B997,'Tabelas auxiliares'!$A$65:$C$102,2,FALSE),"")</f>
        <v/>
      </c>
      <c r="H997" s="51" t="str">
        <f>IFERROR(VLOOKUP($B997,'Tabelas auxiliares'!$A$65:$C$102,3,FALSE),"")</f>
        <v/>
      </c>
      <c r="X997" s="51" t="str">
        <f t="shared" si="30"/>
        <v/>
      </c>
      <c r="Y997" s="51" t="str">
        <f>IF(T997="","",IF(AND(T997&lt;&gt;'Tabelas auxiliares'!$B$236,T997&lt;&gt;'Tabelas auxiliares'!$B$237),"FOLHA DE PESSOAL",IF(X997='Tabelas auxiliares'!$A$237,"CUSTEIO",IF(X997='Tabelas auxiliares'!$A$236,"INVESTIMENTO","ERRO - VERIFICAR"))))</f>
        <v/>
      </c>
      <c r="Z997" s="64" t="str">
        <f t="shared" si="31"/>
        <v/>
      </c>
      <c r="AA997" s="44"/>
      <c r="AB997" s="44"/>
      <c r="AC997" s="44"/>
    </row>
    <row r="998" spans="1:29" x14ac:dyDescent="0.25">
      <c r="F998" s="51" t="str">
        <f>IFERROR(VLOOKUP(D998,'Tabelas auxiliares'!$A$3:$B$61,2,FALSE),"")</f>
        <v/>
      </c>
      <c r="G998" s="51" t="str">
        <f>IFERROR(VLOOKUP($B998,'Tabelas auxiliares'!$A$65:$C$102,2,FALSE),"")</f>
        <v/>
      </c>
      <c r="H998" s="51" t="str">
        <f>IFERROR(VLOOKUP($B998,'Tabelas auxiliares'!$A$65:$C$102,3,FALSE),"")</f>
        <v/>
      </c>
      <c r="X998" s="51" t="str">
        <f t="shared" si="30"/>
        <v/>
      </c>
      <c r="Y998" s="51" t="str">
        <f>IF(T998="","",IF(AND(T998&lt;&gt;'Tabelas auxiliares'!$B$236,T998&lt;&gt;'Tabelas auxiliares'!$B$237),"FOLHA DE PESSOAL",IF(X998='Tabelas auxiliares'!$A$237,"CUSTEIO",IF(X998='Tabelas auxiliares'!$A$236,"INVESTIMENTO","ERRO - VERIFICAR"))))</f>
        <v/>
      </c>
      <c r="Z998" s="64" t="str">
        <f t="shared" si="31"/>
        <v/>
      </c>
      <c r="AA998" s="44"/>
      <c r="AB998" s="44"/>
      <c r="AC998" s="44"/>
    </row>
    <row r="999" spans="1:29" x14ac:dyDescent="0.25">
      <c r="F999" s="51" t="str">
        <f>IFERROR(VLOOKUP(D999,'Tabelas auxiliares'!$A$3:$B$61,2,FALSE),"")</f>
        <v/>
      </c>
      <c r="G999" s="51" t="str">
        <f>IFERROR(VLOOKUP($B999,'Tabelas auxiliares'!$A$65:$C$102,2,FALSE),"")</f>
        <v/>
      </c>
      <c r="H999" s="51" t="str">
        <f>IFERROR(VLOOKUP($B999,'Tabelas auxiliares'!$A$65:$C$102,3,FALSE),"")</f>
        <v/>
      </c>
      <c r="X999" s="51" t="str">
        <f t="shared" si="30"/>
        <v/>
      </c>
      <c r="Y999" s="51" t="str">
        <f>IF(T999="","",IF(AND(T999&lt;&gt;'Tabelas auxiliares'!$B$236,T999&lt;&gt;'Tabelas auxiliares'!$B$237),"FOLHA DE PESSOAL",IF(X999='Tabelas auxiliares'!$A$237,"CUSTEIO",IF(X999='Tabelas auxiliares'!$A$236,"INVESTIMENTO","ERRO - VERIFICAR"))))</f>
        <v/>
      </c>
      <c r="Z999" s="64" t="str">
        <f t="shared" si="31"/>
        <v/>
      </c>
      <c r="AA999" s="44"/>
      <c r="AB999" s="44"/>
      <c r="AC999" s="44"/>
    </row>
    <row r="1000" spans="1:29" x14ac:dyDescent="0.25">
      <c r="F1000" s="51" t="str">
        <f>IFERROR(VLOOKUP(D1000,'Tabelas auxiliares'!$A$3:$B$61,2,FALSE),"")</f>
        <v/>
      </c>
      <c r="G1000" s="51" t="str">
        <f>IFERROR(VLOOKUP($B1000,'Tabelas auxiliares'!$A$65:$C$102,2,FALSE),"")</f>
        <v/>
      </c>
      <c r="H1000" s="51" t="str">
        <f>IFERROR(VLOOKUP($B1000,'Tabelas auxiliares'!$A$65:$C$102,3,FALSE),"")</f>
        <v/>
      </c>
      <c r="X1000" s="51" t="str">
        <f t="shared" si="30"/>
        <v/>
      </c>
      <c r="Y1000" s="51" t="str">
        <f>IF(T1000="","",IF(AND(T1000&lt;&gt;'Tabelas auxiliares'!$B$236,T1000&lt;&gt;'Tabelas auxiliares'!$B$237),"FOLHA DE PESSOAL",IF(X1000='Tabelas auxiliares'!$A$237,"CUSTEIO",IF(X1000='Tabelas auxiliares'!$A$236,"INVESTIMENTO","ERRO - VERIFICAR"))))</f>
        <v/>
      </c>
      <c r="Z1000" s="64" t="str">
        <f t="shared" si="31"/>
        <v/>
      </c>
      <c r="AA1000" s="44"/>
      <c r="AB1000" s="44"/>
      <c r="AC1000" s="44"/>
    </row>
    <row r="1001" spans="1:29" x14ac:dyDescent="0.25">
      <c r="A1001" s="57" t="s">
        <v>98</v>
      </c>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c r="Z1001" s="56">
        <f>SUBTOTAL(9,Z4:Z1000)</f>
        <v>111090392.55000006</v>
      </c>
      <c r="AA1001" s="56">
        <f>SUBTOTAL(9,AA4:AA1000)</f>
        <v>15171175.970000004</v>
      </c>
      <c r="AB1001" s="56">
        <f t="shared" ref="AB1001:AC1001" si="32">SUBTOTAL(9,AB4:AB1000)</f>
        <v>16791249.020000003</v>
      </c>
      <c r="AC1001" s="56">
        <f t="shared" si="32"/>
        <v>79127967.560000002</v>
      </c>
    </row>
  </sheetData>
  <sheetProtection password="BD64" sheet="1" autoFilter="0"/>
  <autoFilter ref="A3:AC1000" xr:uid="{00000000-0009-0000-0000-000005000000}"/>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63"/>
  <sheetViews>
    <sheetView topLeftCell="B1" workbookViewId="0">
      <selection activeCell="G4" sqref="G4"/>
    </sheetView>
  </sheetViews>
  <sheetFormatPr defaultColWidth="0" defaultRowHeight="15" zeroHeight="1" x14ac:dyDescent="0.25"/>
  <cols>
    <col min="1" max="1" width="0" hidden="1" customWidth="1"/>
    <col min="2" max="2" width="8.28515625" customWidth="1"/>
    <col min="3" max="3" width="37" customWidth="1"/>
    <col min="4" max="4" width="19.28515625" customWidth="1"/>
    <col min="5" max="5" width="19.42578125" customWidth="1"/>
    <col min="6" max="6" width="22.5703125" customWidth="1"/>
    <col min="7" max="7" width="21.85546875" customWidth="1"/>
    <col min="8" max="8" width="22.5703125" customWidth="1"/>
    <col min="9" max="9" width="19.42578125" customWidth="1"/>
    <col min="10" max="11" width="19.28515625" customWidth="1"/>
    <col min="12" max="12" width="22.5703125" customWidth="1"/>
    <col min="13" max="16384" width="9.140625" hidden="1"/>
  </cols>
  <sheetData>
    <row r="1" spans="1:12" ht="57.75" customHeight="1" x14ac:dyDescent="0.25">
      <c r="B1" s="118" t="s">
        <v>7</v>
      </c>
      <c r="C1" s="118" t="s">
        <v>7</v>
      </c>
      <c r="D1" s="2" t="s">
        <v>109</v>
      </c>
      <c r="E1" s="94" t="s">
        <v>110</v>
      </c>
      <c r="F1" s="94" t="s">
        <v>111</v>
      </c>
      <c r="G1" s="94" t="s">
        <v>2079</v>
      </c>
      <c r="H1" s="94" t="s">
        <v>2080</v>
      </c>
      <c r="I1" s="69" t="s">
        <v>112</v>
      </c>
      <c r="J1" s="94" t="s">
        <v>114</v>
      </c>
      <c r="K1" s="94" t="s">
        <v>115</v>
      </c>
      <c r="L1" s="69" t="s">
        <v>113</v>
      </c>
    </row>
    <row r="2" spans="1:12" ht="30" x14ac:dyDescent="0.25">
      <c r="A2" t="s">
        <v>2345</v>
      </c>
      <c r="B2" s="39" t="s">
        <v>15</v>
      </c>
      <c r="C2" s="39" t="s">
        <v>16</v>
      </c>
      <c r="D2" s="68">
        <f>IFERROR(VLOOKUP($B2,'Tabelas auxiliares'!$A$111:$E$152,3,FALSE),0)</f>
        <v>1400000</v>
      </c>
      <c r="E2" s="41">
        <f>IFERROR(VLOOKUP($B2,'Tabelas auxiliares'!$A$111:$E$152,4,FALSE),0)</f>
        <v>1062496.576698334</v>
      </c>
      <c r="F2" s="42">
        <f>IFERROR(VLOOKUP($B2,'Tabelas auxiliares'!$A$111:$E$152,5,FALSE),0)</f>
        <v>337503.42330166599</v>
      </c>
      <c r="G2" s="58">
        <f>SUMIFS(Tabela1[VALOR],Tabela1[DE (ÁREA / ORIGEM)],'Saldos CUSTEIO AEO LOA 23'!A2,Tabela1[CUSTEIO ou INVESTIMENTO?],'Tabelas auxiliares'!$B$221)</f>
        <v>0</v>
      </c>
      <c r="H2" s="59">
        <f>SUMIFS(Tabela1[VALOR],Tabela1[PARA (ÁREA / DESTINO)],'Saldos CUSTEIO AEO LOA 23'!A2,Tabela1[CUSTEIO ou INVESTIMENTO?],'Tabelas auxiliares'!$B$221)</f>
        <v>0</v>
      </c>
      <c r="I2" s="67">
        <f>D2-G2+H2</f>
        <v>1400000</v>
      </c>
      <c r="J2" s="43">
        <f>SUMIFS('1. Pré-Empenhos'!$S$4:$S$320,'1. Pré-Empenhos'!$D$4:$D$320,'Saldos CUSTEIO AEO LOA 23'!B2,'1. Pré-Empenhos'!$R$4:$R$320,'Tabelas auxiliares'!$B$221)</f>
        <v>0</v>
      </c>
      <c r="K2" s="13">
        <f>SUMIFS('2. Empenhos LOA UFABC 2023'!$Z$4:$Z$1000,'2. Empenhos LOA UFABC 2023'!$D$4:$D$1000,'Saldos CUSTEIO AEO LOA 23'!B2,'2. Empenhos LOA UFABC 2023'!$Y$4:$Y$1000,'Tabelas auxiliares'!$B$221)</f>
        <v>699940</v>
      </c>
      <c r="L2" s="24">
        <f t="shared" ref="L2:L60" si="0">I2-J2-K2</f>
        <v>700060</v>
      </c>
    </row>
    <row r="3" spans="1:12" x14ac:dyDescent="0.25">
      <c r="A3" t="s">
        <v>2346</v>
      </c>
      <c r="B3" s="39" t="s">
        <v>21</v>
      </c>
      <c r="C3" s="39" t="s">
        <v>22</v>
      </c>
      <c r="D3" s="68">
        <f>IFERROR(VLOOKUP($B3,'Tabelas auxiliares'!$A$111:$E$152,3,FALSE),0)</f>
        <v>110000</v>
      </c>
      <c r="E3" s="41">
        <f>IFERROR(VLOOKUP($B3,'Tabelas auxiliares'!$A$111:$E$152,4,FALSE),0)</f>
        <v>83481.873883440538</v>
      </c>
      <c r="F3" s="42">
        <f>IFERROR(VLOOKUP($B3,'Tabelas auxiliares'!$A$111:$E$152,5,FALSE),0)</f>
        <v>26518.12611655947</v>
      </c>
      <c r="G3" s="58">
        <f>SUMIFS(Tabela1[VALOR],Tabela1[DE (ÁREA / ORIGEM)],'Saldos CUSTEIO AEO LOA 23'!A3,Tabela1[CUSTEIO ou INVESTIMENTO?],'Tabelas auxiliares'!$B$221)</f>
        <v>0</v>
      </c>
      <c r="H3" s="59">
        <f>SUMIFS(Tabela1[VALOR],Tabela1[PARA (ÁREA / DESTINO)],'Saldos CUSTEIO AEO LOA 23'!A3,Tabela1[CUSTEIO ou INVESTIMENTO?],'Tabelas auxiliares'!$B$221)</f>
        <v>0</v>
      </c>
      <c r="I3" s="67">
        <f t="shared" ref="I3:I59" si="1">D3-G3+H3</f>
        <v>110000</v>
      </c>
      <c r="J3" s="43">
        <f>SUMIFS('1. Pré-Empenhos'!$S$4:$S$320,'1. Pré-Empenhos'!$D$4:$D$320,'Saldos CUSTEIO AEO LOA 23'!B3,'1. Pré-Empenhos'!$R$4:$R$320,'Tabelas auxiliares'!$B$221)</f>
        <v>0</v>
      </c>
      <c r="K3" s="13">
        <f>SUMIFS('2. Empenhos LOA UFABC 2023'!$Z$4:$Z$1000,'2. Empenhos LOA UFABC 2023'!$D$4:$D$1000,'Saldos CUSTEIO AEO LOA 23'!B3,'2. Empenhos LOA UFABC 2023'!$Y$4:$Y$1000,'Tabelas auxiliares'!$B$221)</f>
        <v>106200</v>
      </c>
      <c r="L3" s="24">
        <f t="shared" si="0"/>
        <v>3800</v>
      </c>
    </row>
    <row r="4" spans="1:12" x14ac:dyDescent="0.25">
      <c r="A4" t="s">
        <v>2347</v>
      </c>
      <c r="B4" s="39" t="s">
        <v>510</v>
      </c>
      <c r="C4" s="39" t="s">
        <v>526</v>
      </c>
      <c r="D4" s="68">
        <f>IFERROR(VLOOKUP($B4,'Tabelas auxiliares'!$A$111:$E$152,3,FALSE),0)</f>
        <v>0</v>
      </c>
      <c r="E4" s="41">
        <f>IFERROR(VLOOKUP($B4,'Tabelas auxiliares'!$A$111:$E$152,4,FALSE),0)</f>
        <v>0</v>
      </c>
      <c r="F4" s="42">
        <f>IFERROR(VLOOKUP($B4,'Tabelas auxiliares'!$A$111:$E$152,5,FALSE),0)</f>
        <v>0</v>
      </c>
      <c r="G4" s="58">
        <f>SUMIFS(Tabela1[VALOR],Tabela1[DE (ÁREA / ORIGEM)],'Saldos CUSTEIO AEO LOA 23'!A4,Tabela1[CUSTEIO ou INVESTIMENTO?],'Tabelas auxiliares'!$B$221)</f>
        <v>0</v>
      </c>
      <c r="H4" s="59">
        <f>SUMIFS(Tabela1[VALOR],Tabela1[PARA (ÁREA / DESTINO)],'Saldos CUSTEIO AEO LOA 23'!A4,Tabela1[CUSTEIO ou INVESTIMENTO?],'Tabelas auxiliares'!$B$221)+SUMIFS('Distribuição TRI'!$N$2:$N$10,'Distribuição TRI'!$J$2:$J$10,'Saldos CUSTEIO AEO LOA 23'!B4)</f>
        <v>1488.8</v>
      </c>
      <c r="I4" s="67">
        <f t="shared" si="1"/>
        <v>1488.8</v>
      </c>
      <c r="J4" s="43">
        <f>SUMIFS('1. Pré-Empenhos'!$S$4:$S$320,'1. Pré-Empenhos'!$D$4:$D$320,'Saldos CUSTEIO AEO LOA 23'!B4,'1. Pré-Empenhos'!$R$4:$R$320,'Tabelas auxiliares'!$B$221)</f>
        <v>0</v>
      </c>
      <c r="K4" s="13">
        <f>SUMIFS('2. Empenhos LOA UFABC 2023'!$Z$4:$Z$1000,'2. Empenhos LOA UFABC 2023'!$D$4:$D$1000,'Saldos CUSTEIO AEO LOA 23'!B4,'2. Empenhos LOA UFABC 2023'!$Y$4:$Y$1000,'Tabelas auxiliares'!$B$221)</f>
        <v>0</v>
      </c>
      <c r="L4" s="24">
        <f t="shared" si="0"/>
        <v>1488.8</v>
      </c>
    </row>
    <row r="5" spans="1:12" x14ac:dyDescent="0.25">
      <c r="A5" t="s">
        <v>2348</v>
      </c>
      <c r="B5" s="39" t="s">
        <v>17</v>
      </c>
      <c r="C5" s="39" t="s">
        <v>18</v>
      </c>
      <c r="D5" s="68">
        <f>IFERROR(VLOOKUP($B5,'Tabelas auxiliares'!$A$111:$E$152,3,FALSE),0)</f>
        <v>100000</v>
      </c>
      <c r="E5" s="41">
        <f>IFERROR(VLOOKUP($B5,'Tabelas auxiliares'!$A$111:$E$152,4,FALSE),0)</f>
        <v>75892.61262130957</v>
      </c>
      <c r="F5" s="42">
        <f>IFERROR(VLOOKUP($B5,'Tabelas auxiliares'!$A$111:$E$152,5,FALSE),0)</f>
        <v>24107.387378690426</v>
      </c>
      <c r="G5" s="58">
        <f>SUMIFS(Tabela1[VALOR],Tabela1[DE (ÁREA / ORIGEM)],'Saldos CUSTEIO AEO LOA 23'!A5,Tabela1[CUSTEIO ou INVESTIMENTO?],'Tabelas auxiliares'!$B$221)</f>
        <v>0</v>
      </c>
      <c r="H5" s="59">
        <f>SUMIFS(Tabela1[VALOR],Tabela1[PARA (ÁREA / DESTINO)],'Saldos CUSTEIO AEO LOA 23'!A5,Tabela1[CUSTEIO ou INVESTIMENTO?],'Tabelas auxiliares'!$B$221)</f>
        <v>0</v>
      </c>
      <c r="I5" s="67">
        <f t="shared" si="1"/>
        <v>100000</v>
      </c>
      <c r="J5" s="43">
        <f>SUMIFS('1. Pré-Empenhos'!$S$4:$S$320,'1. Pré-Empenhos'!$D$4:$D$320,'Saldos CUSTEIO AEO LOA 23'!B5,'1. Pré-Empenhos'!$R$4:$R$320,'Tabelas auxiliares'!$B$221)</f>
        <v>0</v>
      </c>
      <c r="K5" s="13">
        <f>SUMIFS('2. Empenhos LOA UFABC 2023'!$Z$4:$Z$1000,'2. Empenhos LOA UFABC 2023'!$D$4:$D$1000,'Saldos CUSTEIO AEO LOA 23'!B5,'2. Empenhos LOA UFABC 2023'!$Y$4:$Y$1000,'Tabelas auxiliares'!$B$221)</f>
        <v>41000</v>
      </c>
      <c r="L5" s="24">
        <f t="shared" si="0"/>
        <v>59000</v>
      </c>
    </row>
    <row r="6" spans="1:12" x14ac:dyDescent="0.25">
      <c r="A6" t="s">
        <v>2349</v>
      </c>
      <c r="B6" s="39" t="s">
        <v>19</v>
      </c>
      <c r="C6" s="39" t="s">
        <v>20</v>
      </c>
      <c r="D6" s="68">
        <f>IFERROR(VLOOKUP($B6,'Tabelas auxiliares'!$A$111:$E$152,3,FALSE),0)</f>
        <v>3500</v>
      </c>
      <c r="E6" s="41">
        <f>IFERROR(VLOOKUP($B6,'Tabelas auxiliares'!$A$111:$E$152,4,FALSE),0)</f>
        <v>2656.2414417458349</v>
      </c>
      <c r="F6" s="42">
        <f>IFERROR(VLOOKUP($B6,'Tabelas auxiliares'!$A$111:$E$152,5,FALSE),0)</f>
        <v>843.75855825416488</v>
      </c>
      <c r="G6" s="58">
        <f>SUMIFS(Tabela1[VALOR],Tabela1[DE (ÁREA / ORIGEM)],'Saldos CUSTEIO AEO LOA 23'!A6,Tabela1[CUSTEIO ou INVESTIMENTO?],'Tabelas auxiliares'!$B$221)</f>
        <v>0</v>
      </c>
      <c r="H6" s="59">
        <f>SUMIFS(Tabela1[VALOR],Tabela1[PARA (ÁREA / DESTINO)],'Saldos CUSTEIO AEO LOA 23'!A6,Tabela1[CUSTEIO ou INVESTIMENTO?],'Tabelas auxiliares'!$B$221)</f>
        <v>0</v>
      </c>
      <c r="I6" s="67">
        <f t="shared" si="1"/>
        <v>3500</v>
      </c>
      <c r="J6" s="43">
        <f>SUMIFS('1. Pré-Empenhos'!$S$4:$S$320,'1. Pré-Empenhos'!$D$4:$D$320,'Saldos CUSTEIO AEO LOA 23'!B6,'1. Pré-Empenhos'!$R$4:$R$320,'Tabelas auxiliares'!$B$221)</f>
        <v>0</v>
      </c>
      <c r="K6" s="13">
        <f>SUMIFS('2. Empenhos LOA UFABC 2023'!$Z$4:$Z$1000,'2. Empenhos LOA UFABC 2023'!$D$4:$D$1000,'Saldos CUSTEIO AEO LOA 23'!B6,'2. Empenhos LOA UFABC 2023'!$Y$4:$Y$1000,'Tabelas auxiliares'!$B$221)</f>
        <v>7200</v>
      </c>
      <c r="L6" s="24">
        <f t="shared" si="0"/>
        <v>-3700</v>
      </c>
    </row>
    <row r="7" spans="1:12" x14ac:dyDescent="0.25">
      <c r="A7" t="s">
        <v>2350</v>
      </c>
      <c r="B7" s="39" t="s">
        <v>23</v>
      </c>
      <c r="C7" s="39" t="s">
        <v>24</v>
      </c>
      <c r="D7" s="68">
        <f>IFERROR(VLOOKUP($B7,'Tabelas auxiliares'!$A$111:$E$152,3,FALSE),0)</f>
        <v>2340</v>
      </c>
      <c r="E7" s="41">
        <f>IFERROR(VLOOKUP($B7,'Tabelas auxiliares'!$A$111:$E$152,4,FALSE),0)</f>
        <v>1775.8871353386439</v>
      </c>
      <c r="F7" s="42">
        <f>IFERROR(VLOOKUP($B7,'Tabelas auxiliares'!$A$111:$E$152,5,FALSE),0)</f>
        <v>564.11286466135596</v>
      </c>
      <c r="G7" s="58">
        <f>SUMIFS(Tabela1[VALOR],Tabela1[DE (ÁREA / ORIGEM)],'Saldos CUSTEIO AEO LOA 23'!A7,Tabela1[CUSTEIO ou INVESTIMENTO?],'Tabelas auxiliares'!$B$221)</f>
        <v>0</v>
      </c>
      <c r="H7" s="59">
        <f>SUMIFS(Tabela1[VALOR],Tabela1[PARA (ÁREA / DESTINO)],'Saldos CUSTEIO AEO LOA 23'!A7,Tabela1[CUSTEIO ou INVESTIMENTO?],'Tabelas auxiliares'!$B$221)</f>
        <v>0</v>
      </c>
      <c r="I7" s="67">
        <f t="shared" si="1"/>
        <v>2340</v>
      </c>
      <c r="J7" s="43">
        <f>SUMIFS('1. Pré-Empenhos'!$S$4:$S$320,'1. Pré-Empenhos'!$D$4:$D$320,'Saldos CUSTEIO AEO LOA 23'!B7,'1. Pré-Empenhos'!$R$4:$R$320,'Tabelas auxiliares'!$B$221)</f>
        <v>0</v>
      </c>
      <c r="K7" s="13">
        <f>SUMIFS('2. Empenhos LOA UFABC 2023'!$Z$4:$Z$1000,'2. Empenhos LOA UFABC 2023'!$D$4:$D$1000,'Saldos CUSTEIO AEO LOA 23'!B7,'2. Empenhos LOA UFABC 2023'!$Y$4:$Y$1000,'Tabelas auxiliares'!$B$221)</f>
        <v>0</v>
      </c>
      <c r="L7" s="24">
        <f t="shared" si="0"/>
        <v>2340</v>
      </c>
    </row>
    <row r="8" spans="1:12" x14ac:dyDescent="0.25">
      <c r="A8" t="s">
        <v>2351</v>
      </c>
      <c r="B8" s="39" t="s">
        <v>94</v>
      </c>
      <c r="C8" s="39" t="s">
        <v>95</v>
      </c>
      <c r="D8" s="68">
        <f>IFERROR(VLOOKUP($B8,'Tabelas auxiliares'!$A$111:$E$152,3,FALSE),0)</f>
        <v>340000</v>
      </c>
      <c r="E8" s="41">
        <f>IFERROR(VLOOKUP($B8,'Tabelas auxiliares'!$A$111:$E$152,4,FALSE),0)</f>
        <v>258034.88291245257</v>
      </c>
      <c r="F8" s="42">
        <f>IFERROR(VLOOKUP($B8,'Tabelas auxiliares'!$A$111:$E$152,5,FALSE),0)</f>
        <v>81965.117087547449</v>
      </c>
      <c r="G8" s="58">
        <f>SUMIFS(Tabela1[VALOR],Tabela1[DE (ÁREA / ORIGEM)],'Saldos CUSTEIO AEO LOA 23'!A8,Tabela1[CUSTEIO ou INVESTIMENTO?],'Tabelas auxiliares'!$B$221)</f>
        <v>0</v>
      </c>
      <c r="H8" s="59">
        <f>SUMIFS(Tabela1[VALOR],Tabela1[PARA (ÁREA / DESTINO)],'Saldos CUSTEIO AEO LOA 23'!A8,Tabela1[CUSTEIO ou INVESTIMENTO?],'Tabelas auxiliares'!$B$221)</f>
        <v>0</v>
      </c>
      <c r="I8" s="67">
        <f t="shared" si="1"/>
        <v>340000</v>
      </c>
      <c r="J8" s="43">
        <f>SUMIFS('1. Pré-Empenhos'!$S$4:$S$320,'1. Pré-Empenhos'!$D$4:$D$320,'Saldos CUSTEIO AEO LOA 23'!B8,'1. Pré-Empenhos'!$R$4:$R$320,'Tabelas auxiliares'!$B$221)</f>
        <v>0</v>
      </c>
      <c r="K8" s="13">
        <f>SUMIFS('2. Empenhos LOA UFABC 2023'!$Z$4:$Z$1000,'2. Empenhos LOA UFABC 2023'!$D$4:$D$1000,'Saldos CUSTEIO AEO LOA 23'!B8,'2. Empenhos LOA UFABC 2023'!$Y$4:$Y$1000,'Tabelas auxiliares'!$B$221)</f>
        <v>0</v>
      </c>
      <c r="L8" s="24">
        <f t="shared" si="0"/>
        <v>340000</v>
      </c>
    </row>
    <row r="9" spans="1:12" x14ac:dyDescent="0.25">
      <c r="A9" t="s">
        <v>2739</v>
      </c>
      <c r="B9" s="12" t="s">
        <v>2699</v>
      </c>
      <c r="C9" s="12" t="s">
        <v>2738</v>
      </c>
      <c r="D9" s="68">
        <f>IFERROR(VLOOKUP($B9,'Tabelas auxiliares'!$A$111:$E$152,3,FALSE),0)</f>
        <v>0</v>
      </c>
      <c r="E9" s="41">
        <f>IFERROR(VLOOKUP($B9,'Tabelas auxiliares'!$A$111:$E$152,4,FALSE),0)</f>
        <v>0</v>
      </c>
      <c r="F9" s="42">
        <f>IFERROR(VLOOKUP($B9,'Tabelas auxiliares'!$A$111:$E$152,5,FALSE),0)</f>
        <v>0</v>
      </c>
      <c r="G9" s="58">
        <f>SUMIFS(Tabela1[VALOR],Tabela1[DE (ÁREA / ORIGEM)],'Saldos CUSTEIO AEO LOA 23'!A9,Tabela1[CUSTEIO ou INVESTIMENTO?],'Tabelas auxiliares'!$B$221)</f>
        <v>0</v>
      </c>
      <c r="H9" s="59">
        <f>SUMIFS(Tabela1[VALOR],Tabela1[PARA (ÁREA / DESTINO)],'Saldos CUSTEIO AEO LOA 23'!A9,Tabela1[CUSTEIO ou INVESTIMENTO?],'Tabelas auxiliares'!$B$221)+SUMIFS('Distribuição TRI'!$N$2:$N$10,'Distribuição TRI'!$J$2:$J$10,'Saldos CUSTEIO AEO LOA 23'!B9)</f>
        <v>1488.8</v>
      </c>
      <c r="I9" s="67">
        <f t="shared" ref="I9" si="2">D9-G9+H9</f>
        <v>1488.8</v>
      </c>
      <c r="J9" s="43">
        <f>SUMIFS('1. Pré-Empenhos'!$S$4:$S$320,'1. Pré-Empenhos'!$D$4:$D$320,'Saldos CUSTEIO AEO LOA 23'!B9,'1. Pré-Empenhos'!$R$4:$R$320,'Tabelas auxiliares'!$B$221)</f>
        <v>0</v>
      </c>
      <c r="K9" s="13">
        <f>SUMIFS('2. Empenhos LOA UFABC 2023'!$Z$4:$Z$1000,'2. Empenhos LOA UFABC 2023'!$D$4:$D$1000,'Saldos CUSTEIO AEO LOA 23'!B9,'2. Empenhos LOA UFABC 2023'!$Y$4:$Y$1000,'Tabelas auxiliares'!$B$221)</f>
        <v>0</v>
      </c>
      <c r="L9" s="24">
        <f t="shared" ref="L9" si="3">I9-J9-K9</f>
        <v>1488.8</v>
      </c>
    </row>
    <row r="10" spans="1:12" x14ac:dyDescent="0.25">
      <c r="A10" t="s">
        <v>2352</v>
      </c>
      <c r="B10" s="39" t="s">
        <v>25</v>
      </c>
      <c r="C10" s="39" t="s">
        <v>26</v>
      </c>
      <c r="D10" s="68">
        <f>IFERROR(VLOOKUP($B10,'Tabelas auxiliares'!$A$111:$E$152,3,FALSE),0)</f>
        <v>8000</v>
      </c>
      <c r="E10" s="41">
        <f>IFERROR(VLOOKUP($B10,'Tabelas auxiliares'!$A$111:$E$152,4,FALSE),0)</f>
        <v>6071.4090097047656</v>
      </c>
      <c r="F10" s="42">
        <f>IFERROR(VLOOKUP($B10,'Tabelas auxiliares'!$A$111:$E$152,5,FALSE),0)</f>
        <v>1928.590990295234</v>
      </c>
      <c r="G10" s="58">
        <f>SUMIFS(Tabela1[VALOR],Tabela1[DE (ÁREA / ORIGEM)],'Saldos CUSTEIO AEO LOA 23'!A10,Tabela1[CUSTEIO ou INVESTIMENTO?],'Tabelas auxiliares'!$B$221)</f>
        <v>0</v>
      </c>
      <c r="H10" s="59">
        <f>SUMIFS(Tabela1[VALOR],Tabela1[PARA (ÁREA / DESTINO)],'Saldos CUSTEIO AEO LOA 23'!A10,Tabela1[CUSTEIO ou INVESTIMENTO?],'Tabelas auxiliares'!$B$221)</f>
        <v>0</v>
      </c>
      <c r="I10" s="67">
        <f t="shared" si="1"/>
        <v>8000</v>
      </c>
      <c r="J10" s="43">
        <f>SUMIFS('1. Pré-Empenhos'!$S$4:$S$320,'1. Pré-Empenhos'!$D$4:$D$320,'Saldos CUSTEIO AEO LOA 23'!B10,'1. Pré-Empenhos'!$R$4:$R$320,'Tabelas auxiliares'!$B$221)</f>
        <v>0</v>
      </c>
      <c r="K10" s="13">
        <f>SUMIFS('2. Empenhos LOA UFABC 2023'!$Z$4:$Z$1000,'2. Empenhos LOA UFABC 2023'!$D$4:$D$1000,'Saldos CUSTEIO AEO LOA 23'!B10,'2. Empenhos LOA UFABC 2023'!$Y$4:$Y$1000,'Tabelas auxiliares'!$B$221)</f>
        <v>0</v>
      </c>
      <c r="L10" s="24">
        <f t="shared" si="0"/>
        <v>8000</v>
      </c>
    </row>
    <row r="11" spans="1:12" ht="30" x14ac:dyDescent="0.25">
      <c r="A11" t="s">
        <v>2353</v>
      </c>
      <c r="B11" s="39" t="s">
        <v>27</v>
      </c>
      <c r="C11" s="39" t="s">
        <v>28</v>
      </c>
      <c r="D11" s="68">
        <f>IFERROR(VLOOKUP($B11,'Tabelas auxiliares'!$A$111:$E$152,3,FALSE),0)</f>
        <v>55000</v>
      </c>
      <c r="E11" s="41">
        <f>IFERROR(VLOOKUP($B11,'Tabelas auxiliares'!$A$111:$E$152,4,FALSE),0)</f>
        <v>41740.936941720269</v>
      </c>
      <c r="F11" s="42">
        <f>IFERROR(VLOOKUP($B11,'Tabelas auxiliares'!$A$111:$E$152,5,FALSE),0)</f>
        <v>13259.063058279735</v>
      </c>
      <c r="G11" s="58">
        <f>SUMIFS(Tabela1[VALOR],Tabela1[DE (ÁREA / ORIGEM)],'Saldos CUSTEIO AEO LOA 23'!A11,Tabela1[CUSTEIO ou INVESTIMENTO?],'Tabelas auxiliares'!$B$221)</f>
        <v>0</v>
      </c>
      <c r="H11" s="59">
        <f>SUMIFS(Tabela1[VALOR],Tabela1[PARA (ÁREA / DESTINO)],'Saldos CUSTEIO AEO LOA 23'!A11,Tabela1[CUSTEIO ou INVESTIMENTO?],'Tabelas auxiliares'!$B$221)</f>
        <v>0</v>
      </c>
      <c r="I11" s="67">
        <f t="shared" si="1"/>
        <v>55000</v>
      </c>
      <c r="J11" s="43">
        <f>SUMIFS('1. Pré-Empenhos'!$S$4:$S$320,'1. Pré-Empenhos'!$D$4:$D$320,'Saldos CUSTEIO AEO LOA 23'!B11,'1. Pré-Empenhos'!$R$4:$R$320,'Tabelas auxiliares'!$B$221)</f>
        <v>4649.67</v>
      </c>
      <c r="K11" s="13">
        <f>SUMIFS('2. Empenhos LOA UFABC 2023'!$Z$4:$Z$1000,'2. Empenhos LOA UFABC 2023'!$D$4:$D$1000,'Saldos CUSTEIO AEO LOA 23'!B11,'2. Empenhos LOA UFABC 2023'!$Y$4:$Y$1000,'Tabelas auxiliares'!$B$221)</f>
        <v>10993.93</v>
      </c>
      <c r="L11" s="24">
        <f t="shared" si="0"/>
        <v>39356.400000000001</v>
      </c>
    </row>
    <row r="12" spans="1:12" x14ac:dyDescent="0.25">
      <c r="A12" t="s">
        <v>2354</v>
      </c>
      <c r="B12" s="39" t="s">
        <v>31</v>
      </c>
      <c r="C12" s="39" t="s">
        <v>32</v>
      </c>
      <c r="D12" s="68">
        <f>IFERROR(VLOOKUP($B12,'Tabelas auxiliares'!$A$111:$E$152,3,FALSE),0)</f>
        <v>40000</v>
      </c>
      <c r="E12" s="41">
        <f>IFERROR(VLOOKUP($B12,'Tabelas auxiliares'!$A$111:$E$152,4,FALSE),0)</f>
        <v>30357.045048523829</v>
      </c>
      <c r="F12" s="42">
        <f>IFERROR(VLOOKUP($B12,'Tabelas auxiliares'!$A$111:$E$152,5,FALSE),0)</f>
        <v>9642.9549514761711</v>
      </c>
      <c r="G12" s="58">
        <f>SUMIFS(Tabela1[VALOR],Tabela1[DE (ÁREA / ORIGEM)],'Saldos CUSTEIO AEO LOA 23'!A12,Tabela1[CUSTEIO ou INVESTIMENTO?],'Tabelas auxiliares'!$B$221)</f>
        <v>0</v>
      </c>
      <c r="H12" s="59">
        <f>SUMIFS(Tabela1[VALOR],Tabela1[PARA (ÁREA / DESTINO)],'Saldos CUSTEIO AEO LOA 23'!A12,Tabela1[CUSTEIO ou INVESTIMENTO?],'Tabelas auxiliares'!$B$221)</f>
        <v>0</v>
      </c>
      <c r="I12" s="67">
        <f t="shared" si="1"/>
        <v>40000</v>
      </c>
      <c r="J12" s="43">
        <f>SUMIFS('1. Pré-Empenhos'!$S$4:$S$320,'1. Pré-Empenhos'!$D$4:$D$320,'Saldos CUSTEIO AEO LOA 23'!B12,'1. Pré-Empenhos'!$R$4:$R$320,'Tabelas auxiliares'!$B$221)</f>
        <v>0</v>
      </c>
      <c r="K12" s="13">
        <f>SUMIFS('2. Empenhos LOA UFABC 2023'!$Z$4:$Z$1000,'2. Empenhos LOA UFABC 2023'!$D$4:$D$1000,'Saldos CUSTEIO AEO LOA 23'!B12,'2. Empenhos LOA UFABC 2023'!$Y$4:$Y$1000,'Tabelas auxiliares'!$B$221)</f>
        <v>0</v>
      </c>
      <c r="L12" s="24">
        <f t="shared" si="0"/>
        <v>40000</v>
      </c>
    </row>
    <row r="13" spans="1:12" x14ac:dyDescent="0.25">
      <c r="A13" t="s">
        <v>2355</v>
      </c>
      <c r="B13" s="39" t="s">
        <v>33</v>
      </c>
      <c r="C13" s="39" t="s">
        <v>34</v>
      </c>
      <c r="D13" s="68">
        <f>IFERROR(VLOOKUP($B13,'Tabelas auxiliares'!$A$111:$E$152,3,FALSE),0)</f>
        <v>100000</v>
      </c>
      <c r="E13" s="41">
        <f>IFERROR(VLOOKUP($B13,'Tabelas auxiliares'!$A$111:$E$152,4,FALSE),0)</f>
        <v>75892.61262130957</v>
      </c>
      <c r="F13" s="42">
        <f>IFERROR(VLOOKUP($B13,'Tabelas auxiliares'!$A$111:$E$152,5,FALSE),0)</f>
        <v>24107.387378690426</v>
      </c>
      <c r="G13" s="58">
        <f>SUMIFS(Tabela1[VALOR],Tabela1[DE (ÁREA / ORIGEM)],'Saldos CUSTEIO AEO LOA 23'!A13,Tabela1[CUSTEIO ou INVESTIMENTO?],'Tabelas auxiliares'!$B$221)</f>
        <v>0</v>
      </c>
      <c r="H13" s="59">
        <f>SUMIFS(Tabela1[VALOR],Tabela1[PARA (ÁREA / DESTINO)],'Saldos CUSTEIO AEO LOA 23'!A13,Tabela1[CUSTEIO ou INVESTIMENTO?],'Tabelas auxiliares'!$B$221)</f>
        <v>0</v>
      </c>
      <c r="I13" s="67">
        <f t="shared" si="1"/>
        <v>100000</v>
      </c>
      <c r="J13" s="43">
        <f>SUMIFS('1. Pré-Empenhos'!$S$4:$S$320,'1. Pré-Empenhos'!$D$4:$D$320,'Saldos CUSTEIO AEO LOA 23'!B13,'1. Pré-Empenhos'!$R$4:$R$320,'Tabelas auxiliares'!$B$221)</f>
        <v>0</v>
      </c>
      <c r="K13" s="13">
        <f>SUMIFS('2. Empenhos LOA UFABC 2023'!$Z$4:$Z$1000,'2. Empenhos LOA UFABC 2023'!$D$4:$D$1000,'Saldos CUSTEIO AEO LOA 23'!B13,'2. Empenhos LOA UFABC 2023'!$Y$4:$Y$1000,'Tabelas auxiliares'!$B$221)</f>
        <v>0</v>
      </c>
      <c r="L13" s="24">
        <f t="shared" si="0"/>
        <v>100000</v>
      </c>
    </row>
    <row r="14" spans="1:12" x14ac:dyDescent="0.25">
      <c r="A14" t="s">
        <v>2343</v>
      </c>
      <c r="B14" s="39" t="s">
        <v>35</v>
      </c>
      <c r="C14" s="39" t="s">
        <v>36</v>
      </c>
      <c r="D14" s="68">
        <f>IFERROR(VLOOKUP($B14,'Tabelas auxiliares'!$A$111:$E$152,3,FALSE),0)</f>
        <v>22000000</v>
      </c>
      <c r="E14" s="41">
        <f>IFERROR(VLOOKUP($B14,'Tabelas auxiliares'!$A$111:$E$152,4,FALSE),0)</f>
        <v>16696374.776688106</v>
      </c>
      <c r="F14" s="42">
        <f>IFERROR(VLOOKUP($B14,'Tabelas auxiliares'!$A$111:$E$152,5,FALSE),0)</f>
        <v>5303625.2233118936</v>
      </c>
      <c r="G14" s="58">
        <f>SUMIFS(Tabela1[VALOR],Tabela1[DE (ÁREA / ORIGEM)],'Saldos CUSTEIO AEO LOA 23'!A14,Tabela1[CUSTEIO ou INVESTIMENTO?],'Tabelas auxiliares'!$B$221)</f>
        <v>0</v>
      </c>
      <c r="H14" s="59">
        <f>SUMIFS(Tabela1[VALOR],Tabela1[PARA (ÁREA / DESTINO)],'Saldos CUSTEIO AEO LOA 23'!A14,Tabela1[CUSTEIO ou INVESTIMENTO?],'Tabelas auxiliares'!$B$221)</f>
        <v>2000</v>
      </c>
      <c r="I14" s="67">
        <f t="shared" si="1"/>
        <v>22002000</v>
      </c>
      <c r="J14" s="43">
        <f>SUMIFS('1. Pré-Empenhos'!$S$4:$S$320,'1. Pré-Empenhos'!$D$4:$D$320,'Saldos CUSTEIO AEO LOA 23'!B14,'1. Pré-Empenhos'!$R$4:$R$320,'Tabelas auxiliares'!$B$221)</f>
        <v>385287.96</v>
      </c>
      <c r="K14" s="13">
        <f>SUMIFS('2. Empenhos LOA UFABC 2023'!$Z$4:$Z$1000,'2. Empenhos LOA UFABC 2023'!$D$4:$D$1000,'Saldos CUSTEIO AEO LOA 23'!B14,'2. Empenhos LOA UFABC 2023'!$Y$4:$Y$1000,'Tabelas auxiliares'!$B$221)</f>
        <v>8736457.4400000013</v>
      </c>
      <c r="L14" s="24">
        <f t="shared" si="0"/>
        <v>12880254.599999998</v>
      </c>
    </row>
    <row r="15" spans="1:12" x14ac:dyDescent="0.25">
      <c r="A15" t="s">
        <v>2356</v>
      </c>
      <c r="B15" s="39" t="s">
        <v>37</v>
      </c>
      <c r="C15" s="39" t="s">
        <v>38</v>
      </c>
      <c r="D15" s="68">
        <f>IFERROR(VLOOKUP($B15,'Tabelas auxiliares'!$A$111:$E$152,3,FALSE),0)</f>
        <v>250000</v>
      </c>
      <c r="E15" s="41">
        <f>IFERROR(VLOOKUP($B15,'Tabelas auxiliares'!$A$111:$E$152,4,FALSE),0)</f>
        <v>189731.53155327393</v>
      </c>
      <c r="F15" s="42">
        <f>IFERROR(VLOOKUP($B15,'Tabelas auxiliares'!$A$111:$E$152,5,FALSE),0)</f>
        <v>60268.468446726067</v>
      </c>
      <c r="G15" s="58">
        <f>SUMIFS(Tabela1[VALOR],Tabela1[DE (ÁREA / ORIGEM)],'Saldos CUSTEIO AEO LOA 23'!A15,Tabela1[CUSTEIO ou INVESTIMENTO?],'Tabelas auxiliares'!$B$221)</f>
        <v>0</v>
      </c>
      <c r="H15" s="59">
        <f>SUMIFS(Tabela1[VALOR],Tabela1[PARA (ÁREA / DESTINO)],'Saldos CUSTEIO AEO LOA 23'!A15,Tabela1[CUSTEIO ou INVESTIMENTO?],'Tabelas auxiliares'!$B$221)</f>
        <v>0</v>
      </c>
      <c r="I15" s="67">
        <f t="shared" si="1"/>
        <v>250000</v>
      </c>
      <c r="J15" s="43">
        <f>SUMIFS('1. Pré-Empenhos'!$S$4:$S$320,'1. Pré-Empenhos'!$D$4:$D$320,'Saldos CUSTEIO AEO LOA 23'!B15,'1. Pré-Empenhos'!$R$4:$R$320,'Tabelas auxiliares'!$B$221)</f>
        <v>0</v>
      </c>
      <c r="K15" s="13">
        <f>SUMIFS('2. Empenhos LOA UFABC 2023'!$Z$4:$Z$1000,'2. Empenhos LOA UFABC 2023'!$D$4:$D$1000,'Saldos CUSTEIO AEO LOA 23'!B15,'2. Empenhos LOA UFABC 2023'!$Y$4:$Y$1000,'Tabelas auxiliares'!$B$221)</f>
        <v>0</v>
      </c>
      <c r="L15" s="24">
        <f t="shared" si="0"/>
        <v>250000</v>
      </c>
    </row>
    <row r="16" spans="1:12" x14ac:dyDescent="0.25">
      <c r="A16" t="s">
        <v>2357</v>
      </c>
      <c r="B16" s="39" t="s">
        <v>200</v>
      </c>
      <c r="C16" s="39" t="s">
        <v>204</v>
      </c>
      <c r="D16" s="68">
        <f>IFERROR(VLOOKUP($B16,'Tabelas auxiliares'!$A$111:$E$152,3,FALSE),0)</f>
        <v>0</v>
      </c>
      <c r="E16" s="41">
        <f>IFERROR(VLOOKUP($B16,'Tabelas auxiliares'!$A$111:$E$152,4,FALSE),0)</f>
        <v>0</v>
      </c>
      <c r="F16" s="42">
        <f>IFERROR(VLOOKUP($B16,'Tabelas auxiliares'!$A$111:$E$152,5,FALSE),0)</f>
        <v>0</v>
      </c>
      <c r="G16" s="58">
        <f>SUMIFS(Tabela1[VALOR],Tabela1[DE (ÁREA / ORIGEM)],'Saldos CUSTEIO AEO LOA 23'!A16,Tabela1[CUSTEIO ou INVESTIMENTO?],'Tabelas auxiliares'!$B$221)</f>
        <v>0</v>
      </c>
      <c r="H16" s="59">
        <f>SUMIFS(Tabela1[VALOR],Tabela1[PARA (ÁREA / DESTINO)],'Saldos CUSTEIO AEO LOA 23'!A16,Tabela1[CUSTEIO ou INVESTIMENTO?],'Tabelas auxiliares'!$B$221)</f>
        <v>0</v>
      </c>
      <c r="I16" s="67">
        <f t="shared" si="1"/>
        <v>0</v>
      </c>
      <c r="J16" s="43">
        <f>SUMIFS('1. Pré-Empenhos'!$S$4:$S$320,'1. Pré-Empenhos'!$D$4:$D$320,'Saldos CUSTEIO AEO LOA 23'!B16,'1. Pré-Empenhos'!$R$4:$R$320,'Tabelas auxiliares'!$B$221)</f>
        <v>0</v>
      </c>
      <c r="K16" s="13">
        <f>SUMIFS('2. Empenhos LOA UFABC 2023'!$Z$4:$Z$1000,'2. Empenhos LOA UFABC 2023'!$D$4:$D$1000,'Saldos CUSTEIO AEO LOA 23'!B16,'2. Empenhos LOA UFABC 2023'!$Y$4:$Y$1000,'Tabelas auxiliares'!$B$221)</f>
        <v>0</v>
      </c>
      <c r="L16" s="24">
        <f t="shared" si="0"/>
        <v>0</v>
      </c>
    </row>
    <row r="17" spans="1:12" x14ac:dyDescent="0.25">
      <c r="A17" t="s">
        <v>2358</v>
      </c>
      <c r="B17" s="39" t="s">
        <v>203</v>
      </c>
      <c r="C17" s="39" t="s">
        <v>205</v>
      </c>
      <c r="D17" s="68">
        <f>IFERROR(VLOOKUP($B17,'Tabelas auxiliares'!$A$111:$E$152,3,FALSE),0)</f>
        <v>0</v>
      </c>
      <c r="E17" s="41">
        <f>IFERROR(VLOOKUP($B17,'Tabelas auxiliares'!$A$111:$E$152,4,FALSE),0)</f>
        <v>0</v>
      </c>
      <c r="F17" s="42">
        <f>IFERROR(VLOOKUP($B17,'Tabelas auxiliares'!$A$111:$E$152,5,FALSE),0)</f>
        <v>0</v>
      </c>
      <c r="G17" s="58">
        <f>SUMIFS(Tabela1[VALOR],Tabela1[DE (ÁREA / ORIGEM)],'Saldos CUSTEIO AEO LOA 23'!A17,Tabela1[CUSTEIO ou INVESTIMENTO?],'Tabelas auxiliares'!$B$221)</f>
        <v>0</v>
      </c>
      <c r="H17" s="59">
        <f>SUMIFS(Tabela1[VALOR],Tabela1[PARA (ÁREA / DESTINO)],'Saldos CUSTEIO AEO LOA 23'!A17,Tabela1[CUSTEIO ou INVESTIMENTO?],'Tabelas auxiliares'!$B$221)</f>
        <v>0</v>
      </c>
      <c r="I17" s="67">
        <f t="shared" si="1"/>
        <v>0</v>
      </c>
      <c r="J17" s="43">
        <f>SUMIFS('1. Pré-Empenhos'!$S$4:$S$320,'1. Pré-Empenhos'!$D$4:$D$320,'Saldos CUSTEIO AEO LOA 23'!B17,'1. Pré-Empenhos'!$R$4:$R$320,'Tabelas auxiliares'!$B$221)</f>
        <v>0</v>
      </c>
      <c r="K17" s="13">
        <f>SUMIFS('2. Empenhos LOA UFABC 2023'!$Z$4:$Z$1000,'2. Empenhos LOA UFABC 2023'!$D$4:$D$1000,'Saldos CUSTEIO AEO LOA 23'!B17,'2. Empenhos LOA UFABC 2023'!$Y$4:$Y$1000,'Tabelas auxiliares'!$B$221)</f>
        <v>0</v>
      </c>
      <c r="L17" s="24">
        <f t="shared" si="0"/>
        <v>0</v>
      </c>
    </row>
    <row r="18" spans="1:12" x14ac:dyDescent="0.25">
      <c r="A18" t="s">
        <v>2359</v>
      </c>
      <c r="B18" s="39" t="s">
        <v>39</v>
      </c>
      <c r="C18" s="39" t="s">
        <v>40</v>
      </c>
      <c r="D18" s="68">
        <f>IFERROR(VLOOKUP($B18,'Tabelas auxiliares'!$A$111:$E$152,3,FALSE),0)</f>
        <v>300000</v>
      </c>
      <c r="E18" s="41">
        <f>IFERROR(VLOOKUP($B18,'Tabelas auxiliares'!$A$111:$E$152,4,FALSE),0)</f>
        <v>227677.83786392873</v>
      </c>
      <c r="F18" s="42">
        <f>IFERROR(VLOOKUP($B18,'Tabelas auxiliares'!$A$111:$E$152,5,FALSE),0)</f>
        <v>72322.162136071274</v>
      </c>
      <c r="G18" s="58">
        <f>SUMIFS(Tabela1[VALOR],Tabela1[DE (ÁREA / ORIGEM)],'Saldos CUSTEIO AEO LOA 23'!A18,Tabela1[CUSTEIO ou INVESTIMENTO?],'Tabelas auxiliares'!$B$221)</f>
        <v>0</v>
      </c>
      <c r="H18" s="59">
        <f>SUMIFS(Tabela1[VALOR],Tabela1[PARA (ÁREA / DESTINO)],'Saldos CUSTEIO AEO LOA 23'!A18,Tabela1[CUSTEIO ou INVESTIMENTO?],'Tabelas auxiliares'!$B$221)</f>
        <v>0</v>
      </c>
      <c r="I18" s="67">
        <f t="shared" si="1"/>
        <v>300000</v>
      </c>
      <c r="J18" s="43">
        <f>SUMIFS('1. Pré-Empenhos'!$S$4:$S$320,'1. Pré-Empenhos'!$D$4:$D$320,'Saldos CUSTEIO AEO LOA 23'!B18,'1. Pré-Empenhos'!$R$4:$R$320,'Tabelas auxiliares'!$B$221)</f>
        <v>33900</v>
      </c>
      <c r="K18" s="13">
        <f>SUMIFS('2. Empenhos LOA UFABC 2023'!$Z$4:$Z$1000,'2. Empenhos LOA UFABC 2023'!$D$4:$D$1000,'Saldos CUSTEIO AEO LOA 23'!B18,'2. Empenhos LOA UFABC 2023'!$Y$4:$Y$1000,'Tabelas auxiliares'!$B$221)</f>
        <v>138748</v>
      </c>
      <c r="L18" s="24">
        <f t="shared" si="0"/>
        <v>127352</v>
      </c>
    </row>
    <row r="19" spans="1:12" x14ac:dyDescent="0.25">
      <c r="A19" t="s">
        <v>2360</v>
      </c>
      <c r="B19" s="39" t="s">
        <v>29</v>
      </c>
      <c r="C19" s="39" t="s">
        <v>30</v>
      </c>
      <c r="D19" s="68">
        <f>IFERROR(VLOOKUP($B19,'Tabelas auxiliares'!$A$111:$E$152,3,FALSE),0)</f>
        <v>50000</v>
      </c>
      <c r="E19" s="41">
        <f>IFERROR(VLOOKUP($B19,'Tabelas auxiliares'!$A$111:$E$152,4,FALSE),0)</f>
        <v>37946.306310654785</v>
      </c>
      <c r="F19" s="42">
        <f>IFERROR(VLOOKUP($B19,'Tabelas auxiliares'!$A$111:$E$152,5,FALSE),0)</f>
        <v>12053.693689345213</v>
      </c>
      <c r="G19" s="58">
        <f>SUMIFS(Tabela1[VALOR],Tabela1[DE (ÁREA / ORIGEM)],'Saldos CUSTEIO AEO LOA 23'!A19,Tabela1[CUSTEIO ou INVESTIMENTO?],'Tabelas auxiliares'!$B$221)</f>
        <v>0</v>
      </c>
      <c r="H19" s="59">
        <f>SUMIFS(Tabela1[VALOR],Tabela1[PARA (ÁREA / DESTINO)],'Saldos CUSTEIO AEO LOA 23'!A19,Tabela1[CUSTEIO ou INVESTIMENTO?],'Tabelas auxiliares'!$B$221)</f>
        <v>0</v>
      </c>
      <c r="I19" s="67">
        <f t="shared" si="1"/>
        <v>50000</v>
      </c>
      <c r="J19" s="43">
        <f>SUMIFS('1. Pré-Empenhos'!$S$4:$S$320,'1. Pré-Empenhos'!$D$4:$D$320,'Saldos CUSTEIO AEO LOA 23'!B19,'1. Pré-Empenhos'!$R$4:$R$320,'Tabelas auxiliares'!$B$221)</f>
        <v>0</v>
      </c>
      <c r="K19" s="13">
        <f>SUMIFS('2. Empenhos LOA UFABC 2023'!$Z$4:$Z$1000,'2. Empenhos LOA UFABC 2023'!$D$4:$D$1000,'Saldos CUSTEIO AEO LOA 23'!B19,'2. Empenhos LOA UFABC 2023'!$Y$4:$Y$1000,'Tabelas auxiliares'!$B$221)</f>
        <v>0</v>
      </c>
      <c r="L19" s="24">
        <f t="shared" si="0"/>
        <v>50000</v>
      </c>
    </row>
    <row r="20" spans="1:12" ht="30" x14ac:dyDescent="0.25">
      <c r="A20" t="s">
        <v>2361</v>
      </c>
      <c r="B20" s="39" t="s">
        <v>41</v>
      </c>
      <c r="C20" s="39" t="s">
        <v>42</v>
      </c>
      <c r="D20" s="68">
        <f>IFERROR(VLOOKUP($B20,'Tabelas auxiliares'!$A$111:$E$152,3,FALSE),0)</f>
        <v>150000</v>
      </c>
      <c r="E20" s="41">
        <f>IFERROR(VLOOKUP($B20,'Tabelas auxiliares'!$A$111:$E$152,4,FALSE),0)</f>
        <v>113838.91893196436</v>
      </c>
      <c r="F20" s="42">
        <f>IFERROR(VLOOKUP($B20,'Tabelas auxiliares'!$A$111:$E$152,5,FALSE),0)</f>
        <v>36161.081068035637</v>
      </c>
      <c r="G20" s="58">
        <f>SUMIFS(Tabela1[VALOR],Tabela1[DE (ÁREA / ORIGEM)],'Saldos CUSTEIO AEO LOA 23'!A20,Tabela1[CUSTEIO ou INVESTIMENTO?],'Tabelas auxiliares'!$B$221)</f>
        <v>0</v>
      </c>
      <c r="H20" s="59">
        <f>SUMIFS(Tabela1[VALOR],Tabela1[PARA (ÁREA / DESTINO)],'Saldos CUSTEIO AEO LOA 23'!A20,Tabela1[CUSTEIO ou INVESTIMENTO?],'Tabelas auxiliares'!$B$221)</f>
        <v>0</v>
      </c>
      <c r="I20" s="67">
        <f t="shared" si="1"/>
        <v>150000</v>
      </c>
      <c r="J20" s="43">
        <f>SUMIFS('1. Pré-Empenhos'!$S$4:$S$320,'1. Pré-Empenhos'!$D$4:$D$320,'Saldos CUSTEIO AEO LOA 23'!B20,'1. Pré-Empenhos'!$R$4:$R$320,'Tabelas auxiliares'!$B$221)</f>
        <v>0</v>
      </c>
      <c r="K20" s="13">
        <f>SUMIFS('2. Empenhos LOA UFABC 2023'!$Z$4:$Z$1000,'2. Empenhos LOA UFABC 2023'!$D$4:$D$1000,'Saldos CUSTEIO AEO LOA 23'!B20,'2. Empenhos LOA UFABC 2023'!$Y$4:$Y$1000,'Tabelas auxiliares'!$B$221)</f>
        <v>50000</v>
      </c>
      <c r="L20" s="24">
        <f t="shared" si="0"/>
        <v>100000</v>
      </c>
    </row>
    <row r="21" spans="1:12" x14ac:dyDescent="0.25">
      <c r="A21" t="s">
        <v>2362</v>
      </c>
      <c r="B21" s="39" t="s">
        <v>43</v>
      </c>
      <c r="C21" s="39" t="s">
        <v>44</v>
      </c>
      <c r="D21" s="68">
        <f>IFERROR(VLOOKUP($B21,'Tabelas auxiliares'!$A$111:$E$152,3,FALSE),0)</f>
        <v>84500</v>
      </c>
      <c r="E21" s="41">
        <f>IFERROR(VLOOKUP($B21,'Tabelas auxiliares'!$A$111:$E$152,4,FALSE),0)</f>
        <v>64129.257665006589</v>
      </c>
      <c r="F21" s="42">
        <f>IFERROR(VLOOKUP($B21,'Tabelas auxiliares'!$A$111:$E$152,5,FALSE),0)</f>
        <v>20370.742334993411</v>
      </c>
      <c r="G21" s="58">
        <f>SUMIFS(Tabela1[VALOR],Tabela1[DE (ÁREA / ORIGEM)],'Saldos CUSTEIO AEO LOA 23'!A21,Tabela1[CUSTEIO ou INVESTIMENTO?],'Tabelas auxiliares'!$B$221)</f>
        <v>0</v>
      </c>
      <c r="H21" s="59">
        <f>SUMIFS(Tabela1[VALOR],Tabela1[PARA (ÁREA / DESTINO)],'Saldos CUSTEIO AEO LOA 23'!A21,Tabela1[CUSTEIO ou INVESTIMENTO?],'Tabelas auxiliares'!$B$221)</f>
        <v>0</v>
      </c>
      <c r="I21" s="67">
        <f t="shared" si="1"/>
        <v>84500</v>
      </c>
      <c r="J21" s="43">
        <f>SUMIFS('1. Pré-Empenhos'!$S$4:$S$320,'1. Pré-Empenhos'!$D$4:$D$320,'Saldos CUSTEIO AEO LOA 23'!B21,'1. Pré-Empenhos'!$R$4:$R$320,'Tabelas auxiliares'!$B$221)</f>
        <v>31970.280000000002</v>
      </c>
      <c r="K21" s="13">
        <f>SUMIFS('2. Empenhos LOA UFABC 2023'!$Z$4:$Z$1000,'2. Empenhos LOA UFABC 2023'!$D$4:$D$1000,'Saldos CUSTEIO AEO LOA 23'!B21,'2. Empenhos LOA UFABC 2023'!$Y$4:$Y$1000,'Tabelas auxiliares'!$B$221)</f>
        <v>0</v>
      </c>
      <c r="L21" s="24">
        <f t="shared" si="0"/>
        <v>52529.72</v>
      </c>
    </row>
    <row r="22" spans="1:12" x14ac:dyDescent="0.25">
      <c r="A22" t="s">
        <v>2363</v>
      </c>
      <c r="B22" s="39" t="s">
        <v>516</v>
      </c>
      <c r="C22" s="39" t="s">
        <v>513</v>
      </c>
      <c r="D22" s="68">
        <f>IFERROR(VLOOKUP($B22,'Tabelas auxiliares'!$A$111:$E$152,3,FALSE),0)</f>
        <v>0</v>
      </c>
      <c r="E22" s="41">
        <f>IFERROR(VLOOKUP($B22,'Tabelas auxiliares'!$A$111:$E$152,4,FALSE),0)</f>
        <v>0</v>
      </c>
      <c r="F22" s="42">
        <f>IFERROR(VLOOKUP($B22,'Tabelas auxiliares'!$A$111:$E$152,5,FALSE),0)</f>
        <v>0</v>
      </c>
      <c r="G22" s="58">
        <f>SUMIFS(Tabela1[VALOR],Tabela1[DE (ÁREA / ORIGEM)],'Saldos CUSTEIO AEO LOA 23'!A22,Tabela1[CUSTEIO ou INVESTIMENTO?],'Tabelas auxiliares'!$B$221)</f>
        <v>0</v>
      </c>
      <c r="H22" s="59">
        <f>SUMIFS(Tabela1[VALOR],Tabela1[PARA (ÁREA / DESTINO)],'Saldos CUSTEIO AEO LOA 23'!A22,Tabela1[CUSTEIO ou INVESTIMENTO?],'Tabelas auxiliares'!$B$221)+SUMIFS('Distribuição TRI'!$N$2:$N$10,'Distribuição TRI'!$J$2:$J$10,'Saldos CUSTEIO AEO LOA 23'!B22)</f>
        <v>2700</v>
      </c>
      <c r="I22" s="67">
        <f t="shared" si="1"/>
        <v>2700</v>
      </c>
      <c r="J22" s="43">
        <f>SUMIFS('1. Pré-Empenhos'!$S$4:$S$320,'1. Pré-Empenhos'!$D$4:$D$320,'Saldos CUSTEIO AEO LOA 23'!B22,'1. Pré-Empenhos'!$R$4:$R$320,'Tabelas auxiliares'!$B$221)</f>
        <v>0</v>
      </c>
      <c r="K22" s="13">
        <f>SUMIFS('2. Empenhos LOA UFABC 2023'!$Z$4:$Z$1000,'2. Empenhos LOA UFABC 2023'!$D$4:$D$1000,'Saldos CUSTEIO AEO LOA 23'!B22,'2. Empenhos LOA UFABC 2023'!$Y$4:$Y$1000,'Tabelas auxiliares'!$B$221)</f>
        <v>0</v>
      </c>
      <c r="L22" s="24">
        <f t="shared" si="0"/>
        <v>2700</v>
      </c>
    </row>
    <row r="23" spans="1:12" x14ac:dyDescent="0.25">
      <c r="A23" t="s">
        <v>2364</v>
      </c>
      <c r="B23" s="39" t="s">
        <v>508</v>
      </c>
      <c r="C23" s="39" t="s">
        <v>527</v>
      </c>
      <c r="D23" s="68">
        <f>IFERROR(VLOOKUP($B23,'Tabelas auxiliares'!$A$111:$E$152,3,FALSE),0)</f>
        <v>0</v>
      </c>
      <c r="E23" s="41">
        <f>IFERROR(VLOOKUP($B23,'Tabelas auxiliares'!$A$111:$E$152,4,FALSE),0)</f>
        <v>0</v>
      </c>
      <c r="F23" s="42">
        <f>IFERROR(VLOOKUP($B23,'Tabelas auxiliares'!$A$111:$E$152,5,FALSE),0)</f>
        <v>0</v>
      </c>
      <c r="G23" s="58">
        <f>SUMIFS(Tabela1[VALOR],Tabela1[DE (ÁREA / ORIGEM)],'Saldos CUSTEIO AEO LOA 23'!A23,Tabela1[CUSTEIO ou INVESTIMENTO?],'Tabelas auxiliares'!$B$221)</f>
        <v>0</v>
      </c>
      <c r="H23" s="59">
        <f>SUMIFS(Tabela1[VALOR],Tabela1[PARA (ÁREA / DESTINO)],'Saldos CUSTEIO AEO LOA 23'!A23,Tabela1[CUSTEIO ou INVESTIMENTO?],'Tabelas auxiliares'!$B$221)</f>
        <v>0</v>
      </c>
      <c r="I23" s="67">
        <f t="shared" si="1"/>
        <v>0</v>
      </c>
      <c r="J23" s="43">
        <f>SUMIFS('1. Pré-Empenhos'!$S$4:$S$320,'1. Pré-Empenhos'!$D$4:$D$320,'Saldos CUSTEIO AEO LOA 23'!B23,'1. Pré-Empenhos'!$R$4:$R$320,'Tabelas auxiliares'!$B$221)</f>
        <v>0</v>
      </c>
      <c r="K23" s="13">
        <f>SUMIFS('2. Empenhos LOA UFABC 2023'!$Z$4:$Z$1000,'2. Empenhos LOA UFABC 2023'!$D$4:$D$1000,'Saldos CUSTEIO AEO LOA 23'!B23,'2. Empenhos LOA UFABC 2023'!$Y$4:$Y$1000,'Tabelas auxiliares'!$B$221)</f>
        <v>0</v>
      </c>
      <c r="L23" s="24">
        <f t="shared" si="0"/>
        <v>0</v>
      </c>
    </row>
    <row r="24" spans="1:12" ht="30" x14ac:dyDescent="0.25">
      <c r="A24" t="s">
        <v>2365</v>
      </c>
      <c r="B24" s="39" t="s">
        <v>45</v>
      </c>
      <c r="C24" s="39" t="s">
        <v>46</v>
      </c>
      <c r="D24" s="68">
        <f>IFERROR(VLOOKUP($B24,'Tabelas auxiliares'!$A$111:$E$152,3,FALSE),0)</f>
        <v>150000</v>
      </c>
      <c r="E24" s="41">
        <f>IFERROR(VLOOKUP($B24,'Tabelas auxiliares'!$A$111:$E$152,4,FALSE),0)</f>
        <v>113838.91893196436</v>
      </c>
      <c r="F24" s="42">
        <f>IFERROR(VLOOKUP($B24,'Tabelas auxiliares'!$A$111:$E$152,5,FALSE),0)</f>
        <v>36161.081068035637</v>
      </c>
      <c r="G24" s="58">
        <f>SUMIFS(Tabela1[VALOR],Tabela1[DE (ÁREA / ORIGEM)],'Saldos CUSTEIO AEO LOA 23'!A24,Tabela1[CUSTEIO ou INVESTIMENTO?],'Tabelas auxiliares'!$B$221)</f>
        <v>0</v>
      </c>
      <c r="H24" s="59">
        <f>SUMIFS(Tabela1[VALOR],Tabela1[PARA (ÁREA / DESTINO)],'Saldos CUSTEIO AEO LOA 23'!A24,Tabela1[CUSTEIO ou INVESTIMENTO?],'Tabelas auxiliares'!$B$221)</f>
        <v>0</v>
      </c>
      <c r="I24" s="67">
        <f t="shared" si="1"/>
        <v>150000</v>
      </c>
      <c r="J24" s="43">
        <f>SUMIFS('1. Pré-Empenhos'!$S$4:$S$320,'1. Pré-Empenhos'!$D$4:$D$320,'Saldos CUSTEIO AEO LOA 23'!B24,'1. Pré-Empenhos'!$R$4:$R$320,'Tabelas auxiliares'!$B$221)</f>
        <v>524.61</v>
      </c>
      <c r="K24" s="13">
        <f>SUMIFS('2. Empenhos LOA UFABC 2023'!$Z$4:$Z$1000,'2. Empenhos LOA UFABC 2023'!$D$4:$D$1000,'Saldos CUSTEIO AEO LOA 23'!B24,'2. Empenhos LOA UFABC 2023'!$Y$4:$Y$1000,'Tabelas auxiliares'!$B$221)</f>
        <v>19000</v>
      </c>
      <c r="L24" s="24">
        <f t="shared" si="0"/>
        <v>130475.39000000001</v>
      </c>
    </row>
    <row r="25" spans="1:12" x14ac:dyDescent="0.25">
      <c r="A25" t="s">
        <v>2366</v>
      </c>
      <c r="B25" s="39" t="s">
        <v>47</v>
      </c>
      <c r="C25" s="39" t="s">
        <v>48</v>
      </c>
      <c r="D25" s="68">
        <f>IFERROR(VLOOKUP($B25,'Tabelas auxiliares'!$A$111:$E$152,3,FALSE),0)</f>
        <v>100000</v>
      </c>
      <c r="E25" s="41">
        <f>IFERROR(VLOOKUP($B25,'Tabelas auxiliares'!$A$111:$E$152,4,FALSE),0)</f>
        <v>75892.61262130957</v>
      </c>
      <c r="F25" s="42">
        <f>IFERROR(VLOOKUP($B25,'Tabelas auxiliares'!$A$111:$E$152,5,FALSE),0)</f>
        <v>24107.387378690426</v>
      </c>
      <c r="G25" s="58">
        <f>SUMIFS(Tabela1[VALOR],Tabela1[DE (ÁREA / ORIGEM)],'Saldos CUSTEIO AEO LOA 23'!A25,Tabela1[CUSTEIO ou INVESTIMENTO?],'Tabelas auxiliares'!$B$221)</f>
        <v>0</v>
      </c>
      <c r="H25" s="59">
        <f>SUMIFS(Tabela1[VALOR],Tabela1[PARA (ÁREA / DESTINO)],'Saldos CUSTEIO AEO LOA 23'!A25,Tabela1[CUSTEIO ou INVESTIMENTO?],'Tabelas auxiliares'!$B$221)</f>
        <v>0</v>
      </c>
      <c r="I25" s="67">
        <f t="shared" si="1"/>
        <v>100000</v>
      </c>
      <c r="J25" s="43">
        <f>SUMIFS('1. Pré-Empenhos'!$S$4:$S$320,'1. Pré-Empenhos'!$D$4:$D$320,'Saldos CUSTEIO AEO LOA 23'!B25,'1. Pré-Empenhos'!$R$4:$R$320,'Tabelas auxiliares'!$B$221)</f>
        <v>0</v>
      </c>
      <c r="K25" s="13">
        <f>SUMIFS('2. Empenhos LOA UFABC 2023'!$Z$4:$Z$1000,'2. Empenhos LOA UFABC 2023'!$D$4:$D$1000,'Saldos CUSTEIO AEO LOA 23'!B25,'2. Empenhos LOA UFABC 2023'!$Y$4:$Y$1000,'Tabelas auxiliares'!$B$221)</f>
        <v>0</v>
      </c>
      <c r="L25" s="24">
        <f t="shared" si="0"/>
        <v>100000</v>
      </c>
    </row>
    <row r="26" spans="1:12" x14ac:dyDescent="0.25">
      <c r="A26" t="s">
        <v>2367</v>
      </c>
      <c r="B26" s="39" t="s">
        <v>517</v>
      </c>
      <c r="C26" s="39" t="s">
        <v>514</v>
      </c>
      <c r="D26" s="68">
        <f>IFERROR(VLOOKUP($B26,'Tabelas auxiliares'!$A$111:$E$152,3,FALSE),0)</f>
        <v>0</v>
      </c>
      <c r="E26" s="41">
        <f>IFERROR(VLOOKUP($B26,'Tabelas auxiliares'!$A$111:$E$152,4,FALSE),0)</f>
        <v>0</v>
      </c>
      <c r="F26" s="42">
        <f>IFERROR(VLOOKUP($B26,'Tabelas auxiliares'!$A$111:$E$152,5,FALSE),0)</f>
        <v>0</v>
      </c>
      <c r="G26" s="58">
        <f>SUMIFS(Tabela1[VALOR],Tabela1[DE (ÁREA / ORIGEM)],'Saldos CUSTEIO AEO LOA 23'!A26,Tabela1[CUSTEIO ou INVESTIMENTO?],'Tabelas auxiliares'!$B$221)</f>
        <v>0</v>
      </c>
      <c r="H26" s="59">
        <f>SUMIFS(Tabela1[VALOR],Tabela1[PARA (ÁREA / DESTINO)],'Saldos CUSTEIO AEO LOA 23'!A26,Tabela1[CUSTEIO ou INVESTIMENTO?],'Tabelas auxiliares'!$B$221)+SUMIFS('Distribuição TRI'!$N$2:$N$10,'Distribuição TRI'!$J$2:$J$10,'Saldos CUSTEIO AEO LOA 23'!B26)</f>
        <v>0</v>
      </c>
      <c r="I26" s="67">
        <f t="shared" si="1"/>
        <v>0</v>
      </c>
      <c r="J26" s="43">
        <f>SUMIFS('1. Pré-Empenhos'!$S$4:$S$320,'1. Pré-Empenhos'!$D$4:$D$320,'Saldos CUSTEIO AEO LOA 23'!B26,'1. Pré-Empenhos'!$R$4:$R$320,'Tabelas auxiliares'!$B$221)</f>
        <v>0</v>
      </c>
      <c r="K26" s="13">
        <f>SUMIFS('2. Empenhos LOA UFABC 2023'!$Z$4:$Z$1000,'2. Empenhos LOA UFABC 2023'!$D$4:$D$1000,'Saldos CUSTEIO AEO LOA 23'!B26,'2. Empenhos LOA UFABC 2023'!$Y$4:$Y$1000,'Tabelas auxiliares'!$B$221)</f>
        <v>0</v>
      </c>
      <c r="L26" s="24">
        <f t="shared" si="0"/>
        <v>0</v>
      </c>
    </row>
    <row r="27" spans="1:12" x14ac:dyDescent="0.25">
      <c r="A27" t="s">
        <v>2368</v>
      </c>
      <c r="B27" s="12" t="s">
        <v>2339</v>
      </c>
      <c r="C27" s="12" t="s">
        <v>2340</v>
      </c>
      <c r="D27" s="68">
        <f>IFERROR(VLOOKUP($B27,'Tabelas auxiliares'!$A$111:$E$152,3,FALSE),0)</f>
        <v>0</v>
      </c>
      <c r="E27" s="41">
        <f>IFERROR(VLOOKUP($B27,'Tabelas auxiliares'!$A$111:$E$152,4,FALSE),0)</f>
        <v>0</v>
      </c>
      <c r="F27" s="42">
        <f>IFERROR(VLOOKUP($B27,'Tabelas auxiliares'!$A$111:$E$152,5,FALSE),0)</f>
        <v>0</v>
      </c>
      <c r="G27" s="58">
        <f>SUMIFS(Tabela1[VALOR],Tabela1[DE (ÁREA / ORIGEM)],'Saldos CUSTEIO AEO LOA 23'!A27,Tabela1[CUSTEIO ou INVESTIMENTO?],'Tabelas auxiliares'!$B$221)</f>
        <v>0</v>
      </c>
      <c r="H27" s="59">
        <f>SUMIFS(Tabela1[VALOR],Tabela1[PARA (ÁREA / DESTINO)],'Saldos CUSTEIO AEO LOA 23'!A27,Tabela1[CUSTEIO ou INVESTIMENTO?],'Tabelas auxiliares'!$B$221)</f>
        <v>0</v>
      </c>
      <c r="I27" s="67">
        <f t="shared" ref="I27" si="4">D27-G27+H27</f>
        <v>0</v>
      </c>
      <c r="J27" s="43">
        <f>SUMIFS('1. Pré-Empenhos'!$S$4:$S$320,'1. Pré-Empenhos'!$D$4:$D$320,'Saldos CUSTEIO AEO LOA 23'!B27,'1. Pré-Empenhos'!$R$4:$R$320,'Tabelas auxiliares'!$B$221)</f>
        <v>0</v>
      </c>
      <c r="K27" s="13">
        <f>SUMIFS('2. Empenhos LOA UFABC 2023'!$Z$4:$Z$1000,'2. Empenhos LOA UFABC 2023'!$D$4:$D$1000,'Saldos CUSTEIO AEO LOA 23'!B27,'2. Empenhos LOA UFABC 2023'!$Y$4:$Y$1000,'Tabelas auxiliares'!$B$221)</f>
        <v>0</v>
      </c>
      <c r="L27" s="24">
        <f t="shared" ref="L27" si="5">I27-J27-K27</f>
        <v>0</v>
      </c>
    </row>
    <row r="28" spans="1:12" ht="30" x14ac:dyDescent="0.25">
      <c r="A28" t="s">
        <v>2369</v>
      </c>
      <c r="B28" s="39" t="s">
        <v>49</v>
      </c>
      <c r="C28" s="39" t="s">
        <v>50</v>
      </c>
      <c r="D28" s="68">
        <f>IFERROR(VLOOKUP($B28,'Tabelas auxiliares'!$A$111:$E$152,3,FALSE),0)</f>
        <v>150000</v>
      </c>
      <c r="E28" s="41">
        <f>IFERROR(VLOOKUP($B28,'Tabelas auxiliares'!$A$111:$E$152,4,FALSE),0)</f>
        <v>113838.91893196436</v>
      </c>
      <c r="F28" s="42">
        <f>IFERROR(VLOOKUP($B28,'Tabelas auxiliares'!$A$111:$E$152,5,FALSE),0)</f>
        <v>36161.081068035637</v>
      </c>
      <c r="G28" s="58">
        <f>SUMIFS(Tabela1[VALOR],Tabela1[DE (ÁREA / ORIGEM)],'Saldos CUSTEIO AEO LOA 23'!A28,Tabela1[CUSTEIO ou INVESTIMENTO?],'Tabelas auxiliares'!$B$221)</f>
        <v>0</v>
      </c>
      <c r="H28" s="59">
        <f>SUMIFS(Tabela1[VALOR],Tabela1[PARA (ÁREA / DESTINO)],'Saldos CUSTEIO AEO LOA 23'!A28,Tabela1[CUSTEIO ou INVESTIMENTO?],'Tabelas auxiliares'!$B$221)</f>
        <v>0</v>
      </c>
      <c r="I28" s="67">
        <f t="shared" si="1"/>
        <v>150000</v>
      </c>
      <c r="J28" s="43">
        <f>SUMIFS('1. Pré-Empenhos'!$S$4:$S$320,'1. Pré-Empenhos'!$D$4:$D$320,'Saldos CUSTEIO AEO LOA 23'!B28,'1. Pré-Empenhos'!$R$4:$R$320,'Tabelas auxiliares'!$B$221)</f>
        <v>0</v>
      </c>
      <c r="K28" s="13">
        <f>SUMIFS('2. Empenhos LOA UFABC 2023'!$Z$4:$Z$1000,'2. Empenhos LOA UFABC 2023'!$D$4:$D$1000,'Saldos CUSTEIO AEO LOA 23'!B28,'2. Empenhos LOA UFABC 2023'!$Y$4:$Y$1000,'Tabelas auxiliares'!$B$221)</f>
        <v>20000</v>
      </c>
      <c r="L28" s="24">
        <f t="shared" si="0"/>
        <v>130000</v>
      </c>
    </row>
    <row r="29" spans="1:12" x14ac:dyDescent="0.25">
      <c r="A29" t="s">
        <v>2370</v>
      </c>
      <c r="B29" s="39" t="s">
        <v>51</v>
      </c>
      <c r="C29" s="39" t="s">
        <v>52</v>
      </c>
      <c r="D29" s="68">
        <f>IFERROR(VLOOKUP($B29,'Tabelas auxiliares'!$A$111:$E$152,3,FALSE),0)</f>
        <v>350000</v>
      </c>
      <c r="E29" s="41">
        <f>IFERROR(VLOOKUP($B29,'Tabelas auxiliares'!$A$111:$E$152,4,FALSE),0)</f>
        <v>265624.14417458349</v>
      </c>
      <c r="F29" s="42">
        <f>IFERROR(VLOOKUP($B29,'Tabelas auxiliares'!$A$111:$E$152,5,FALSE),0)</f>
        <v>84375.855825416496</v>
      </c>
      <c r="G29" s="58">
        <f>SUMIFS(Tabela1[VALOR],Tabela1[DE (ÁREA / ORIGEM)],'Saldos CUSTEIO AEO LOA 23'!A29,Tabela1[CUSTEIO ou INVESTIMENTO?],'Tabelas auxiliares'!$B$221)</f>
        <v>0</v>
      </c>
      <c r="H29" s="59">
        <f>SUMIFS(Tabela1[VALOR],Tabela1[PARA (ÁREA / DESTINO)],'Saldos CUSTEIO AEO LOA 23'!A29,Tabela1[CUSTEIO ou INVESTIMENTO?],'Tabelas auxiliares'!$B$221)</f>
        <v>0</v>
      </c>
      <c r="I29" s="67">
        <f t="shared" si="1"/>
        <v>350000</v>
      </c>
      <c r="J29" s="43">
        <f>SUMIFS('1. Pré-Empenhos'!$S$4:$S$320,'1. Pré-Empenhos'!$D$4:$D$320,'Saldos CUSTEIO AEO LOA 23'!B29,'1. Pré-Empenhos'!$R$4:$R$320,'Tabelas auxiliares'!$B$221)</f>
        <v>129415.59999999999</v>
      </c>
      <c r="K29" s="13">
        <f>SUMIFS('2. Empenhos LOA UFABC 2023'!$Z$4:$Z$1000,'2. Empenhos LOA UFABC 2023'!$D$4:$D$1000,'Saldos CUSTEIO AEO LOA 23'!B29,'2. Empenhos LOA UFABC 2023'!$Y$4:$Y$1000,'Tabelas auxiliares'!$B$221)</f>
        <v>1800</v>
      </c>
      <c r="L29" s="24">
        <f t="shared" si="0"/>
        <v>218784.40000000002</v>
      </c>
    </row>
    <row r="30" spans="1:12" x14ac:dyDescent="0.25">
      <c r="A30" t="s">
        <v>2371</v>
      </c>
      <c r="B30" s="39" t="s">
        <v>518</v>
      </c>
      <c r="C30" s="39" t="s">
        <v>515</v>
      </c>
      <c r="D30" s="68">
        <f>IFERROR(VLOOKUP($B30,'Tabelas auxiliares'!$A$111:$E$152,3,FALSE),0)</f>
        <v>0</v>
      </c>
      <c r="E30" s="41">
        <f>IFERROR(VLOOKUP($B30,'Tabelas auxiliares'!$A$111:$E$152,4,FALSE),0)</f>
        <v>0</v>
      </c>
      <c r="F30" s="42">
        <f>IFERROR(VLOOKUP($B30,'Tabelas auxiliares'!$A$111:$E$152,5,FALSE),0)</f>
        <v>0</v>
      </c>
      <c r="G30" s="58">
        <f>SUMIFS(Tabela1[VALOR],Tabela1[DE (ÁREA / ORIGEM)],'Saldos CUSTEIO AEO LOA 23'!A30,Tabela1[CUSTEIO ou INVESTIMENTO?],'Tabelas auxiliares'!$B$221)</f>
        <v>0</v>
      </c>
      <c r="H30" s="59">
        <f>SUMIFS(Tabela1[VALOR],Tabela1[PARA (ÁREA / DESTINO)],'Saldos CUSTEIO AEO LOA 23'!A30,Tabela1[CUSTEIO ou INVESTIMENTO?],'Tabelas auxiliares'!$B$221)+SUMIFS('Distribuição TRI'!$N$2:$N$10,'Distribuição TRI'!$J$2:$J$10,'Saldos CUSTEIO AEO LOA 23'!B30)</f>
        <v>4744</v>
      </c>
      <c r="I30" s="67">
        <f t="shared" si="1"/>
        <v>4744</v>
      </c>
      <c r="J30" s="43">
        <f>SUMIFS('1. Pré-Empenhos'!$S$4:$S$320,'1. Pré-Empenhos'!$D$4:$D$320,'Saldos CUSTEIO AEO LOA 23'!B30,'1. Pré-Empenhos'!$R$4:$R$320,'Tabelas auxiliares'!$B$221)</f>
        <v>2015.64</v>
      </c>
      <c r="K30" s="13">
        <f>SUMIFS('2. Empenhos LOA UFABC 2023'!$Z$4:$Z$1000,'2. Empenhos LOA UFABC 2023'!$D$4:$D$1000,'Saldos CUSTEIO AEO LOA 23'!B30,'2. Empenhos LOA UFABC 2023'!$Y$4:$Y$1000,'Tabelas auxiliares'!$B$221)</f>
        <v>0</v>
      </c>
      <c r="L30" s="24">
        <f t="shared" si="0"/>
        <v>2728.3599999999997</v>
      </c>
    </row>
    <row r="31" spans="1:12" x14ac:dyDescent="0.25">
      <c r="A31" t="s">
        <v>2372</v>
      </c>
      <c r="B31" s="39" t="s">
        <v>2341</v>
      </c>
      <c r="C31" s="39" t="s">
        <v>2342</v>
      </c>
      <c r="D31" s="68">
        <f>IFERROR(VLOOKUP($B31,'Tabelas auxiliares'!$A$111:$E$152,3,FALSE),0)</f>
        <v>0</v>
      </c>
      <c r="E31" s="41">
        <f>IFERROR(VLOOKUP($B31,'Tabelas auxiliares'!$A$111:$E$152,4,FALSE),0)</f>
        <v>0</v>
      </c>
      <c r="F31" s="42">
        <f>IFERROR(VLOOKUP($B31,'Tabelas auxiliares'!$A$111:$E$152,5,FALSE),0)</f>
        <v>0</v>
      </c>
      <c r="G31" s="58">
        <f>SUMIFS(Tabela1[VALOR],Tabela1[DE (ÁREA / ORIGEM)],'Saldos CUSTEIO AEO LOA 23'!A31,Tabela1[CUSTEIO ou INVESTIMENTO?],'Tabelas auxiliares'!$B$221)</f>
        <v>0</v>
      </c>
      <c r="H31" s="59">
        <f>SUMIFS(Tabela1[VALOR],Tabela1[PARA (ÁREA / DESTINO)],'Saldos CUSTEIO AEO LOA 23'!A31,Tabela1[CUSTEIO ou INVESTIMENTO?],'Tabelas auxiliares'!$B$221)</f>
        <v>0</v>
      </c>
      <c r="I31" s="67">
        <f t="shared" ref="I31" si="6">D31-G31+H31</f>
        <v>0</v>
      </c>
      <c r="J31" s="43">
        <f>SUMIFS('1. Pré-Empenhos'!$S$4:$S$320,'1. Pré-Empenhos'!$D$4:$D$320,'Saldos CUSTEIO AEO LOA 23'!B31,'1. Pré-Empenhos'!$R$4:$R$320,'Tabelas auxiliares'!$B$221)</f>
        <v>0</v>
      </c>
      <c r="K31" s="13">
        <f>SUMIFS('2. Empenhos LOA UFABC 2023'!$Z$4:$Z$1000,'2. Empenhos LOA UFABC 2023'!$D$4:$D$1000,'Saldos CUSTEIO AEO LOA 23'!B31,'2. Empenhos LOA UFABC 2023'!$Y$4:$Y$1000,'Tabelas auxiliares'!$B$221)</f>
        <v>0</v>
      </c>
      <c r="L31" s="24">
        <f t="shared" ref="L31" si="7">I31-J31-K31</f>
        <v>0</v>
      </c>
    </row>
    <row r="32" spans="1:12" ht="30" x14ac:dyDescent="0.25">
      <c r="A32" t="s">
        <v>2373</v>
      </c>
      <c r="B32" s="39" t="s">
        <v>53</v>
      </c>
      <c r="C32" s="39" t="s">
        <v>54</v>
      </c>
      <c r="D32" s="68">
        <f>IFERROR(VLOOKUP($B32,'Tabelas auxiliares'!$A$111:$E$152,3,FALSE),0)</f>
        <v>1150000</v>
      </c>
      <c r="E32" s="41">
        <f>IFERROR(VLOOKUP($B32,'Tabelas auxiliares'!$A$111:$E$152,4,FALSE),0)</f>
        <v>872765.04514506005</v>
      </c>
      <c r="F32" s="42">
        <f>IFERROR(VLOOKUP($B32,'Tabelas auxiliares'!$A$111:$E$152,5,FALSE),0)</f>
        <v>277234.95485493989</v>
      </c>
      <c r="G32" s="58">
        <f>SUMIFS(Tabela1[VALOR],Tabela1[DE (ÁREA / ORIGEM)],'Saldos CUSTEIO AEO LOA 23'!A32,Tabela1[CUSTEIO ou INVESTIMENTO?],'Tabelas auxiliares'!$B$221)</f>
        <v>0</v>
      </c>
      <c r="H32" s="59">
        <f>SUMIFS(Tabela1[VALOR],Tabela1[PARA (ÁREA / DESTINO)],'Saldos CUSTEIO AEO LOA 23'!A32,Tabela1[CUSTEIO ou INVESTIMENTO?],'Tabelas auxiliares'!$B$221)</f>
        <v>0</v>
      </c>
      <c r="I32" s="67">
        <f t="shared" si="1"/>
        <v>1150000</v>
      </c>
      <c r="J32" s="43">
        <f>SUMIFS('1. Pré-Empenhos'!$S$4:$S$320,'1. Pré-Empenhos'!$D$4:$D$320,'Saldos CUSTEIO AEO LOA 23'!B32,'1. Pré-Empenhos'!$R$4:$R$320,'Tabelas auxiliares'!$B$221)</f>
        <v>0</v>
      </c>
      <c r="K32" s="13">
        <f>SUMIFS('2. Empenhos LOA UFABC 2023'!$Z$4:$Z$1000,'2. Empenhos LOA UFABC 2023'!$D$4:$D$1000,'Saldos CUSTEIO AEO LOA 23'!B32,'2. Empenhos LOA UFABC 2023'!$Y$4:$Y$1000,'Tabelas auxiliares'!$B$221)</f>
        <v>920144.09</v>
      </c>
      <c r="L32" s="24">
        <f t="shared" si="0"/>
        <v>229855.91000000003</v>
      </c>
    </row>
    <row r="33" spans="1:12" x14ac:dyDescent="0.25">
      <c r="A33" t="s">
        <v>2374</v>
      </c>
      <c r="B33" s="39" t="s">
        <v>519</v>
      </c>
      <c r="C33" s="39" t="s">
        <v>520</v>
      </c>
      <c r="D33" s="68">
        <f>IFERROR(VLOOKUP($B33,'Tabelas auxiliares'!$A$111:$E$152,3,FALSE),0)</f>
        <v>0</v>
      </c>
      <c r="E33" s="41">
        <f>IFERROR(VLOOKUP($B33,'Tabelas auxiliares'!$A$111:$E$152,4,FALSE),0)</f>
        <v>0</v>
      </c>
      <c r="F33" s="42">
        <f>IFERROR(VLOOKUP($B33,'Tabelas auxiliares'!$A$111:$E$152,5,FALSE),0)</f>
        <v>0</v>
      </c>
      <c r="G33" s="58">
        <f>SUMIFS(Tabela1[VALOR],Tabela1[DE (ÁREA / ORIGEM)],'Saldos CUSTEIO AEO LOA 23'!A33,Tabela1[CUSTEIO ou INVESTIMENTO?],'Tabelas auxiliares'!$B$221)</f>
        <v>0</v>
      </c>
      <c r="H33" s="59">
        <f>SUMIFS(Tabela1[VALOR],Tabela1[PARA (ÁREA / DESTINO)],'Saldos CUSTEIO AEO LOA 23'!A33,Tabela1[CUSTEIO ou INVESTIMENTO?],'Tabelas auxiliares'!$B$221)+SUMIFS('Distribuição TRI'!$N$2:$N$10,'Distribuição TRI'!$J$2:$J$10,'Saldos CUSTEIO AEO LOA 23'!B33)</f>
        <v>1488.8</v>
      </c>
      <c r="I33" s="67">
        <f t="shared" si="1"/>
        <v>1488.8</v>
      </c>
      <c r="J33" s="43">
        <f>SUMIFS('1. Pré-Empenhos'!$S$4:$S$320,'1. Pré-Empenhos'!$D$4:$D$320,'Saldos CUSTEIO AEO LOA 23'!B33,'1. Pré-Empenhos'!$R$4:$R$320,'Tabelas auxiliares'!$B$221)</f>
        <v>0</v>
      </c>
      <c r="K33" s="13">
        <f>SUMIFS('2. Empenhos LOA UFABC 2023'!$Z$4:$Z$1000,'2. Empenhos LOA UFABC 2023'!$D$4:$D$1000,'Saldos CUSTEIO AEO LOA 23'!B33,'2. Empenhos LOA UFABC 2023'!$Y$4:$Y$1000,'Tabelas auxiliares'!$B$221)</f>
        <v>0</v>
      </c>
      <c r="L33" s="24">
        <f t="shared" si="0"/>
        <v>1488.8</v>
      </c>
    </row>
    <row r="34" spans="1:12" ht="30" x14ac:dyDescent="0.25">
      <c r="A34" t="s">
        <v>2375</v>
      </c>
      <c r="B34" s="39" t="s">
        <v>55</v>
      </c>
      <c r="C34" s="39" t="s">
        <v>56</v>
      </c>
      <c r="D34" s="68">
        <f>IFERROR(VLOOKUP($B34,'Tabelas auxiliares'!$A$111:$E$152,3,FALSE),0)</f>
        <v>1350000</v>
      </c>
      <c r="E34" s="41">
        <f>IFERROR(VLOOKUP($B34,'Tabelas auxiliares'!$A$111:$E$152,4,FALSE),0)</f>
        <v>1024550.2703876792</v>
      </c>
      <c r="F34" s="42">
        <f>IFERROR(VLOOKUP($B34,'Tabelas auxiliares'!$A$111:$E$152,5,FALSE),0)</f>
        <v>325449.72961232072</v>
      </c>
      <c r="G34" s="58">
        <f>SUMIFS(Tabela1[VALOR],Tabela1[DE (ÁREA / ORIGEM)],'Saldos CUSTEIO AEO LOA 23'!A34,Tabela1[CUSTEIO ou INVESTIMENTO?],'Tabelas auxiliares'!$B$221)</f>
        <v>2000</v>
      </c>
      <c r="H34" s="59">
        <f>SUMIFS(Tabela1[VALOR],Tabela1[PARA (ÁREA / DESTINO)],'Saldos CUSTEIO AEO LOA 23'!A34,Tabela1[CUSTEIO ou INVESTIMENTO?],'Tabelas auxiliares'!$B$221)</f>
        <v>0</v>
      </c>
      <c r="I34" s="67">
        <f t="shared" si="1"/>
        <v>1348000</v>
      </c>
      <c r="J34" s="43">
        <f>SUMIFS('1. Pré-Empenhos'!$S$4:$S$320,'1. Pré-Empenhos'!$D$4:$D$320,'Saldos CUSTEIO AEO LOA 23'!B34,'1. Pré-Empenhos'!$R$4:$R$320,'Tabelas auxiliares'!$B$221)</f>
        <v>39283.740000000005</v>
      </c>
      <c r="K34" s="13">
        <f>SUMIFS('2. Empenhos LOA UFABC 2023'!$Z$4:$Z$1000,'2. Empenhos LOA UFABC 2023'!$D$4:$D$1000,'Saldos CUSTEIO AEO LOA 23'!B34,'2. Empenhos LOA UFABC 2023'!$Y$4:$Y$1000,'Tabelas auxiliares'!$B$221)</f>
        <v>585100</v>
      </c>
      <c r="L34" s="24">
        <f t="shared" si="0"/>
        <v>723616.26</v>
      </c>
    </row>
    <row r="35" spans="1:12" x14ac:dyDescent="0.25">
      <c r="A35" t="s">
        <v>2376</v>
      </c>
      <c r="B35" s="39" t="s">
        <v>57</v>
      </c>
      <c r="C35" s="39" t="s">
        <v>58</v>
      </c>
      <c r="D35" s="68">
        <f>IFERROR(VLOOKUP($B35,'Tabelas auxiliares'!$A$111:$E$152,3,FALSE),0)</f>
        <v>140000</v>
      </c>
      <c r="E35" s="41">
        <f>IFERROR(VLOOKUP($B35,'Tabelas auxiliares'!$A$111:$E$152,4,FALSE),0)</f>
        <v>106249.65766983341</v>
      </c>
      <c r="F35" s="42">
        <f>IFERROR(VLOOKUP($B35,'Tabelas auxiliares'!$A$111:$E$152,5,FALSE),0)</f>
        <v>33750.342330166597</v>
      </c>
      <c r="G35" s="58">
        <f>SUMIFS(Tabela1[VALOR],Tabela1[DE (ÁREA / ORIGEM)],'Saldos CUSTEIO AEO LOA 23'!A35,Tabela1[CUSTEIO ou INVESTIMENTO?],'Tabelas auxiliares'!$B$221)</f>
        <v>0</v>
      </c>
      <c r="H35" s="59">
        <f>SUMIFS(Tabela1[VALOR],Tabela1[PARA (ÁREA / DESTINO)],'Saldos CUSTEIO AEO LOA 23'!A35,Tabela1[CUSTEIO ou INVESTIMENTO?],'Tabelas auxiliares'!$B$221)</f>
        <v>0</v>
      </c>
      <c r="I35" s="67">
        <f t="shared" si="1"/>
        <v>140000</v>
      </c>
      <c r="J35" s="43">
        <f>SUMIFS('1. Pré-Empenhos'!$S$4:$S$320,'1. Pré-Empenhos'!$D$4:$D$320,'Saldos CUSTEIO AEO LOA 23'!B35,'1. Pré-Empenhos'!$R$4:$R$320,'Tabelas auxiliares'!$B$221)</f>
        <v>2290</v>
      </c>
      <c r="K35" s="13">
        <f>SUMIFS('2. Empenhos LOA UFABC 2023'!$Z$4:$Z$1000,'2. Empenhos LOA UFABC 2023'!$D$4:$D$1000,'Saldos CUSTEIO AEO LOA 23'!B35,'2. Empenhos LOA UFABC 2023'!$Y$4:$Y$1000,'Tabelas auxiliares'!$B$221)</f>
        <v>4300</v>
      </c>
      <c r="L35" s="24">
        <f t="shared" si="0"/>
        <v>133410</v>
      </c>
    </row>
    <row r="36" spans="1:12" ht="30" x14ac:dyDescent="0.25">
      <c r="A36" t="s">
        <v>2377</v>
      </c>
      <c r="B36" s="39" t="s">
        <v>59</v>
      </c>
      <c r="C36" s="39" t="s">
        <v>60</v>
      </c>
      <c r="D36" s="68">
        <f>IFERROR(VLOOKUP($B36,'Tabelas auxiliares'!$A$111:$E$152,3,FALSE),0)</f>
        <v>400000</v>
      </c>
      <c r="E36" s="41">
        <f>IFERROR(VLOOKUP($B36,'Tabelas auxiliares'!$A$111:$E$152,4,FALSE),0)</f>
        <v>303570.45048523828</v>
      </c>
      <c r="F36" s="42">
        <f>IFERROR(VLOOKUP($B36,'Tabelas auxiliares'!$A$111:$E$152,5,FALSE),0)</f>
        <v>96429.549514761704</v>
      </c>
      <c r="G36" s="58">
        <f>SUMIFS(Tabela1[VALOR],Tabela1[DE (ÁREA / ORIGEM)],'Saldos CUSTEIO AEO LOA 23'!A36,Tabela1[CUSTEIO ou INVESTIMENTO?],'Tabelas auxiliares'!$B$221)</f>
        <v>0</v>
      </c>
      <c r="H36" s="59">
        <f>SUMIFS(Tabela1[VALOR],Tabela1[PARA (ÁREA / DESTINO)],'Saldos CUSTEIO AEO LOA 23'!A36,Tabela1[CUSTEIO ou INVESTIMENTO?],'Tabelas auxiliares'!$B$221)</f>
        <v>0</v>
      </c>
      <c r="I36" s="67">
        <f t="shared" si="1"/>
        <v>400000</v>
      </c>
      <c r="J36" s="43">
        <f>SUMIFS('1. Pré-Empenhos'!$S$4:$S$320,'1. Pré-Empenhos'!$D$4:$D$320,'Saldos CUSTEIO AEO LOA 23'!B36,'1. Pré-Empenhos'!$R$4:$R$320,'Tabelas auxiliares'!$B$221)</f>
        <v>0</v>
      </c>
      <c r="K36" s="13">
        <f>SUMIFS('2. Empenhos LOA UFABC 2023'!$Z$4:$Z$1000,'2. Empenhos LOA UFABC 2023'!$D$4:$D$1000,'Saldos CUSTEIO AEO LOA 23'!B36,'2. Empenhos LOA UFABC 2023'!$Y$4:$Y$1000,'Tabelas auxiliares'!$B$221)</f>
        <v>0</v>
      </c>
      <c r="L36" s="24">
        <f t="shared" si="0"/>
        <v>400000</v>
      </c>
    </row>
    <row r="37" spans="1:12" x14ac:dyDescent="0.25">
      <c r="A37" t="s">
        <v>2378</v>
      </c>
      <c r="B37" s="39" t="s">
        <v>512</v>
      </c>
      <c r="C37" s="39" t="s">
        <v>521</v>
      </c>
      <c r="D37" s="68">
        <f>IFERROR(VLOOKUP($B37,'Tabelas auxiliares'!$A$111:$E$152,3,FALSE),0)</f>
        <v>0</v>
      </c>
      <c r="E37" s="41">
        <f>IFERROR(VLOOKUP($B37,'Tabelas auxiliares'!$A$111:$E$152,4,FALSE),0)</f>
        <v>0</v>
      </c>
      <c r="F37" s="42">
        <f>IFERROR(VLOOKUP($B37,'Tabelas auxiliares'!$A$111:$E$152,5,FALSE),0)</f>
        <v>0</v>
      </c>
      <c r="G37" s="58">
        <f>SUMIFS(Tabela1[VALOR],Tabela1[DE (ÁREA / ORIGEM)],'Saldos CUSTEIO AEO LOA 23'!A37,Tabela1[CUSTEIO ou INVESTIMENTO?],'Tabelas auxiliares'!$B$221)</f>
        <v>0</v>
      </c>
      <c r="H37" s="59">
        <f>SUMIFS(Tabela1[VALOR],Tabela1[PARA (ÁREA / DESTINO)],'Saldos CUSTEIO AEO LOA 23'!A37,Tabela1[CUSTEIO ou INVESTIMENTO?],'Tabelas auxiliares'!$B$221)+SUMIFS('Distribuição TRI'!$N$2:$N$10,'Distribuição TRI'!$J$2:$J$10,'Saldos CUSTEIO AEO LOA 23'!B37)</f>
        <v>1488.8</v>
      </c>
      <c r="I37" s="67">
        <f t="shared" si="1"/>
        <v>1488.8</v>
      </c>
      <c r="J37" s="43">
        <f>SUMIFS('1. Pré-Empenhos'!$S$4:$S$320,'1. Pré-Empenhos'!$D$4:$D$320,'Saldos CUSTEIO AEO LOA 23'!B37,'1. Pré-Empenhos'!$R$4:$R$320,'Tabelas auxiliares'!$B$221)</f>
        <v>0</v>
      </c>
      <c r="K37" s="13">
        <f>SUMIFS('2. Empenhos LOA UFABC 2023'!$Z$4:$Z$1000,'2. Empenhos LOA UFABC 2023'!$D$4:$D$1000,'Saldos CUSTEIO AEO LOA 23'!B37,'2. Empenhos LOA UFABC 2023'!$Y$4:$Y$1000,'Tabelas auxiliares'!$B$221)</f>
        <v>0</v>
      </c>
      <c r="L37" s="24">
        <f t="shared" si="0"/>
        <v>1488.8</v>
      </c>
    </row>
    <row r="38" spans="1:12" ht="30" x14ac:dyDescent="0.25">
      <c r="A38" t="s">
        <v>2379</v>
      </c>
      <c r="B38" s="39" t="s">
        <v>61</v>
      </c>
      <c r="C38" s="39" t="s">
        <v>62</v>
      </c>
      <c r="D38" s="68">
        <f>IFERROR(VLOOKUP($B38,'Tabelas auxiliares'!$A$111:$E$152,3,FALSE),0)</f>
        <v>250000</v>
      </c>
      <c r="E38" s="41">
        <f>IFERROR(VLOOKUP($B38,'Tabelas auxiliares'!$A$111:$E$152,4,FALSE),0)</f>
        <v>189731.53155327393</v>
      </c>
      <c r="F38" s="42">
        <f>IFERROR(VLOOKUP($B38,'Tabelas auxiliares'!$A$111:$E$152,5,FALSE),0)</f>
        <v>60268.468446726067</v>
      </c>
      <c r="G38" s="58">
        <f>SUMIFS(Tabela1[VALOR],Tabela1[DE (ÁREA / ORIGEM)],'Saldos CUSTEIO AEO LOA 23'!A38,Tabela1[CUSTEIO ou INVESTIMENTO?],'Tabelas auxiliares'!$B$221)</f>
        <v>0</v>
      </c>
      <c r="H38" s="59">
        <f>SUMIFS(Tabela1[VALOR],Tabela1[PARA (ÁREA / DESTINO)],'Saldos CUSTEIO AEO LOA 23'!A38,Tabela1[CUSTEIO ou INVESTIMENTO?],'Tabelas auxiliares'!$B$221)</f>
        <v>0</v>
      </c>
      <c r="I38" s="67">
        <f t="shared" si="1"/>
        <v>250000</v>
      </c>
      <c r="J38" s="43">
        <f>SUMIFS('1. Pré-Empenhos'!$S$4:$S$320,'1. Pré-Empenhos'!$D$4:$D$320,'Saldos CUSTEIO AEO LOA 23'!B38,'1. Pré-Empenhos'!$R$4:$R$320,'Tabelas auxiliares'!$B$221)</f>
        <v>2416.9699999999998</v>
      </c>
      <c r="K38" s="13">
        <f>SUMIFS('2. Empenhos LOA UFABC 2023'!$Z$4:$Z$1000,'2. Empenhos LOA UFABC 2023'!$D$4:$D$1000,'Saldos CUSTEIO AEO LOA 23'!B38,'2. Empenhos LOA UFABC 2023'!$Y$4:$Y$1000,'Tabelas auxiliares'!$B$221)</f>
        <v>114060.91</v>
      </c>
      <c r="L38" s="24">
        <f t="shared" si="0"/>
        <v>133522.12</v>
      </c>
    </row>
    <row r="39" spans="1:12" x14ac:dyDescent="0.25">
      <c r="A39" t="s">
        <v>2380</v>
      </c>
      <c r="B39" s="39" t="s">
        <v>63</v>
      </c>
      <c r="C39" s="39" t="s">
        <v>64</v>
      </c>
      <c r="D39" s="68">
        <f>IFERROR(VLOOKUP($B39,'Tabelas auxiliares'!$A$111:$E$152,3,FALSE),0)</f>
        <v>450000</v>
      </c>
      <c r="E39" s="41">
        <f>IFERROR(VLOOKUP($B39,'Tabelas auxiliares'!$A$111:$E$152,4,FALSE),0)</f>
        <v>341516.75679589307</v>
      </c>
      <c r="F39" s="42">
        <f>IFERROR(VLOOKUP($B39,'Tabelas auxiliares'!$A$111:$E$152,5,FALSE),0)</f>
        <v>108483.24320410691</v>
      </c>
      <c r="G39" s="58">
        <f>SUMIFS(Tabela1[VALOR],Tabela1[DE (ÁREA / ORIGEM)],'Saldos CUSTEIO AEO LOA 23'!A39,Tabela1[CUSTEIO ou INVESTIMENTO?],'Tabelas auxiliares'!$B$221)</f>
        <v>0</v>
      </c>
      <c r="H39" s="59">
        <f>SUMIFS(Tabela1[VALOR],Tabela1[PARA (ÁREA / DESTINO)],'Saldos CUSTEIO AEO LOA 23'!A39,Tabela1[CUSTEIO ou INVESTIMENTO?],'Tabelas auxiliares'!$B$221)</f>
        <v>0</v>
      </c>
      <c r="I39" s="67">
        <f t="shared" si="1"/>
        <v>450000</v>
      </c>
      <c r="J39" s="43">
        <f>SUMIFS('1. Pré-Empenhos'!$S$4:$S$320,'1. Pré-Empenhos'!$D$4:$D$320,'Saldos CUSTEIO AEO LOA 23'!B39,'1. Pré-Empenhos'!$R$4:$R$320,'Tabelas auxiliares'!$B$221)</f>
        <v>0</v>
      </c>
      <c r="K39" s="13">
        <f>SUMIFS('2. Empenhos LOA UFABC 2023'!$Z$4:$Z$1000,'2. Empenhos LOA UFABC 2023'!$D$4:$D$1000,'Saldos CUSTEIO AEO LOA 23'!B39,'2. Empenhos LOA UFABC 2023'!$Y$4:$Y$1000,'Tabelas auxiliares'!$B$221)</f>
        <v>159000</v>
      </c>
      <c r="L39" s="24">
        <f t="shared" si="0"/>
        <v>291000</v>
      </c>
    </row>
    <row r="40" spans="1:12" ht="30" x14ac:dyDescent="0.25">
      <c r="A40" t="s">
        <v>2381</v>
      </c>
      <c r="B40" s="39" t="s">
        <v>65</v>
      </c>
      <c r="C40" s="39" t="s">
        <v>66</v>
      </c>
      <c r="D40" s="68">
        <f>IFERROR(VLOOKUP($B40,'Tabelas auxiliares'!$A$111:$E$152,3,FALSE),0)</f>
        <v>10000</v>
      </c>
      <c r="E40" s="41">
        <f>IFERROR(VLOOKUP($B40,'Tabelas auxiliares'!$A$111:$E$152,4,FALSE),0)</f>
        <v>7589.2612621309572</v>
      </c>
      <c r="F40" s="42">
        <f>IFERROR(VLOOKUP($B40,'Tabelas auxiliares'!$A$111:$E$152,5,FALSE),0)</f>
        <v>2410.7387378690428</v>
      </c>
      <c r="G40" s="58">
        <f>SUMIFS(Tabela1[VALOR],Tabela1[DE (ÁREA / ORIGEM)],'Saldos CUSTEIO AEO LOA 23'!A40,Tabela1[CUSTEIO ou INVESTIMENTO?],'Tabelas auxiliares'!$B$221)</f>
        <v>0</v>
      </c>
      <c r="H40" s="59">
        <f>SUMIFS(Tabela1[VALOR],Tabela1[PARA (ÁREA / DESTINO)],'Saldos CUSTEIO AEO LOA 23'!A40,Tabela1[CUSTEIO ou INVESTIMENTO?],'Tabelas auxiliares'!$B$221)</f>
        <v>0</v>
      </c>
      <c r="I40" s="67">
        <f t="shared" si="1"/>
        <v>10000</v>
      </c>
      <c r="J40" s="43">
        <f>SUMIFS('1. Pré-Empenhos'!$S$4:$S$320,'1. Pré-Empenhos'!$D$4:$D$320,'Saldos CUSTEIO AEO LOA 23'!B40,'1. Pré-Empenhos'!$R$4:$R$320,'Tabelas auxiliares'!$B$221)</f>
        <v>0</v>
      </c>
      <c r="K40" s="13">
        <f>SUMIFS('2. Empenhos LOA UFABC 2023'!$Z$4:$Z$1000,'2. Empenhos LOA UFABC 2023'!$D$4:$D$1000,'Saldos CUSTEIO AEO LOA 23'!B40,'2. Empenhos LOA UFABC 2023'!$Y$4:$Y$1000,'Tabelas auxiliares'!$B$221)</f>
        <v>10000</v>
      </c>
      <c r="L40" s="24">
        <f t="shared" si="0"/>
        <v>0</v>
      </c>
    </row>
    <row r="41" spans="1:12" x14ac:dyDescent="0.25">
      <c r="A41" t="s">
        <v>2382</v>
      </c>
      <c r="B41" s="39" t="s">
        <v>69</v>
      </c>
      <c r="C41" s="39" t="s">
        <v>70</v>
      </c>
      <c r="D41" s="68">
        <f>IFERROR(VLOOKUP($B41,'Tabelas auxiliares'!$A$111:$E$152,3,FALSE),0)</f>
        <v>10000000</v>
      </c>
      <c r="E41" s="41">
        <f>IFERROR(VLOOKUP($B41,'Tabelas auxiliares'!$A$111:$E$152,4,FALSE),0)</f>
        <v>7589261.2621309571</v>
      </c>
      <c r="F41" s="42">
        <f>IFERROR(VLOOKUP($B41,'Tabelas auxiliares'!$A$111:$E$152,5,FALSE),0)</f>
        <v>2410738.7378690424</v>
      </c>
      <c r="G41" s="58">
        <f>SUMIFS(Tabela1[VALOR],Tabela1[DE (ÁREA / ORIGEM)],'Saldos CUSTEIO AEO LOA 23'!A41,Tabela1[CUSTEIO ou INVESTIMENTO?],'Tabelas auxiliares'!$B$221)</f>
        <v>0</v>
      </c>
      <c r="H41" s="59">
        <f>SUMIFS(Tabela1[VALOR],Tabela1[PARA (ÁREA / DESTINO)],'Saldos CUSTEIO AEO LOA 23'!A41,Tabela1[CUSTEIO ou INVESTIMENTO?],'Tabelas auxiliares'!$B$221)</f>
        <v>0</v>
      </c>
      <c r="I41" s="67">
        <f t="shared" si="1"/>
        <v>10000000</v>
      </c>
      <c r="J41" s="43">
        <f>SUMIFS('1. Pré-Empenhos'!$S$4:$S$320,'1. Pré-Empenhos'!$D$4:$D$320,'Saldos CUSTEIO AEO LOA 23'!B41,'1. Pré-Empenhos'!$R$4:$R$320,'Tabelas auxiliares'!$B$221)</f>
        <v>58280</v>
      </c>
      <c r="K41" s="13">
        <f>SUMIFS('2. Empenhos LOA UFABC 2023'!$Z$4:$Z$1000,'2. Empenhos LOA UFABC 2023'!$D$4:$D$1000,'Saldos CUSTEIO AEO LOA 23'!B41,'2. Empenhos LOA UFABC 2023'!$Y$4:$Y$1000,'Tabelas auxiliares'!$B$221)</f>
        <v>2929675</v>
      </c>
      <c r="L41" s="24">
        <f t="shared" si="0"/>
        <v>7012045</v>
      </c>
    </row>
    <row r="42" spans="1:12" ht="30" x14ac:dyDescent="0.25">
      <c r="A42" t="s">
        <v>2383</v>
      </c>
      <c r="B42" s="39" t="s">
        <v>67</v>
      </c>
      <c r="C42" s="39" t="s">
        <v>68</v>
      </c>
      <c r="D42" s="68">
        <f>IFERROR(VLOOKUP($B42,'Tabelas auxiliares'!$A$111:$E$152,3,FALSE),0)</f>
        <v>5800000</v>
      </c>
      <c r="E42" s="41">
        <f>IFERROR(VLOOKUP($B42,'Tabelas auxiliares'!$A$111:$E$152,4,FALSE),0)</f>
        <v>4401771.5320359552</v>
      </c>
      <c r="F42" s="42">
        <f>IFERROR(VLOOKUP($B42,'Tabelas auxiliares'!$A$111:$E$152,5,FALSE),0)</f>
        <v>1398228.4679640448</v>
      </c>
      <c r="G42" s="58">
        <f>SUMIFS(Tabela1[VALOR],Tabela1[DE (ÁREA / ORIGEM)],'Saldos CUSTEIO AEO LOA 23'!A42,Tabela1[CUSTEIO ou INVESTIMENTO?],'Tabelas auxiliares'!$B$221)</f>
        <v>0</v>
      </c>
      <c r="H42" s="59">
        <f>SUMIFS(Tabela1[VALOR],Tabela1[PARA (ÁREA / DESTINO)],'Saldos CUSTEIO AEO LOA 23'!A42,Tabela1[CUSTEIO ou INVESTIMENTO?],'Tabelas auxiliares'!$B$221)</f>
        <v>0</v>
      </c>
      <c r="I42" s="67">
        <f t="shared" si="1"/>
        <v>5800000</v>
      </c>
      <c r="J42" s="43">
        <f>SUMIFS('1. Pré-Empenhos'!$S$4:$S$320,'1. Pré-Empenhos'!$D$4:$D$320,'Saldos CUSTEIO AEO LOA 23'!B42,'1. Pré-Empenhos'!$R$4:$R$320,'Tabelas auxiliares'!$B$221)</f>
        <v>0</v>
      </c>
      <c r="K42" s="13">
        <f>SUMIFS('2. Empenhos LOA UFABC 2023'!$Z$4:$Z$1000,'2. Empenhos LOA UFABC 2023'!$D$4:$D$1000,'Saldos CUSTEIO AEO LOA 23'!B42,'2. Empenhos LOA UFABC 2023'!$Y$4:$Y$1000,'Tabelas auxiliares'!$B$221)</f>
        <v>1179286.4300000002</v>
      </c>
      <c r="L42" s="24">
        <f t="shared" si="0"/>
        <v>4620713.57</v>
      </c>
    </row>
    <row r="43" spans="1:12" x14ac:dyDescent="0.25">
      <c r="A43" t="s">
        <v>2384</v>
      </c>
      <c r="B43" s="39" t="s">
        <v>522</v>
      </c>
      <c r="C43" s="39" t="s">
        <v>523</v>
      </c>
      <c r="D43" s="68">
        <f>IFERROR(VLOOKUP($B43,'Tabelas auxiliares'!$A$111:$E$152,3,FALSE),0)</f>
        <v>0</v>
      </c>
      <c r="E43" s="41">
        <f>IFERROR(VLOOKUP($B43,'Tabelas auxiliares'!$A$111:$E$152,4,FALSE),0)</f>
        <v>0</v>
      </c>
      <c r="F43" s="42">
        <f>IFERROR(VLOOKUP($B43,'Tabelas auxiliares'!$A$111:$E$152,5,FALSE),0)</f>
        <v>0</v>
      </c>
      <c r="G43" s="58">
        <f>SUMIFS(Tabela1[VALOR],Tabela1[DE (ÁREA / ORIGEM)],'Saldos CUSTEIO AEO LOA 23'!A43,Tabela1[CUSTEIO ou INVESTIMENTO?],'Tabelas auxiliares'!$B$221)</f>
        <v>0</v>
      </c>
      <c r="H43" s="59">
        <f>SUMIFS(Tabela1[VALOR],Tabela1[PARA (ÁREA / DESTINO)],'Saldos CUSTEIO AEO LOA 23'!A43,Tabela1[CUSTEIO ou INVESTIMENTO?],'Tabelas auxiliares'!$B$221)+SUMIFS('Distribuição TRI'!$N$2:$N$10,'Distribuição TRI'!$J$2:$J$10,'Saldos CUSTEIO AEO LOA 23'!B43)</f>
        <v>0</v>
      </c>
      <c r="I43" s="67">
        <f t="shared" si="1"/>
        <v>0</v>
      </c>
      <c r="J43" s="43">
        <f>SUMIFS('1. Pré-Empenhos'!$S$4:$S$320,'1. Pré-Empenhos'!$D$4:$D$320,'Saldos CUSTEIO AEO LOA 23'!B43,'1. Pré-Empenhos'!$R$4:$R$320,'Tabelas auxiliares'!$B$221)</f>
        <v>0</v>
      </c>
      <c r="K43" s="13">
        <f>SUMIFS('2. Empenhos LOA UFABC 2023'!$Z$4:$Z$1000,'2. Empenhos LOA UFABC 2023'!$D$4:$D$1000,'Saldos CUSTEIO AEO LOA 23'!B43,'2. Empenhos LOA UFABC 2023'!$Y$4:$Y$1000,'Tabelas auxiliares'!$B$221)</f>
        <v>0</v>
      </c>
      <c r="L43" s="24">
        <f t="shared" si="0"/>
        <v>0</v>
      </c>
    </row>
    <row r="44" spans="1:12" ht="30" x14ac:dyDescent="0.25">
      <c r="A44" t="s">
        <v>2385</v>
      </c>
      <c r="B44" s="39" t="s">
        <v>71</v>
      </c>
      <c r="C44" s="39" t="s">
        <v>72</v>
      </c>
      <c r="D44" s="68">
        <f>IFERROR(VLOOKUP($B44,'Tabelas auxiliares'!$A$111:$E$152,3,FALSE),0)</f>
        <v>500000</v>
      </c>
      <c r="E44" s="41">
        <f>IFERROR(VLOOKUP($B44,'Tabelas auxiliares'!$A$111:$E$152,4,FALSE),0)</f>
        <v>379463.06310654787</v>
      </c>
      <c r="F44" s="42">
        <f>IFERROR(VLOOKUP($B44,'Tabelas auxiliares'!$A$111:$E$152,5,FALSE),0)</f>
        <v>120536.93689345213</v>
      </c>
      <c r="G44" s="58">
        <f>SUMIFS(Tabela1[VALOR],Tabela1[DE (ÁREA / ORIGEM)],'Saldos CUSTEIO AEO LOA 23'!A44,Tabela1[CUSTEIO ou INVESTIMENTO?],'Tabelas auxiliares'!$B$221)</f>
        <v>0</v>
      </c>
      <c r="H44" s="59">
        <f>SUMIFS(Tabela1[VALOR],Tabela1[PARA (ÁREA / DESTINO)],'Saldos CUSTEIO AEO LOA 23'!A44,Tabela1[CUSTEIO ou INVESTIMENTO?],'Tabelas auxiliares'!$B$221)</f>
        <v>0</v>
      </c>
      <c r="I44" s="67">
        <f t="shared" si="1"/>
        <v>500000</v>
      </c>
      <c r="J44" s="43">
        <f>SUMIFS('1. Pré-Empenhos'!$S$4:$S$320,'1. Pré-Empenhos'!$D$4:$D$320,'Saldos CUSTEIO AEO LOA 23'!B44,'1. Pré-Empenhos'!$R$4:$R$320,'Tabelas auxiliares'!$B$221)</f>
        <v>0</v>
      </c>
      <c r="K44" s="13">
        <f>SUMIFS('2. Empenhos LOA UFABC 2023'!$Z$4:$Z$1000,'2. Empenhos LOA UFABC 2023'!$D$4:$D$1000,'Saldos CUSTEIO AEO LOA 23'!B44,'2. Empenhos LOA UFABC 2023'!$Y$4:$Y$1000,'Tabelas auxiliares'!$B$221)</f>
        <v>180259.96</v>
      </c>
      <c r="L44" s="24">
        <f t="shared" si="0"/>
        <v>319740.04000000004</v>
      </c>
    </row>
    <row r="45" spans="1:12" ht="30" x14ac:dyDescent="0.25">
      <c r="A45" t="s">
        <v>2386</v>
      </c>
      <c r="B45" s="39" t="s">
        <v>73</v>
      </c>
      <c r="C45" s="39" t="s">
        <v>74</v>
      </c>
      <c r="D45" s="68">
        <f>IFERROR(VLOOKUP($B45,'Tabelas auxiliares'!$A$111:$E$152,3,FALSE),0)</f>
        <v>3800000</v>
      </c>
      <c r="E45" s="41">
        <f>IFERROR(VLOOKUP($B45,'Tabelas auxiliares'!$A$111:$E$152,4,FALSE),0)</f>
        <v>2883919.279609764</v>
      </c>
      <c r="F45" s="42">
        <f>IFERROR(VLOOKUP($B45,'Tabelas auxiliares'!$A$111:$E$152,5,FALSE),0)</f>
        <v>916080.72039023624</v>
      </c>
      <c r="G45" s="58">
        <f>SUMIFS(Tabela1[VALOR],Tabela1[DE (ÁREA / ORIGEM)],'Saldos CUSTEIO AEO LOA 23'!A45,Tabela1[CUSTEIO ou INVESTIMENTO?],'Tabelas auxiliares'!$B$221)</f>
        <v>0</v>
      </c>
      <c r="H45" s="59">
        <f>SUMIFS(Tabela1[VALOR],Tabela1[PARA (ÁREA / DESTINO)],'Saldos CUSTEIO AEO LOA 23'!A45,Tabela1[CUSTEIO ou INVESTIMENTO?],'Tabelas auxiliares'!$B$221)</f>
        <v>0</v>
      </c>
      <c r="I45" s="67">
        <f t="shared" si="1"/>
        <v>3800000</v>
      </c>
      <c r="J45" s="43">
        <f>SUMIFS('1. Pré-Empenhos'!$S$4:$S$320,'1. Pré-Empenhos'!$D$4:$D$320,'Saldos CUSTEIO AEO LOA 23'!B45,'1. Pré-Empenhos'!$R$4:$R$320,'Tabelas auxiliares'!$B$221)</f>
        <v>0</v>
      </c>
      <c r="K45" s="13">
        <f>SUMIFS('2. Empenhos LOA UFABC 2023'!$Z$4:$Z$1000,'2. Empenhos LOA UFABC 2023'!$D$4:$D$1000,'Saldos CUSTEIO AEO LOA 23'!B45,'2. Empenhos LOA UFABC 2023'!$Y$4:$Y$1000,'Tabelas auxiliares'!$B$221)</f>
        <v>1002600</v>
      </c>
      <c r="L45" s="24">
        <f t="shared" si="0"/>
        <v>2797400</v>
      </c>
    </row>
    <row r="46" spans="1:12" x14ac:dyDescent="0.25">
      <c r="A46" t="s">
        <v>2387</v>
      </c>
      <c r="B46" s="39" t="s">
        <v>524</v>
      </c>
      <c r="C46" s="39" t="s">
        <v>525</v>
      </c>
      <c r="D46" s="68">
        <f>IFERROR(VLOOKUP($B46,'Tabelas auxiliares'!$A$111:$E$152,3,FALSE),0)</f>
        <v>0</v>
      </c>
      <c r="E46" s="41">
        <f>IFERROR(VLOOKUP($B46,'Tabelas auxiliares'!$A$111:$E$152,4,FALSE),0)</f>
        <v>0</v>
      </c>
      <c r="F46" s="42">
        <f>IFERROR(VLOOKUP($B46,'Tabelas auxiliares'!$A$111:$E$152,5,FALSE),0)</f>
        <v>0</v>
      </c>
      <c r="G46" s="58">
        <f>SUMIFS(Tabela1[VALOR],Tabela1[DE (ÁREA / ORIGEM)],'Saldos CUSTEIO AEO LOA 23'!A46,Tabela1[CUSTEIO ou INVESTIMENTO?],'Tabelas auxiliares'!$B$221)</f>
        <v>0</v>
      </c>
      <c r="H46" s="59">
        <f>SUMIFS(Tabela1[VALOR],Tabela1[PARA (ÁREA / DESTINO)],'Saldos CUSTEIO AEO LOA 23'!A46,Tabela1[CUSTEIO ou INVESTIMENTO?],'Tabelas auxiliares'!$B$221)+SUMIFS('Distribuição TRI'!$N$2:$N$10,'Distribuição TRI'!$J$2:$J$10,'Saldos CUSTEIO AEO LOA 23'!B46)</f>
        <v>1488.8</v>
      </c>
      <c r="I46" s="67">
        <f t="shared" si="1"/>
        <v>1488.8</v>
      </c>
      <c r="J46" s="43">
        <f>SUMIFS('1. Pré-Empenhos'!$S$4:$S$320,'1. Pré-Empenhos'!$D$4:$D$320,'Saldos CUSTEIO AEO LOA 23'!B46,'1. Pré-Empenhos'!$R$4:$R$320,'Tabelas auxiliares'!$B$221)</f>
        <v>0</v>
      </c>
      <c r="K46" s="13">
        <f>SUMIFS('2. Empenhos LOA UFABC 2023'!$Z$4:$Z$1000,'2. Empenhos LOA UFABC 2023'!$D$4:$D$1000,'Saldos CUSTEIO AEO LOA 23'!B46,'2. Empenhos LOA UFABC 2023'!$Y$4:$Y$1000,'Tabelas auxiliares'!$B$221)</f>
        <v>0</v>
      </c>
      <c r="L46" s="24">
        <f t="shared" si="0"/>
        <v>1488.8</v>
      </c>
    </row>
    <row r="47" spans="1:12" ht="15.75" customHeight="1" x14ac:dyDescent="0.25">
      <c r="A47" t="s">
        <v>2388</v>
      </c>
      <c r="B47" s="39" t="s">
        <v>75</v>
      </c>
      <c r="C47" s="39" t="s">
        <v>76</v>
      </c>
      <c r="D47" s="68">
        <f>IFERROR(VLOOKUP($B47,'Tabelas auxiliares'!$A$111:$E$152,3,FALSE),0)</f>
        <v>1195000</v>
      </c>
      <c r="E47" s="41">
        <f>IFERROR(VLOOKUP($B47,'Tabelas auxiliares'!$A$111:$E$152,4,FALSE),0)</f>
        <v>906916.72082464944</v>
      </c>
      <c r="F47" s="42">
        <f>IFERROR(VLOOKUP($B47,'Tabelas auxiliares'!$A$111:$E$152,5,FALSE),0)</f>
        <v>288083.27917535062</v>
      </c>
      <c r="G47" s="58">
        <f>SUMIFS(Tabela1[VALOR],Tabela1[DE (ÁREA / ORIGEM)],'Saldos CUSTEIO AEO LOA 23'!A47,Tabela1[CUSTEIO ou INVESTIMENTO?],'Tabelas auxiliares'!$B$221)</f>
        <v>0</v>
      </c>
      <c r="H47" s="59">
        <f>SUMIFS(Tabela1[VALOR],Tabela1[PARA (ÁREA / DESTINO)],'Saldos CUSTEIO AEO LOA 23'!A47,Tabela1[CUSTEIO ou INVESTIMENTO?],'Tabelas auxiliares'!$B$221)</f>
        <v>0</v>
      </c>
      <c r="I47" s="67">
        <f t="shared" si="1"/>
        <v>1195000</v>
      </c>
      <c r="J47" s="43">
        <f>SUMIFS('1. Pré-Empenhos'!$S$4:$S$320,'1. Pré-Empenhos'!$D$4:$D$320,'Saldos CUSTEIO AEO LOA 23'!B47,'1. Pré-Empenhos'!$R$4:$R$320,'Tabelas auxiliares'!$B$221)</f>
        <v>399798.91000000003</v>
      </c>
      <c r="K47" s="13">
        <f>SUMIFS('2. Empenhos LOA UFABC 2023'!$Z$4:$Z$1000,'2. Empenhos LOA UFABC 2023'!$D$4:$D$1000,'Saldos CUSTEIO AEO LOA 23'!B47,'2. Empenhos LOA UFABC 2023'!$Y$4:$Y$1000,'Tabelas auxiliares'!$B$221)</f>
        <v>826230.65</v>
      </c>
      <c r="L47" s="24">
        <f t="shared" si="0"/>
        <v>-31029.560000000056</v>
      </c>
    </row>
    <row r="48" spans="1:12" ht="30" x14ac:dyDescent="0.25">
      <c r="A48" t="s">
        <v>2389</v>
      </c>
      <c r="B48" s="39" t="s">
        <v>77</v>
      </c>
      <c r="C48" s="39" t="s">
        <v>78</v>
      </c>
      <c r="D48" s="68">
        <f>IFERROR(VLOOKUP($B48,'Tabelas auxiliares'!$A$111:$E$152,3,FALSE),0)</f>
        <v>1200000</v>
      </c>
      <c r="E48" s="41">
        <f>IFERROR(VLOOKUP($B48,'Tabelas auxiliares'!$A$111:$E$152,4,FALSE),0)</f>
        <v>910711.3514557149</v>
      </c>
      <c r="F48" s="42">
        <f>IFERROR(VLOOKUP($B48,'Tabelas auxiliares'!$A$111:$E$152,5,FALSE),0)</f>
        <v>289288.6485442851</v>
      </c>
      <c r="G48" s="58">
        <f>SUMIFS(Tabela1[VALOR],Tabela1[DE (ÁREA / ORIGEM)],'Saldos CUSTEIO AEO LOA 23'!A48,Tabela1[CUSTEIO ou INVESTIMENTO?],'Tabelas auxiliares'!$B$221)</f>
        <v>0</v>
      </c>
      <c r="H48" s="59">
        <f>SUMIFS(Tabela1[VALOR],Tabela1[PARA (ÁREA / DESTINO)],'Saldos CUSTEIO AEO LOA 23'!A48,Tabela1[CUSTEIO ou INVESTIMENTO?],'Tabelas auxiliares'!$B$221)</f>
        <v>0</v>
      </c>
      <c r="I48" s="67">
        <f t="shared" si="1"/>
        <v>1200000</v>
      </c>
      <c r="J48" s="43">
        <f>SUMIFS('1. Pré-Empenhos'!$S$4:$S$320,'1. Pré-Empenhos'!$D$4:$D$320,'Saldos CUSTEIO AEO LOA 23'!B48,'1. Pré-Empenhos'!$R$4:$R$320,'Tabelas auxiliares'!$B$221)</f>
        <v>114241.09</v>
      </c>
      <c r="K48" s="13">
        <f>SUMIFS('2. Empenhos LOA UFABC 2023'!$Z$4:$Z$1000,'2. Empenhos LOA UFABC 2023'!$D$4:$D$1000,'Saldos CUSTEIO AEO LOA 23'!B48,'2. Empenhos LOA UFABC 2023'!$Y$4:$Y$1000,'Tabelas auxiliares'!$B$221)</f>
        <v>297483.71000000002</v>
      </c>
      <c r="L48" s="24">
        <f t="shared" si="0"/>
        <v>788275.19999999995</v>
      </c>
    </row>
    <row r="49" spans="1:12" ht="30" x14ac:dyDescent="0.25">
      <c r="A49" t="s">
        <v>2390</v>
      </c>
      <c r="B49" s="39" t="s">
        <v>201</v>
      </c>
      <c r="C49" s="39" t="s">
        <v>202</v>
      </c>
      <c r="D49" s="68">
        <f>IFERROR(VLOOKUP($B49,'Tabelas auxiliares'!$A$111:$E$152,3,FALSE),0)</f>
        <v>0</v>
      </c>
      <c r="E49" s="41">
        <f>IFERROR(VLOOKUP($B49,'Tabelas auxiliares'!$A$111:$E$152,4,FALSE),0)</f>
        <v>0</v>
      </c>
      <c r="F49" s="42">
        <f>IFERROR(VLOOKUP($B49,'Tabelas auxiliares'!$A$111:$E$152,5,FALSE),0)</f>
        <v>0</v>
      </c>
      <c r="G49" s="58">
        <f>SUMIFS(Tabela1[VALOR],Tabela1[DE (ÁREA / ORIGEM)],'Saldos CUSTEIO AEO LOA 23'!A49,Tabela1[CUSTEIO ou INVESTIMENTO?],'Tabelas auxiliares'!$B$221)</f>
        <v>0</v>
      </c>
      <c r="H49" s="59">
        <f>SUMIFS(Tabela1[VALOR],Tabela1[PARA (ÁREA / DESTINO)],'Saldos CUSTEIO AEO LOA 23'!A49,Tabela1[CUSTEIO ou INVESTIMENTO?],'Tabelas auxiliares'!$B$221)</f>
        <v>0</v>
      </c>
      <c r="I49" s="67">
        <f t="shared" si="1"/>
        <v>0</v>
      </c>
      <c r="J49" s="43">
        <f>SUMIFS('1. Pré-Empenhos'!$S$4:$S$320,'1. Pré-Empenhos'!$D$4:$D$320,'Saldos CUSTEIO AEO LOA 23'!B49,'1. Pré-Empenhos'!$R$4:$R$320,'Tabelas auxiliares'!$B$221)</f>
        <v>0</v>
      </c>
      <c r="K49" s="13">
        <f>SUMIFS('2. Empenhos LOA UFABC 2023'!$Z$4:$Z$1000,'2. Empenhos LOA UFABC 2023'!$D$4:$D$1000,'Saldos CUSTEIO AEO LOA 23'!B49,'2. Empenhos LOA UFABC 2023'!$Y$4:$Y$1000,'Tabelas auxiliares'!$B$221)</f>
        <v>0</v>
      </c>
      <c r="L49" s="24">
        <f t="shared" si="0"/>
        <v>0</v>
      </c>
    </row>
    <row r="50" spans="1:12" ht="30" x14ac:dyDescent="0.25">
      <c r="A50" t="s">
        <v>2391</v>
      </c>
      <c r="B50" s="39" t="s">
        <v>79</v>
      </c>
      <c r="C50" s="39" t="s">
        <v>80</v>
      </c>
      <c r="D50" s="68">
        <f>IFERROR(VLOOKUP($B50,'Tabelas auxiliares'!$A$111:$E$152,3,FALSE),0)</f>
        <v>105000</v>
      </c>
      <c r="E50" s="41">
        <f>IFERROR(VLOOKUP($B50,'Tabelas auxiliares'!$A$111:$E$152,4,FALSE),0)</f>
        <v>79687.243252375047</v>
      </c>
      <c r="F50" s="42">
        <f>IFERROR(VLOOKUP($B50,'Tabelas auxiliares'!$A$111:$E$152,5,FALSE),0)</f>
        <v>25312.756747624946</v>
      </c>
      <c r="G50" s="58">
        <f>SUMIFS(Tabela1[VALOR],Tabela1[DE (ÁREA / ORIGEM)],'Saldos CUSTEIO AEO LOA 23'!A50,Tabela1[CUSTEIO ou INVESTIMENTO?],'Tabelas auxiliares'!$B$221)</f>
        <v>0</v>
      </c>
      <c r="H50" s="59">
        <f>SUMIFS(Tabela1[VALOR],Tabela1[PARA (ÁREA / DESTINO)],'Saldos CUSTEIO AEO LOA 23'!A50,Tabela1[CUSTEIO ou INVESTIMENTO?],'Tabelas auxiliares'!$B$221)</f>
        <v>0</v>
      </c>
      <c r="I50" s="67">
        <f t="shared" si="1"/>
        <v>105000</v>
      </c>
      <c r="J50" s="43">
        <f>SUMIFS('1. Pré-Empenhos'!$S$4:$S$320,'1. Pré-Empenhos'!$D$4:$D$320,'Saldos CUSTEIO AEO LOA 23'!B50,'1. Pré-Empenhos'!$R$4:$R$320,'Tabelas auxiliares'!$B$221)</f>
        <v>0</v>
      </c>
      <c r="K50" s="13">
        <f>SUMIFS('2. Empenhos LOA UFABC 2023'!$Z$4:$Z$1000,'2. Empenhos LOA UFABC 2023'!$D$4:$D$1000,'Saldos CUSTEIO AEO LOA 23'!B50,'2. Empenhos LOA UFABC 2023'!$Y$4:$Y$1000,'Tabelas auxiliares'!$B$221)</f>
        <v>47862</v>
      </c>
      <c r="L50" s="24">
        <f t="shared" si="0"/>
        <v>57138</v>
      </c>
    </row>
    <row r="51" spans="1:12" x14ac:dyDescent="0.25">
      <c r="A51" t="s">
        <v>2392</v>
      </c>
      <c r="B51" s="39" t="s">
        <v>81</v>
      </c>
      <c r="C51" s="39" t="s">
        <v>2089</v>
      </c>
      <c r="D51" s="68">
        <f>IFERROR(VLOOKUP($B51,'Tabelas auxiliares'!$A$111:$E$152,3,FALSE),0)</f>
        <v>1200000</v>
      </c>
      <c r="E51" s="41">
        <f>IFERROR(VLOOKUP($B51,'Tabelas auxiliares'!$A$111:$E$152,4,FALSE),0)</f>
        <v>910711.3514557149</v>
      </c>
      <c r="F51" s="42">
        <f>IFERROR(VLOOKUP($B51,'Tabelas auxiliares'!$A$111:$E$152,5,FALSE),0)</f>
        <v>289288.6485442851</v>
      </c>
      <c r="G51" s="58">
        <f>SUMIFS(Tabela1[VALOR],Tabela1[DE (ÁREA / ORIGEM)],'Saldos CUSTEIO AEO LOA 23'!A51,Tabela1[CUSTEIO ou INVESTIMENTO?],'Tabelas auxiliares'!$B$221)</f>
        <v>0</v>
      </c>
      <c r="H51" s="59">
        <f>SUMIFS(Tabela1[VALOR],Tabela1[PARA (ÁREA / DESTINO)],'Saldos CUSTEIO AEO LOA 23'!A51,Tabela1[CUSTEIO ou INVESTIMENTO?],'Tabelas auxiliares'!$B$221)</f>
        <v>0</v>
      </c>
      <c r="I51" s="67">
        <f t="shared" si="1"/>
        <v>1200000</v>
      </c>
      <c r="J51" s="43">
        <f>SUMIFS('1. Pré-Empenhos'!$S$4:$S$320,'1. Pré-Empenhos'!$D$4:$D$320,'Saldos CUSTEIO AEO LOA 23'!B51,'1. Pré-Empenhos'!$R$4:$R$320,'Tabelas auxiliares'!$B$221)</f>
        <v>0</v>
      </c>
      <c r="K51" s="13">
        <f>SUMIFS('2. Empenhos LOA UFABC 2023'!$Z$4:$Z$1000,'2. Empenhos LOA UFABC 2023'!$D$4:$D$1000,'Saldos CUSTEIO AEO LOA 23'!B51,'2. Empenhos LOA UFABC 2023'!$Y$4:$Y$1000,'Tabelas auxiliares'!$B$221)</f>
        <v>0</v>
      </c>
      <c r="L51" s="24">
        <f t="shared" si="0"/>
        <v>1200000</v>
      </c>
    </row>
    <row r="52" spans="1:12" x14ac:dyDescent="0.25">
      <c r="A52" t="s">
        <v>2393</v>
      </c>
      <c r="B52" s="39" t="s">
        <v>511</v>
      </c>
      <c r="C52" s="39" t="s">
        <v>529</v>
      </c>
      <c r="D52" s="68">
        <f>IFERROR(VLOOKUP($B52,'Tabelas auxiliares'!$A$111:$E$152,3,FALSE),0)</f>
        <v>0</v>
      </c>
      <c r="E52" s="41">
        <f>IFERROR(VLOOKUP($B52,'Tabelas auxiliares'!$A$111:$E$152,4,FALSE),0)</f>
        <v>0</v>
      </c>
      <c r="F52" s="42">
        <f>IFERROR(VLOOKUP($B52,'Tabelas auxiliares'!$A$111:$E$152,5,FALSE),0)</f>
        <v>0</v>
      </c>
      <c r="G52" s="58">
        <f>SUMIFS(Tabela1[VALOR],Tabela1[DE (ÁREA / ORIGEM)],'Saldos CUSTEIO AEO LOA 23'!A52,Tabela1[CUSTEIO ou INVESTIMENTO?],'Tabelas auxiliares'!$B$221)</f>
        <v>0</v>
      </c>
      <c r="H52" s="59">
        <f>SUMIFS(Tabela1[VALOR],Tabela1[PARA (ÁREA / DESTINO)],'Saldos CUSTEIO AEO LOA 23'!A52,Tabela1[CUSTEIO ou INVESTIMENTO?],'Tabelas auxiliares'!$B$221)</f>
        <v>0</v>
      </c>
      <c r="I52" s="67">
        <f t="shared" si="1"/>
        <v>0</v>
      </c>
      <c r="J52" s="43">
        <f>SUMIFS('1. Pré-Empenhos'!$S$4:$S$320,'1. Pré-Empenhos'!$D$4:$D$320,'Saldos CUSTEIO AEO LOA 23'!B52,'1. Pré-Empenhos'!$R$4:$R$320,'Tabelas auxiliares'!$B$221)</f>
        <v>0</v>
      </c>
      <c r="K52" s="13">
        <f>SUMIFS('2. Empenhos LOA UFABC 2023'!$Z$4:$Z$1000,'2. Empenhos LOA UFABC 2023'!$D$4:$D$1000,'Saldos CUSTEIO AEO LOA 23'!B52,'2. Empenhos LOA UFABC 2023'!$Y$4:$Y$1000,'Tabelas auxiliares'!$B$221)</f>
        <v>10000</v>
      </c>
      <c r="L52" s="24">
        <f t="shared" si="0"/>
        <v>-10000</v>
      </c>
    </row>
    <row r="53" spans="1:12" ht="30" x14ac:dyDescent="0.25">
      <c r="A53" t="s">
        <v>2394</v>
      </c>
      <c r="B53" s="39" t="s">
        <v>528</v>
      </c>
      <c r="C53" s="39" t="s">
        <v>530</v>
      </c>
      <c r="D53" s="68">
        <f>IFERROR(VLOOKUP($B53,'Tabelas auxiliares'!$A$111:$E$152,3,FALSE),0)</f>
        <v>0</v>
      </c>
      <c r="E53" s="41">
        <f>IFERROR(VLOOKUP($B53,'Tabelas auxiliares'!$A$111:$E$152,4,FALSE),0)</f>
        <v>0</v>
      </c>
      <c r="F53" s="42">
        <f>IFERROR(VLOOKUP($B53,'Tabelas auxiliares'!$A$111:$E$152,5,FALSE),0)</f>
        <v>0</v>
      </c>
      <c r="G53" s="58">
        <f>SUMIFS(Tabela1[VALOR],Tabela1[DE (ÁREA / ORIGEM)],'Saldos CUSTEIO AEO LOA 23'!A53,Tabela1[CUSTEIO ou INVESTIMENTO?],'Tabelas auxiliares'!$B$221)</f>
        <v>0</v>
      </c>
      <c r="H53" s="59">
        <f>SUMIFS(Tabela1[VALOR],Tabela1[PARA (ÁREA / DESTINO)],'Saldos CUSTEIO AEO LOA 23'!A53,Tabela1[CUSTEIO ou INVESTIMENTO?],'Tabelas auxiliares'!$B$221)</f>
        <v>0</v>
      </c>
      <c r="I53" s="67">
        <f t="shared" si="1"/>
        <v>0</v>
      </c>
      <c r="J53" s="43">
        <f>SUMIFS('1. Pré-Empenhos'!$S$4:$S$320,'1. Pré-Empenhos'!$D$4:$D$320,'Saldos CUSTEIO AEO LOA 23'!B53,'1. Pré-Empenhos'!$R$4:$R$320,'Tabelas auxiliares'!$B$221)</f>
        <v>0</v>
      </c>
      <c r="K53" s="13">
        <f>SUMIFS('2. Empenhos LOA UFABC 2023'!$Z$4:$Z$1000,'2. Empenhos LOA UFABC 2023'!$D$4:$D$1000,'Saldos CUSTEIO AEO LOA 23'!B53,'2. Empenhos LOA UFABC 2023'!$Y$4:$Y$1000,'Tabelas auxiliares'!$B$221)</f>
        <v>0</v>
      </c>
      <c r="L53" s="24">
        <f t="shared" si="0"/>
        <v>0</v>
      </c>
    </row>
    <row r="54" spans="1:12" ht="30" x14ac:dyDescent="0.25">
      <c r="A54" t="s">
        <v>2395</v>
      </c>
      <c r="B54" s="39" t="s">
        <v>83</v>
      </c>
      <c r="C54" s="39" t="s">
        <v>2088</v>
      </c>
      <c r="D54" s="68">
        <f>IFERROR(VLOOKUP($B54,'Tabelas auxiliares'!$A$111:$E$152,3,FALSE),0)</f>
        <v>125000</v>
      </c>
      <c r="E54" s="41">
        <f>IFERROR(VLOOKUP($B54,'Tabelas auxiliares'!$A$111:$E$152,4,FALSE),0)</f>
        <v>94865.765776636967</v>
      </c>
      <c r="F54" s="42">
        <f>IFERROR(VLOOKUP($B54,'Tabelas auxiliares'!$A$111:$E$152,5,FALSE),0)</f>
        <v>30134.234223363033</v>
      </c>
      <c r="G54" s="58">
        <f>SUMIFS(Tabela1[VALOR],Tabela1[DE (ÁREA / ORIGEM)],'Saldos CUSTEIO AEO LOA 23'!A54,Tabela1[CUSTEIO ou INVESTIMENTO?],'Tabelas auxiliares'!$B$221)</f>
        <v>0</v>
      </c>
      <c r="H54" s="59">
        <f>SUMIFS(Tabela1[VALOR],Tabela1[PARA (ÁREA / DESTINO)],'Saldos CUSTEIO AEO LOA 23'!A54,Tabela1[CUSTEIO ou INVESTIMENTO?],'Tabelas auxiliares'!$B$221)</f>
        <v>0</v>
      </c>
      <c r="I54" s="67">
        <f t="shared" si="1"/>
        <v>125000</v>
      </c>
      <c r="J54" s="43">
        <f>SUMIFS('1. Pré-Empenhos'!$S$4:$S$320,'1. Pré-Empenhos'!$D$4:$D$320,'Saldos CUSTEIO AEO LOA 23'!B54,'1. Pré-Empenhos'!$R$4:$R$320,'Tabelas auxiliares'!$B$221)</f>
        <v>9900</v>
      </c>
      <c r="K54" s="13">
        <f>SUMIFS('2. Empenhos LOA UFABC 2023'!$Z$4:$Z$1000,'2. Empenhos LOA UFABC 2023'!$D$4:$D$1000,'Saldos CUSTEIO AEO LOA 23'!B54,'2. Empenhos LOA UFABC 2023'!$Y$4:$Y$1000,'Tabelas auxiliares'!$B$221)</f>
        <v>111600</v>
      </c>
      <c r="L54" s="24">
        <f t="shared" si="0"/>
        <v>3500</v>
      </c>
    </row>
    <row r="55" spans="1:12" x14ac:dyDescent="0.25">
      <c r="A55" t="s">
        <v>2396</v>
      </c>
      <c r="B55" s="39" t="s">
        <v>84</v>
      </c>
      <c r="C55" s="39" t="s">
        <v>85</v>
      </c>
      <c r="D55" s="68">
        <f>IFERROR(VLOOKUP($B55,'Tabelas auxiliares'!$A$111:$E$152,3,FALSE),0)</f>
        <v>125000</v>
      </c>
      <c r="E55" s="41">
        <f>IFERROR(VLOOKUP($B55,'Tabelas auxiliares'!$A$111:$E$152,4,FALSE),0)</f>
        <v>94865.765776636967</v>
      </c>
      <c r="F55" s="42">
        <f>IFERROR(VLOOKUP($B55,'Tabelas auxiliares'!$A$111:$E$152,5,FALSE),0)</f>
        <v>30134.234223363033</v>
      </c>
      <c r="G55" s="58">
        <f>SUMIFS(Tabela1[VALOR],Tabela1[DE (ÁREA / ORIGEM)],'Saldos CUSTEIO AEO LOA 23'!A55,Tabela1[CUSTEIO ou INVESTIMENTO?],'Tabelas auxiliares'!$B$221)</f>
        <v>0</v>
      </c>
      <c r="H55" s="59">
        <f>SUMIFS(Tabela1[VALOR],Tabela1[PARA (ÁREA / DESTINO)],'Saldos CUSTEIO AEO LOA 23'!A55,Tabela1[CUSTEIO ou INVESTIMENTO?],'Tabelas auxiliares'!$B$221)</f>
        <v>0</v>
      </c>
      <c r="I55" s="67">
        <f t="shared" si="1"/>
        <v>125000</v>
      </c>
      <c r="J55" s="43">
        <f>SUMIFS('1. Pré-Empenhos'!$S$4:$S$320,'1. Pré-Empenhos'!$D$4:$D$320,'Saldos CUSTEIO AEO LOA 23'!B55,'1. Pré-Empenhos'!$R$4:$R$320,'Tabelas auxiliares'!$B$221)</f>
        <v>10914</v>
      </c>
      <c r="K55" s="13">
        <f>SUMIFS('2. Empenhos LOA UFABC 2023'!$Z$4:$Z$1000,'2. Empenhos LOA UFABC 2023'!$D$4:$D$1000,'Saldos CUSTEIO AEO LOA 23'!B55,'2. Empenhos LOA UFABC 2023'!$Y$4:$Y$1000,'Tabelas auxiliares'!$B$221)</f>
        <v>4000</v>
      </c>
      <c r="L55" s="24">
        <f t="shared" si="0"/>
        <v>110086</v>
      </c>
    </row>
    <row r="56" spans="1:12" ht="30" x14ac:dyDescent="0.25">
      <c r="A56" t="s">
        <v>2397</v>
      </c>
      <c r="B56" s="39" t="s">
        <v>88</v>
      </c>
      <c r="C56" s="39" t="s">
        <v>89</v>
      </c>
      <c r="D56" s="68">
        <f>IFERROR(VLOOKUP($B56,'Tabelas auxiliares'!$A$111:$E$152,3,FALSE),0)</f>
        <v>450000</v>
      </c>
      <c r="E56" s="41">
        <f>IFERROR(VLOOKUP($B56,'Tabelas auxiliares'!$A$111:$E$152,4,FALSE),0)</f>
        <v>341516.75679589307</v>
      </c>
      <c r="F56" s="42">
        <f>IFERROR(VLOOKUP($B56,'Tabelas auxiliares'!$A$111:$E$152,5,FALSE),0)</f>
        <v>108483.24320410691</v>
      </c>
      <c r="G56" s="58">
        <f>SUMIFS(Tabela1[VALOR],Tabela1[DE (ÁREA / ORIGEM)],'Saldos CUSTEIO AEO LOA 23'!A56,Tabela1[CUSTEIO ou INVESTIMENTO?],'Tabelas auxiliares'!$B$221)</f>
        <v>0</v>
      </c>
      <c r="H56" s="59">
        <f>SUMIFS(Tabela1[VALOR],Tabela1[PARA (ÁREA / DESTINO)],'Saldos CUSTEIO AEO LOA 23'!A56,Tabela1[CUSTEIO ou INVESTIMENTO?],'Tabelas auxiliares'!$B$221)</f>
        <v>0</v>
      </c>
      <c r="I56" s="67">
        <f t="shared" si="1"/>
        <v>450000</v>
      </c>
      <c r="J56" s="43">
        <f>SUMIFS('1. Pré-Empenhos'!$S$4:$S$320,'1. Pré-Empenhos'!$D$4:$D$320,'Saldos CUSTEIO AEO LOA 23'!B56,'1. Pré-Empenhos'!$R$4:$R$320,'Tabelas auxiliares'!$B$221)</f>
        <v>12000</v>
      </c>
      <c r="K56" s="13">
        <f>SUMIFS('2. Empenhos LOA UFABC 2023'!$Z$4:$Z$1000,'2. Empenhos LOA UFABC 2023'!$D$4:$D$1000,'Saldos CUSTEIO AEO LOA 23'!B56,'2. Empenhos LOA UFABC 2023'!$Y$4:$Y$1000,'Tabelas auxiliares'!$B$221)</f>
        <v>388338.49</v>
      </c>
      <c r="L56" s="24">
        <f t="shared" si="0"/>
        <v>49661.510000000009</v>
      </c>
    </row>
    <row r="57" spans="1:12" ht="30" x14ac:dyDescent="0.25">
      <c r="A57" t="s">
        <v>2398</v>
      </c>
      <c r="B57" s="39" t="s">
        <v>90</v>
      </c>
      <c r="C57" s="39" t="s">
        <v>91</v>
      </c>
      <c r="D57" s="68">
        <f>IFERROR(VLOOKUP($B57,'Tabelas auxiliares'!$A$111:$E$152,3,FALSE),0)</f>
        <v>2208348</v>
      </c>
      <c r="E57" s="41">
        <f>IFERROR(VLOOKUP($B57,'Tabelas auxiliares'!$A$111:$E$152,4,FALSE),0)</f>
        <v>1675972.9929704375</v>
      </c>
      <c r="F57" s="42">
        <f>IFERROR(VLOOKUP($B57,'Tabelas auxiliares'!$A$111:$E$152,5,FALSE),0)</f>
        <v>532375.00702956249</v>
      </c>
      <c r="G57" s="58">
        <f>SUMIFS(Tabela1[VALOR],Tabela1[DE (ÁREA / ORIGEM)],'Saldos CUSTEIO AEO LOA 23'!A57,Tabela1[CUSTEIO ou INVESTIMENTO?],'Tabelas auxiliares'!$B$221)</f>
        <v>0</v>
      </c>
      <c r="H57" s="59">
        <f>SUMIFS(Tabela1[VALOR],Tabela1[PARA (ÁREA / DESTINO)],'Saldos CUSTEIO AEO LOA 23'!A57,Tabela1[CUSTEIO ou INVESTIMENTO?],'Tabelas auxiliares'!$B$221)</f>
        <v>0</v>
      </c>
      <c r="I57" s="67">
        <f t="shared" si="1"/>
        <v>2208348</v>
      </c>
      <c r="J57" s="43">
        <f>SUMIFS('1. Pré-Empenhos'!$S$4:$S$320,'1. Pré-Empenhos'!$D$4:$D$320,'Saldos CUSTEIO AEO LOA 23'!B57,'1. Pré-Empenhos'!$R$4:$R$320,'Tabelas auxiliares'!$B$221)</f>
        <v>0</v>
      </c>
      <c r="K57" s="13">
        <f>SUMIFS('2. Empenhos LOA UFABC 2023'!$Z$4:$Z$1000,'2. Empenhos LOA UFABC 2023'!$D$4:$D$1000,'Saldos CUSTEIO AEO LOA 23'!B57,'2. Empenhos LOA UFABC 2023'!$Y$4:$Y$1000,'Tabelas auxiliares'!$B$221)</f>
        <v>691407.42999999993</v>
      </c>
      <c r="L57" s="24">
        <f t="shared" si="0"/>
        <v>1516940.57</v>
      </c>
    </row>
    <row r="58" spans="1:12" ht="30" x14ac:dyDescent="0.25">
      <c r="A58" t="s">
        <v>2399</v>
      </c>
      <c r="B58" s="39" t="s">
        <v>92</v>
      </c>
      <c r="C58" s="39" t="s">
        <v>93</v>
      </c>
      <c r="D58" s="68">
        <f>IFERROR(VLOOKUP($B58,'Tabelas auxiliares'!$A$111:$E$152,3,FALSE),0)</f>
        <v>600000</v>
      </c>
      <c r="E58" s="41">
        <f>IFERROR(VLOOKUP($B58,'Tabelas auxiliares'!$A$111:$E$152,4,FALSE),0)</f>
        <v>455355.67572785745</v>
      </c>
      <c r="F58" s="42">
        <f>IFERROR(VLOOKUP($B58,'Tabelas auxiliares'!$A$111:$E$152,5,FALSE),0)</f>
        <v>144644.32427214255</v>
      </c>
      <c r="G58" s="58">
        <f>SUMIFS(Tabela1[VALOR],Tabela1[DE (ÁREA / ORIGEM)],'Saldos CUSTEIO AEO LOA 23'!A58,Tabela1[CUSTEIO ou INVESTIMENTO?],'Tabelas auxiliares'!$B$221)</f>
        <v>0</v>
      </c>
      <c r="H58" s="59">
        <f>SUMIFS(Tabela1[VALOR],Tabela1[PARA (ÁREA / DESTINO)],'Saldos CUSTEIO AEO LOA 23'!A58,Tabela1[CUSTEIO ou INVESTIMENTO?],'Tabelas auxiliares'!$B$221)</f>
        <v>0</v>
      </c>
      <c r="I58" s="67">
        <f t="shared" si="1"/>
        <v>600000</v>
      </c>
      <c r="J58" s="43">
        <f>SUMIFS('1. Pré-Empenhos'!$S$4:$S$320,'1. Pré-Empenhos'!$D$4:$D$320,'Saldos CUSTEIO AEO LOA 23'!B58,'1. Pré-Empenhos'!$R$4:$R$320,'Tabelas auxiliares'!$B$221)</f>
        <v>0</v>
      </c>
      <c r="K58" s="13">
        <f>SUMIFS('2. Empenhos LOA UFABC 2023'!$Z$4:$Z$1000,'2. Empenhos LOA UFABC 2023'!$D$4:$D$1000,'Saldos CUSTEIO AEO LOA 23'!B58,'2. Empenhos LOA UFABC 2023'!$Y$4:$Y$1000,'Tabelas auxiliares'!$B$221)</f>
        <v>146983.19</v>
      </c>
      <c r="L58" s="24">
        <f t="shared" si="0"/>
        <v>453016.81</v>
      </c>
    </row>
    <row r="59" spans="1:12" x14ac:dyDescent="0.25">
      <c r="A59" t="s">
        <v>2400</v>
      </c>
      <c r="B59" s="39" t="s">
        <v>86</v>
      </c>
      <c r="C59" s="39" t="s">
        <v>87</v>
      </c>
      <c r="D59" s="68">
        <f>IFERROR(VLOOKUP($B59,'Tabelas auxiliares'!$A$111:$E$152,3,FALSE),0)</f>
        <v>300000</v>
      </c>
      <c r="E59" s="41">
        <f>IFERROR(VLOOKUP($B59,'Tabelas auxiliares'!$A$111:$E$152,4,FALSE),0)</f>
        <v>227677.83786392873</v>
      </c>
      <c r="F59" s="42">
        <f>IFERROR(VLOOKUP($B59,'Tabelas auxiliares'!$A$111:$E$152,5,FALSE),0)</f>
        <v>72322.162136071274</v>
      </c>
      <c r="G59" s="58">
        <f>SUMIFS(Tabela1[VALOR],Tabela1[DE (ÁREA / ORIGEM)],'Saldos CUSTEIO AEO LOA 23'!A59,Tabela1[CUSTEIO ou INVESTIMENTO?],'Tabelas auxiliares'!$B$221)</f>
        <v>0</v>
      </c>
      <c r="H59" s="59">
        <f>SUMIFS(Tabela1[VALOR],Tabela1[PARA (ÁREA / DESTINO)],'Saldos CUSTEIO AEO LOA 23'!A59,Tabela1[CUSTEIO ou INVESTIMENTO?],'Tabelas auxiliares'!$B$221)</f>
        <v>0</v>
      </c>
      <c r="I59" s="67">
        <f t="shared" si="1"/>
        <v>300000</v>
      </c>
      <c r="J59" s="43">
        <f>SUMIFS('1. Pré-Empenhos'!$S$4:$S$320,'1. Pré-Empenhos'!$D$4:$D$320,'Saldos CUSTEIO AEO LOA 23'!B59,'1. Pré-Empenhos'!$R$4:$R$320,'Tabelas auxiliares'!$B$221)</f>
        <v>62926.080000000002</v>
      </c>
      <c r="K59" s="13">
        <f>SUMIFS('2. Empenhos LOA UFABC 2023'!$Z$4:$Z$1000,'2. Empenhos LOA UFABC 2023'!$D$4:$D$1000,'Saldos CUSTEIO AEO LOA 23'!B59,'2. Empenhos LOA UFABC 2023'!$Y$4:$Y$1000,'Tabelas auxiliares'!$B$221)</f>
        <v>0</v>
      </c>
      <c r="L59" s="24">
        <f t="shared" si="0"/>
        <v>237073.91999999998</v>
      </c>
    </row>
    <row r="60" spans="1:12" x14ac:dyDescent="0.25">
      <c r="A60" t="s">
        <v>2344</v>
      </c>
      <c r="B60" s="39" t="s">
        <v>96</v>
      </c>
      <c r="C60" s="39" t="s">
        <v>97</v>
      </c>
      <c r="D60" s="68">
        <f>IFERROR(VLOOKUP($B60,'Tabelas auxiliares'!$A$111:$E$152,3,FALSE),0)</f>
        <v>3808077.0000000298</v>
      </c>
      <c r="E60" s="41">
        <f>IFERROR(VLOOKUP($B60,'Tabelas auxiliares'!$A$111:$E$152,4,FALSE),0)</f>
        <v>2890049.1259312094</v>
      </c>
      <c r="F60" s="42">
        <f>IFERROR(VLOOKUP($B60,'Tabelas auxiliares'!$A$111:$E$152,5,FALSE),0)</f>
        <v>918027.87406882015</v>
      </c>
      <c r="G60" s="58">
        <f>SUMIFS(Tabela1[VALOR],Tabela1[DE (ÁREA / ORIGEM)],'Saldos CUSTEIO AEO LOA 23'!A60,Tabela1[CUSTEIO ou INVESTIMENTO?],'Tabelas auxiliares'!$B$221)</f>
        <v>0</v>
      </c>
      <c r="H60" s="59">
        <f>SUMIFS(Tabela1[VALOR],Tabela1[PARA (ÁREA / DESTINO)],'Saldos CUSTEIO AEO LOA 23'!A60,Tabela1[CUSTEIO ou INVESTIMENTO?],'Tabelas auxiliares'!$B$221)</f>
        <v>0</v>
      </c>
      <c r="I60" s="67">
        <f>D60-G60+H60-(H61-G61)</f>
        <v>3793189.0000000298</v>
      </c>
      <c r="J60" s="43">
        <f>SUMIFS('1. Pré-Empenhos'!$S$4:$S$320,'1. Pré-Empenhos'!$D$4:$D$320,'Saldos CUSTEIO AEO LOA 23'!B60,'1. Pré-Empenhos'!$R$4:$R$320,'Tabelas auxiliares'!$B$221)</f>
        <v>0</v>
      </c>
      <c r="K60" s="13">
        <f>SUMIFS('2. Empenhos LOA UFABC 2023'!$Z$4:$Z$1000,'2. Empenhos LOA UFABC 2023'!$D$4:$D$1000,'Saldos CUSTEIO AEO LOA 23'!B60,'2. Empenhos LOA UFABC 2023'!$Y$4:$Y$1000,'Tabelas auxiliares'!$B$221)</f>
        <v>0</v>
      </c>
      <c r="L60" s="24">
        <f t="shared" si="0"/>
        <v>3793189.0000000298</v>
      </c>
    </row>
    <row r="61" spans="1:12" x14ac:dyDescent="0.25">
      <c r="B61" s="51"/>
      <c r="C61" s="119" t="s">
        <v>98</v>
      </c>
      <c r="D61" s="120">
        <f t="shared" ref="D61:L61" si="8">SUBTOTAL(9,D2:D60)</f>
        <v>60909765.00000003</v>
      </c>
      <c r="E61" s="120">
        <f t="shared" si="8"/>
        <v>46226012.000000022</v>
      </c>
      <c r="F61" s="120">
        <f t="shared" si="8"/>
        <v>14683753.000000009</v>
      </c>
      <c r="G61" s="120">
        <f t="shared" si="8"/>
        <v>2000</v>
      </c>
      <c r="H61" s="120">
        <f t="shared" si="8"/>
        <v>16888</v>
      </c>
      <c r="I61" s="120">
        <f t="shared" si="8"/>
        <v>60909765.00000003</v>
      </c>
      <c r="J61" s="120">
        <f t="shared" si="8"/>
        <v>1299814.55</v>
      </c>
      <c r="K61" s="120">
        <f t="shared" si="8"/>
        <v>19439671.23</v>
      </c>
      <c r="L61" s="24">
        <f t="shared" si="8"/>
        <v>40170279.220000029</v>
      </c>
    </row>
    <row r="62" spans="1:12" hidden="1" x14ac:dyDescent="0.25">
      <c r="D62" s="89"/>
      <c r="E62" s="89"/>
      <c r="F62" s="89"/>
    </row>
    <row r="63" spans="1:12" hidden="1" x14ac:dyDescent="0.25">
      <c r="I63" s="19"/>
    </row>
  </sheetData>
  <sheetProtection password="BD64" sheet="1" objects="1" scenarios="1" autoFilter="0"/>
  <autoFilter ref="B1:L60" xr:uid="{00000000-0009-0000-0000-000006000000}"/>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2"/>
  <sheetViews>
    <sheetView workbookViewId="0">
      <selection activeCell="I7" sqref="I7"/>
    </sheetView>
  </sheetViews>
  <sheetFormatPr defaultColWidth="0" defaultRowHeight="15" zeroHeight="1" x14ac:dyDescent="0.25"/>
  <cols>
    <col min="1" max="1" width="9.140625" customWidth="1"/>
    <col min="2" max="2" width="8.28515625" customWidth="1"/>
    <col min="3" max="3" width="37" customWidth="1"/>
    <col min="4" max="4" width="19.28515625" customWidth="1"/>
    <col min="5" max="5" width="19.42578125" hidden="1" customWidth="1"/>
    <col min="6" max="6" width="22.5703125" hidden="1" customWidth="1"/>
    <col min="7" max="7" width="21.85546875" customWidth="1"/>
    <col min="8" max="8" width="22.5703125" customWidth="1"/>
    <col min="9" max="9" width="19.42578125" customWidth="1"/>
    <col min="10" max="11" width="19.28515625" customWidth="1"/>
    <col min="12" max="12" width="22.5703125" customWidth="1"/>
    <col min="13" max="16384" width="9.140625" hidden="1"/>
  </cols>
  <sheetData>
    <row r="1" spans="1:12" ht="57.75" customHeight="1" x14ac:dyDescent="0.25">
      <c r="B1" s="127" t="s">
        <v>7</v>
      </c>
      <c r="C1" s="127"/>
      <c r="D1" s="2" t="s">
        <v>109</v>
      </c>
      <c r="E1" s="76" t="s">
        <v>110</v>
      </c>
      <c r="F1" s="76" t="s">
        <v>111</v>
      </c>
      <c r="G1" s="76" t="s">
        <v>2079</v>
      </c>
      <c r="H1" s="76" t="s">
        <v>2080</v>
      </c>
      <c r="I1" s="69" t="s">
        <v>112</v>
      </c>
      <c r="J1" s="76" t="s">
        <v>114</v>
      </c>
      <c r="K1" s="76" t="s">
        <v>115</v>
      </c>
      <c r="L1" s="69" t="s">
        <v>113</v>
      </c>
    </row>
    <row r="2" spans="1:12" ht="30" x14ac:dyDescent="0.25">
      <c r="A2" t="s">
        <v>2345</v>
      </c>
      <c r="B2" s="39" t="s">
        <v>15</v>
      </c>
      <c r="C2" s="39" t="s">
        <v>16</v>
      </c>
      <c r="D2" s="68">
        <f>IFERROR(VLOOKUP($B2,'Tabelas auxiliares'!$A$160:$C$215,3,FALSE),0)</f>
        <v>0</v>
      </c>
      <c r="E2" s="41">
        <f>IFERROR(VLOOKUP($B2,'Tabelas auxiliares'!$A$111:$E$152,4,FALSE),0)</f>
        <v>1062496.576698334</v>
      </c>
      <c r="F2" s="42">
        <f>IFERROR(VLOOKUP($B2,'Tabelas auxiliares'!$A$111:$E$152,5,FALSE),0)</f>
        <v>337503.42330166599</v>
      </c>
      <c r="G2" s="58">
        <f>SUMIFS(Tabela1[VALOR],Tabela1[DE (ÁREA / ORIGEM)],'Saldos INVESTIMENTO AEO LOA 23'!A2,Tabela1[CUSTEIO ou INVESTIMENTO?],'Tabelas auxiliares'!$B$222)</f>
        <v>0</v>
      </c>
      <c r="H2" s="59">
        <f>SUMIFS(Tabela1[VALOR],Tabela1[PARA (ÁREA / DESTINO)],'Saldos INVESTIMENTO AEO LOA 23'!A2,Tabela1[CUSTEIO ou INVESTIMENTO?],'Tabelas auxiliares'!$B$222)</f>
        <v>208416.15</v>
      </c>
      <c r="I2" s="67">
        <f>D2-G2+H2</f>
        <v>208416.15</v>
      </c>
      <c r="J2" s="43">
        <f>SUMIFS('1. Pré-Empenhos'!$S$4:$S$320,'1. Pré-Empenhos'!$D$4:$D$320,'Saldos INVESTIMENTO AEO LOA 23'!B2,'1. Pré-Empenhos'!$R$4:$R$320,'Tabelas auxiliares'!$B$222)</f>
        <v>14152.91</v>
      </c>
      <c r="K2" s="13">
        <f>SUMIFS('2. Empenhos LOA UFABC 2023'!$Z$4:$Z$1000,'2. Empenhos LOA UFABC 2023'!$D$4:$D$1000,'Saldos INVESTIMENTO AEO LOA 23'!B2,'2. Empenhos LOA UFABC 2023'!$Y$4:$Y$1000,'Tabelas auxiliares'!$B$222)</f>
        <v>194263.24</v>
      </c>
      <c r="L2" s="24">
        <f t="shared" ref="L2:L60" si="0">I2-J2-K2</f>
        <v>0</v>
      </c>
    </row>
    <row r="3" spans="1:12" x14ac:dyDescent="0.25">
      <c r="A3" t="s">
        <v>2346</v>
      </c>
      <c r="B3" s="39" t="s">
        <v>21</v>
      </c>
      <c r="C3" s="39" t="s">
        <v>22</v>
      </c>
      <c r="D3" s="68">
        <f>IFERROR(VLOOKUP($B3,'Tabelas auxiliares'!$A$160:$C$215,3,FALSE),0)</f>
        <v>0</v>
      </c>
      <c r="E3" s="41">
        <f>IFERROR(VLOOKUP($B3,'Tabelas auxiliares'!$A$111:$E$152,4,FALSE),0)</f>
        <v>83481.873883440538</v>
      </c>
      <c r="F3" s="42">
        <f>IFERROR(VLOOKUP($B3,'Tabelas auxiliares'!$A$111:$E$152,5,FALSE),0)</f>
        <v>26518.12611655947</v>
      </c>
      <c r="G3" s="58">
        <f>SUMIFS(Tabela1[VALOR],Tabela1[DE (ÁREA / ORIGEM)],'Saldos INVESTIMENTO AEO LOA 23'!A3,Tabela1[CUSTEIO ou INVESTIMENTO?],'Tabelas auxiliares'!$B$222)</f>
        <v>0</v>
      </c>
      <c r="H3" s="59">
        <f>SUMIFS(Tabela1[VALOR],Tabela1[PARA (ÁREA / DESTINO)],'Saldos INVESTIMENTO AEO LOA 23'!A3,Tabela1[CUSTEIO ou INVESTIMENTO?],'Tabelas auxiliares'!$B$222)</f>
        <v>0</v>
      </c>
      <c r="I3" s="67">
        <f t="shared" ref="I3:I60" si="1">D3-G3+H3</f>
        <v>0</v>
      </c>
      <c r="J3" s="43">
        <f>SUMIFS('1. Pré-Empenhos'!$S$4:$S$320,'1. Pré-Empenhos'!$D$4:$D$320,'Saldos INVESTIMENTO AEO LOA 23'!B3,'1. Pré-Empenhos'!$R$4:$R$320,'Tabelas auxiliares'!$B$222)</f>
        <v>0</v>
      </c>
      <c r="K3" s="13">
        <f>SUMIFS('2. Empenhos LOA UFABC 2023'!$Z$4:$Z$1000,'2. Empenhos LOA UFABC 2023'!$D$4:$D$1000,'Saldos INVESTIMENTO AEO LOA 23'!B3,'2. Empenhos LOA UFABC 2023'!$Y$4:$Y$1000,'Tabelas auxiliares'!$B$222)</f>
        <v>0</v>
      </c>
      <c r="L3" s="24">
        <f t="shared" si="0"/>
        <v>0</v>
      </c>
    </row>
    <row r="4" spans="1:12" x14ac:dyDescent="0.25">
      <c r="A4" t="s">
        <v>2347</v>
      </c>
      <c r="B4" s="39" t="s">
        <v>510</v>
      </c>
      <c r="C4" s="39" t="s">
        <v>526</v>
      </c>
      <c r="D4" s="68">
        <f>IFERROR(VLOOKUP($B4,'Tabelas auxiliares'!$A$160:$C$215,3,FALSE),0)</f>
        <v>0</v>
      </c>
      <c r="E4" s="41">
        <f>IFERROR(VLOOKUP($B4,'Tabelas auxiliares'!$A$111:$E$152,4,FALSE),0)</f>
        <v>0</v>
      </c>
      <c r="F4" s="42">
        <f>IFERROR(VLOOKUP($B4,'Tabelas auxiliares'!$A$111:$E$152,5,FALSE),0)</f>
        <v>0</v>
      </c>
      <c r="G4" s="58">
        <f>SUMIFS(Tabela1[VALOR],Tabela1[DE (ÁREA / ORIGEM)],'Saldos INVESTIMENTO AEO LOA 23'!A4,Tabela1[CUSTEIO ou INVESTIMENTO?],'Tabelas auxiliares'!$B$222)</f>
        <v>0</v>
      </c>
      <c r="H4" s="59">
        <f>SUMIFS(Tabela1[VALOR],Tabela1[PARA (ÁREA / DESTINO)],'Saldos INVESTIMENTO AEO LOA 23'!A4,Tabela1[CUSTEIO ou INVESTIMENTO?],'Tabelas auxiliares'!$B$222)</f>
        <v>0</v>
      </c>
      <c r="I4" s="67">
        <f t="shared" si="1"/>
        <v>0</v>
      </c>
      <c r="J4" s="43">
        <f>SUMIFS('1. Pré-Empenhos'!$S$4:$S$320,'1. Pré-Empenhos'!$D$4:$D$320,'Saldos INVESTIMENTO AEO LOA 23'!B4,'1. Pré-Empenhos'!$R$4:$R$320,'Tabelas auxiliares'!$B$222)</f>
        <v>0</v>
      </c>
      <c r="K4" s="13">
        <f>SUMIFS('2. Empenhos LOA UFABC 2023'!$Z$4:$Z$1000,'2. Empenhos LOA UFABC 2023'!$D$4:$D$1000,'Saldos INVESTIMENTO AEO LOA 23'!B4,'2. Empenhos LOA UFABC 2023'!$Y$4:$Y$1000,'Tabelas auxiliares'!$B$222)</f>
        <v>0</v>
      </c>
      <c r="L4" s="24">
        <f t="shared" si="0"/>
        <v>0</v>
      </c>
    </row>
    <row r="5" spans="1:12" x14ac:dyDescent="0.25">
      <c r="A5" t="s">
        <v>2348</v>
      </c>
      <c r="B5" s="39" t="s">
        <v>17</v>
      </c>
      <c r="C5" s="39" t="s">
        <v>18</v>
      </c>
      <c r="D5" s="68">
        <f>IFERROR(VLOOKUP($B5,'Tabelas auxiliares'!$A$160:$C$215,3,FALSE),0)</f>
        <v>0</v>
      </c>
      <c r="E5" s="41">
        <f>IFERROR(VLOOKUP($B5,'Tabelas auxiliares'!$A$111:$E$152,4,FALSE),0)</f>
        <v>75892.61262130957</v>
      </c>
      <c r="F5" s="42">
        <f>IFERROR(VLOOKUP($B5,'Tabelas auxiliares'!$A$111:$E$152,5,FALSE),0)</f>
        <v>24107.387378690426</v>
      </c>
      <c r="G5" s="58">
        <f>SUMIFS(Tabela1[VALOR],Tabela1[DE (ÁREA / ORIGEM)],'Saldos INVESTIMENTO AEO LOA 23'!A5,Tabela1[CUSTEIO ou INVESTIMENTO?],'Tabelas auxiliares'!$B$222)</f>
        <v>0</v>
      </c>
      <c r="H5" s="59">
        <f>SUMIFS(Tabela1[VALOR],Tabela1[PARA (ÁREA / DESTINO)],'Saldos INVESTIMENTO AEO LOA 23'!A5,Tabela1[CUSTEIO ou INVESTIMENTO?],'Tabelas auxiliares'!$B$222)</f>
        <v>0</v>
      </c>
      <c r="I5" s="67">
        <f t="shared" si="1"/>
        <v>0</v>
      </c>
      <c r="J5" s="43">
        <f>SUMIFS('1. Pré-Empenhos'!$S$4:$S$320,'1. Pré-Empenhos'!$D$4:$D$320,'Saldos INVESTIMENTO AEO LOA 23'!B5,'1. Pré-Empenhos'!$R$4:$R$320,'Tabelas auxiliares'!$B$222)</f>
        <v>0</v>
      </c>
      <c r="K5" s="13">
        <f>SUMIFS('2. Empenhos LOA UFABC 2023'!$Z$4:$Z$1000,'2. Empenhos LOA UFABC 2023'!$D$4:$D$1000,'Saldos INVESTIMENTO AEO LOA 23'!B5,'2. Empenhos LOA UFABC 2023'!$Y$4:$Y$1000,'Tabelas auxiliares'!$B$222)</f>
        <v>0</v>
      </c>
      <c r="L5" s="24">
        <f t="shared" si="0"/>
        <v>0</v>
      </c>
    </row>
    <row r="6" spans="1:12" x14ac:dyDescent="0.25">
      <c r="A6" t="s">
        <v>2349</v>
      </c>
      <c r="B6" s="39" t="s">
        <v>19</v>
      </c>
      <c r="C6" s="39" t="s">
        <v>20</v>
      </c>
      <c r="D6" s="68">
        <f>IFERROR(VLOOKUP($B6,'Tabelas auxiliares'!$A$160:$C$215,3,FALSE),0)</f>
        <v>0</v>
      </c>
      <c r="E6" s="41">
        <f>IFERROR(VLOOKUP($B6,'Tabelas auxiliares'!$A$111:$E$152,4,FALSE),0)</f>
        <v>2656.2414417458349</v>
      </c>
      <c r="F6" s="42">
        <f>IFERROR(VLOOKUP($B6,'Tabelas auxiliares'!$A$111:$E$152,5,FALSE),0)</f>
        <v>843.75855825416488</v>
      </c>
      <c r="G6" s="58">
        <f>SUMIFS(Tabela1[VALOR],Tabela1[DE (ÁREA / ORIGEM)],'Saldos INVESTIMENTO AEO LOA 23'!A6,Tabela1[CUSTEIO ou INVESTIMENTO?],'Tabelas auxiliares'!$B$222)</f>
        <v>0</v>
      </c>
      <c r="H6" s="59">
        <f>SUMIFS(Tabela1[VALOR],Tabela1[PARA (ÁREA / DESTINO)],'Saldos INVESTIMENTO AEO LOA 23'!A6,Tabela1[CUSTEIO ou INVESTIMENTO?],'Tabelas auxiliares'!$B$222)</f>
        <v>0</v>
      </c>
      <c r="I6" s="67">
        <f t="shared" si="1"/>
        <v>0</v>
      </c>
      <c r="J6" s="43">
        <f>SUMIFS('1. Pré-Empenhos'!$S$4:$S$320,'1. Pré-Empenhos'!$D$4:$D$320,'Saldos INVESTIMENTO AEO LOA 23'!B6,'1. Pré-Empenhos'!$R$4:$R$320,'Tabelas auxiliares'!$B$222)</f>
        <v>0</v>
      </c>
      <c r="K6" s="13">
        <f>SUMIFS('2. Empenhos LOA UFABC 2023'!$Z$4:$Z$1000,'2. Empenhos LOA UFABC 2023'!$D$4:$D$1000,'Saldos INVESTIMENTO AEO LOA 23'!B6,'2. Empenhos LOA UFABC 2023'!$Y$4:$Y$1000,'Tabelas auxiliares'!$B$222)</f>
        <v>0</v>
      </c>
      <c r="L6" s="24">
        <f t="shared" si="0"/>
        <v>0</v>
      </c>
    </row>
    <row r="7" spans="1:12" x14ac:dyDescent="0.25">
      <c r="A7" t="s">
        <v>2350</v>
      </c>
      <c r="B7" s="39" t="s">
        <v>23</v>
      </c>
      <c r="C7" s="39" t="s">
        <v>24</v>
      </c>
      <c r="D7" s="68">
        <f>IFERROR(VLOOKUP($B7,'Tabelas auxiliares'!$A$160:$C$215,3,FALSE),0)</f>
        <v>0</v>
      </c>
      <c r="E7" s="41">
        <f>IFERROR(VLOOKUP($B7,'Tabelas auxiliares'!$A$111:$E$152,4,FALSE),0)</f>
        <v>1775.8871353386439</v>
      </c>
      <c r="F7" s="42">
        <f>IFERROR(VLOOKUP($B7,'Tabelas auxiliares'!$A$111:$E$152,5,FALSE),0)</f>
        <v>564.11286466135596</v>
      </c>
      <c r="G7" s="58">
        <f>SUMIFS(Tabela1[VALOR],Tabela1[DE (ÁREA / ORIGEM)],'Saldos INVESTIMENTO AEO LOA 23'!A7,Tabela1[CUSTEIO ou INVESTIMENTO?],'Tabelas auxiliares'!$B$222)</f>
        <v>0</v>
      </c>
      <c r="H7" s="59">
        <f>SUMIFS(Tabela1[VALOR],Tabela1[PARA (ÁREA / DESTINO)],'Saldos INVESTIMENTO AEO LOA 23'!A7,Tabela1[CUSTEIO ou INVESTIMENTO?],'Tabelas auxiliares'!$B$222)</f>
        <v>0</v>
      </c>
      <c r="I7" s="67">
        <f t="shared" si="1"/>
        <v>0</v>
      </c>
      <c r="J7" s="43">
        <f>SUMIFS('1. Pré-Empenhos'!$S$4:$S$320,'1. Pré-Empenhos'!$D$4:$D$320,'Saldos INVESTIMENTO AEO LOA 23'!B7,'1. Pré-Empenhos'!$R$4:$R$320,'Tabelas auxiliares'!$B$222)</f>
        <v>0</v>
      </c>
      <c r="K7" s="13">
        <f>SUMIFS('2. Empenhos LOA UFABC 2023'!$Z$4:$Z$1000,'2. Empenhos LOA UFABC 2023'!$D$4:$D$1000,'Saldos INVESTIMENTO AEO LOA 23'!B7,'2. Empenhos LOA UFABC 2023'!$Y$4:$Y$1000,'Tabelas auxiliares'!$B$222)</f>
        <v>0</v>
      </c>
      <c r="L7" s="24">
        <f t="shared" si="0"/>
        <v>0</v>
      </c>
    </row>
    <row r="8" spans="1:12" x14ac:dyDescent="0.25">
      <c r="A8" t="s">
        <v>2351</v>
      </c>
      <c r="B8" s="39" t="s">
        <v>94</v>
      </c>
      <c r="C8" s="39" t="s">
        <v>95</v>
      </c>
      <c r="D8" s="68">
        <f>IFERROR(VLOOKUP($B8,'Tabelas auxiliares'!$A$160:$C$215,3,FALSE),0)</f>
        <v>0</v>
      </c>
      <c r="E8" s="41">
        <f>IFERROR(VLOOKUP($B8,'Tabelas auxiliares'!$A$111:$E$152,4,FALSE),0)</f>
        <v>258034.88291245257</v>
      </c>
      <c r="F8" s="42">
        <f>IFERROR(VLOOKUP($B8,'Tabelas auxiliares'!$A$111:$E$152,5,FALSE),0)</f>
        <v>81965.117087547449</v>
      </c>
      <c r="G8" s="58">
        <f>SUMIFS(Tabela1[VALOR],Tabela1[DE (ÁREA / ORIGEM)],'Saldos INVESTIMENTO AEO LOA 23'!A8,Tabela1[CUSTEIO ou INVESTIMENTO?],'Tabelas auxiliares'!$B$222)</f>
        <v>0</v>
      </c>
      <c r="H8" s="59">
        <f>SUMIFS(Tabela1[VALOR],Tabela1[PARA (ÁREA / DESTINO)],'Saldos INVESTIMENTO AEO LOA 23'!A8,Tabela1[CUSTEIO ou INVESTIMENTO?],'Tabelas auxiliares'!$B$222)</f>
        <v>0</v>
      </c>
      <c r="I8" s="67">
        <f t="shared" si="1"/>
        <v>0</v>
      </c>
      <c r="J8" s="43">
        <f>SUMIFS('1. Pré-Empenhos'!$S$4:$S$320,'1. Pré-Empenhos'!$D$4:$D$320,'Saldos INVESTIMENTO AEO LOA 23'!B8,'1. Pré-Empenhos'!$R$4:$R$320,'Tabelas auxiliares'!$B$222)</f>
        <v>0</v>
      </c>
      <c r="K8" s="13">
        <f>SUMIFS('2. Empenhos LOA UFABC 2023'!$Z$4:$Z$1000,'2. Empenhos LOA UFABC 2023'!$D$4:$D$1000,'Saldos INVESTIMENTO AEO LOA 23'!B8,'2. Empenhos LOA UFABC 2023'!$Y$4:$Y$1000,'Tabelas auxiliares'!$B$222)</f>
        <v>0</v>
      </c>
      <c r="L8" s="24">
        <f t="shared" si="0"/>
        <v>0</v>
      </c>
    </row>
    <row r="9" spans="1:12" x14ac:dyDescent="0.25">
      <c r="A9" t="s">
        <v>2739</v>
      </c>
      <c r="B9" s="12" t="s">
        <v>2699</v>
      </c>
      <c r="C9" s="12" t="s">
        <v>2738</v>
      </c>
      <c r="D9" s="68">
        <f>IFERROR(VLOOKUP($B9,'Tabelas auxiliares'!$A$160:$C$215,3,FALSE),0)</f>
        <v>0</v>
      </c>
      <c r="E9" s="41">
        <f>IFERROR(VLOOKUP($B9,'Tabelas auxiliares'!$A$111:$E$152,4,FALSE),0)</f>
        <v>0</v>
      </c>
      <c r="F9" s="42">
        <f>IFERROR(VLOOKUP($B9,'Tabelas auxiliares'!$A$111:$E$152,5,FALSE),0)</f>
        <v>0</v>
      </c>
      <c r="G9" s="58">
        <f>SUMIFS(Tabela1[VALOR],Tabela1[DE (ÁREA / ORIGEM)],'Saldos INVESTIMENTO AEO LOA 23'!A9,Tabela1[CUSTEIO ou INVESTIMENTO?],'Tabelas auxiliares'!$B$222)</f>
        <v>0</v>
      </c>
      <c r="H9" s="59">
        <f>SUMIFS(Tabela1[VALOR],Tabela1[PARA (ÁREA / DESTINO)],'Saldos INVESTIMENTO AEO LOA 23'!A9,Tabela1[CUSTEIO ou INVESTIMENTO?],'Tabelas auxiliares'!$B$222)</f>
        <v>0</v>
      </c>
      <c r="I9" s="67">
        <f t="shared" ref="I9" si="2">D9-G9+H9</f>
        <v>0</v>
      </c>
      <c r="J9" s="43">
        <f>SUMIFS('1. Pré-Empenhos'!$S$4:$S$320,'1. Pré-Empenhos'!$D$4:$D$320,'Saldos INVESTIMENTO AEO LOA 23'!B9,'1. Pré-Empenhos'!$R$4:$R$320,'Tabelas auxiliares'!$B$222)</f>
        <v>0</v>
      </c>
      <c r="K9" s="13">
        <f>SUMIFS('2. Empenhos LOA UFABC 2023'!$Z$4:$Z$1000,'2. Empenhos LOA UFABC 2023'!$D$4:$D$1000,'Saldos INVESTIMENTO AEO LOA 23'!B9,'2. Empenhos LOA UFABC 2023'!$Y$4:$Y$1000,'Tabelas auxiliares'!$B$222)</f>
        <v>0</v>
      </c>
      <c r="L9" s="24">
        <f t="shared" ref="L9" si="3">I9-J9-K9</f>
        <v>0</v>
      </c>
    </row>
    <row r="10" spans="1:12" x14ac:dyDescent="0.25">
      <c r="A10" t="s">
        <v>2352</v>
      </c>
      <c r="B10" s="39" t="s">
        <v>25</v>
      </c>
      <c r="C10" s="39" t="s">
        <v>26</v>
      </c>
      <c r="D10" s="68">
        <f>IFERROR(VLOOKUP($B10,'Tabelas auxiliares'!$A$160:$C$215,3,FALSE),0)</f>
        <v>0</v>
      </c>
      <c r="E10" s="41">
        <f>IFERROR(VLOOKUP($B10,'Tabelas auxiliares'!$A$111:$E$152,4,FALSE),0)</f>
        <v>6071.4090097047656</v>
      </c>
      <c r="F10" s="42">
        <f>IFERROR(VLOOKUP($B10,'Tabelas auxiliares'!$A$111:$E$152,5,FALSE),0)</f>
        <v>1928.590990295234</v>
      </c>
      <c r="G10" s="58">
        <f>SUMIFS(Tabela1[VALOR],Tabela1[DE (ÁREA / ORIGEM)],'Saldos INVESTIMENTO AEO LOA 23'!A10,Tabela1[CUSTEIO ou INVESTIMENTO?],'Tabelas auxiliares'!$B$222)</f>
        <v>0</v>
      </c>
      <c r="H10" s="59">
        <f>SUMIFS(Tabela1[VALOR],Tabela1[PARA (ÁREA / DESTINO)],'Saldos INVESTIMENTO AEO LOA 23'!A10,Tabela1[CUSTEIO ou INVESTIMENTO?],'Tabelas auxiliares'!$B$222)</f>
        <v>0</v>
      </c>
      <c r="I10" s="67">
        <f t="shared" si="1"/>
        <v>0</v>
      </c>
      <c r="J10" s="43">
        <f>SUMIFS('1. Pré-Empenhos'!$S$4:$S$320,'1. Pré-Empenhos'!$D$4:$D$320,'Saldos INVESTIMENTO AEO LOA 23'!B10,'1. Pré-Empenhos'!$R$4:$R$320,'Tabelas auxiliares'!$B$222)</f>
        <v>0</v>
      </c>
      <c r="K10" s="13">
        <f>SUMIFS('2. Empenhos LOA UFABC 2023'!$Z$4:$Z$1000,'2. Empenhos LOA UFABC 2023'!$D$4:$D$1000,'Saldos INVESTIMENTO AEO LOA 23'!B10,'2. Empenhos LOA UFABC 2023'!$Y$4:$Y$1000,'Tabelas auxiliares'!$B$222)</f>
        <v>0</v>
      </c>
      <c r="L10" s="24">
        <f t="shared" si="0"/>
        <v>0</v>
      </c>
    </row>
    <row r="11" spans="1:12" ht="30" x14ac:dyDescent="0.25">
      <c r="A11" t="s">
        <v>2353</v>
      </c>
      <c r="B11" s="39" t="s">
        <v>27</v>
      </c>
      <c r="C11" s="39" t="s">
        <v>28</v>
      </c>
      <c r="D11" s="68">
        <f>IFERROR(VLOOKUP($B11,'Tabelas auxiliares'!$A$160:$C$215,3,FALSE),0)</f>
        <v>0</v>
      </c>
      <c r="E11" s="41">
        <f>IFERROR(VLOOKUP($B11,'Tabelas auxiliares'!$A$111:$E$152,4,FALSE),0)</f>
        <v>41740.936941720269</v>
      </c>
      <c r="F11" s="42">
        <f>IFERROR(VLOOKUP($B11,'Tabelas auxiliares'!$A$111:$E$152,5,FALSE),0)</f>
        <v>13259.063058279735</v>
      </c>
      <c r="G11" s="58">
        <f>SUMIFS(Tabela1[VALOR],Tabela1[DE (ÁREA / ORIGEM)],'Saldos INVESTIMENTO AEO LOA 23'!A11,Tabela1[CUSTEIO ou INVESTIMENTO?],'Tabelas auxiliares'!$B$222)</f>
        <v>0</v>
      </c>
      <c r="H11" s="59">
        <f>SUMIFS(Tabela1[VALOR],Tabela1[PARA (ÁREA / DESTINO)],'Saldos INVESTIMENTO AEO LOA 23'!A11,Tabela1[CUSTEIO ou INVESTIMENTO?],'Tabelas auxiliares'!$B$222)</f>
        <v>0</v>
      </c>
      <c r="I11" s="67">
        <f t="shared" si="1"/>
        <v>0</v>
      </c>
      <c r="J11" s="43">
        <f>SUMIFS('1. Pré-Empenhos'!$S$4:$S$320,'1. Pré-Empenhos'!$D$4:$D$320,'Saldos INVESTIMENTO AEO LOA 23'!B11,'1. Pré-Empenhos'!$R$4:$R$320,'Tabelas auxiliares'!$B$222)</f>
        <v>0</v>
      </c>
      <c r="K11" s="13">
        <f>SUMIFS('2. Empenhos LOA UFABC 2023'!$Z$4:$Z$1000,'2. Empenhos LOA UFABC 2023'!$D$4:$D$1000,'Saldos INVESTIMENTO AEO LOA 23'!B11,'2. Empenhos LOA UFABC 2023'!$Y$4:$Y$1000,'Tabelas auxiliares'!$B$222)</f>
        <v>0</v>
      </c>
      <c r="L11" s="24">
        <f t="shared" si="0"/>
        <v>0</v>
      </c>
    </row>
    <row r="12" spans="1:12" x14ac:dyDescent="0.25">
      <c r="A12" t="s">
        <v>2354</v>
      </c>
      <c r="B12" s="39" t="s">
        <v>31</v>
      </c>
      <c r="C12" s="39" t="s">
        <v>32</v>
      </c>
      <c r="D12" s="68">
        <f>IFERROR(VLOOKUP($B12,'Tabelas auxiliares'!$A$160:$C$215,3,FALSE),0)</f>
        <v>0</v>
      </c>
      <c r="E12" s="41">
        <f>IFERROR(VLOOKUP($B12,'Tabelas auxiliares'!$A$111:$E$152,4,FALSE),0)</f>
        <v>30357.045048523829</v>
      </c>
      <c r="F12" s="42">
        <f>IFERROR(VLOOKUP($B12,'Tabelas auxiliares'!$A$111:$E$152,5,FALSE),0)</f>
        <v>9642.9549514761711</v>
      </c>
      <c r="G12" s="58">
        <f>SUMIFS(Tabela1[VALOR],Tabela1[DE (ÁREA / ORIGEM)],'Saldos INVESTIMENTO AEO LOA 23'!A12,Tabela1[CUSTEIO ou INVESTIMENTO?],'Tabelas auxiliares'!$B$222)</f>
        <v>0</v>
      </c>
      <c r="H12" s="59">
        <f>SUMIFS(Tabela1[VALOR],Tabela1[PARA (ÁREA / DESTINO)],'Saldos INVESTIMENTO AEO LOA 23'!A12,Tabela1[CUSTEIO ou INVESTIMENTO?],'Tabelas auxiliares'!$B$222)</f>
        <v>0</v>
      </c>
      <c r="I12" s="67">
        <f t="shared" si="1"/>
        <v>0</v>
      </c>
      <c r="J12" s="43">
        <f>SUMIFS('1. Pré-Empenhos'!$S$4:$S$320,'1. Pré-Empenhos'!$D$4:$D$320,'Saldos INVESTIMENTO AEO LOA 23'!B12,'1. Pré-Empenhos'!$R$4:$R$320,'Tabelas auxiliares'!$B$222)</f>
        <v>0</v>
      </c>
      <c r="K12" s="13">
        <f>SUMIFS('2. Empenhos LOA UFABC 2023'!$Z$4:$Z$1000,'2. Empenhos LOA UFABC 2023'!$D$4:$D$1000,'Saldos INVESTIMENTO AEO LOA 23'!B12,'2. Empenhos LOA UFABC 2023'!$Y$4:$Y$1000,'Tabelas auxiliares'!$B$222)</f>
        <v>0</v>
      </c>
      <c r="L12" s="24">
        <f t="shared" si="0"/>
        <v>0</v>
      </c>
    </row>
    <row r="13" spans="1:12" x14ac:dyDescent="0.25">
      <c r="A13" t="s">
        <v>2355</v>
      </c>
      <c r="B13" s="39" t="s">
        <v>33</v>
      </c>
      <c r="C13" s="39" t="s">
        <v>34</v>
      </c>
      <c r="D13" s="68">
        <f>IFERROR(VLOOKUP($B13,'Tabelas auxiliares'!$A$160:$C$215,3,FALSE),0)</f>
        <v>0</v>
      </c>
      <c r="E13" s="41">
        <f>IFERROR(VLOOKUP($B13,'Tabelas auxiliares'!$A$111:$E$152,4,FALSE),0)</f>
        <v>75892.61262130957</v>
      </c>
      <c r="F13" s="42">
        <f>IFERROR(VLOOKUP($B13,'Tabelas auxiliares'!$A$111:$E$152,5,FALSE),0)</f>
        <v>24107.387378690426</v>
      </c>
      <c r="G13" s="58">
        <f>SUMIFS(Tabela1[VALOR],Tabela1[DE (ÁREA / ORIGEM)],'Saldos INVESTIMENTO AEO LOA 23'!A13,Tabela1[CUSTEIO ou INVESTIMENTO?],'Tabelas auxiliares'!$B$222)</f>
        <v>0</v>
      </c>
      <c r="H13" s="59">
        <f>SUMIFS(Tabela1[VALOR],Tabela1[PARA (ÁREA / DESTINO)],'Saldos INVESTIMENTO AEO LOA 23'!A13,Tabela1[CUSTEIO ou INVESTIMENTO?],'Tabelas auxiliares'!$B$222)</f>
        <v>0</v>
      </c>
      <c r="I13" s="67">
        <f t="shared" si="1"/>
        <v>0</v>
      </c>
      <c r="J13" s="43">
        <f>SUMIFS('1. Pré-Empenhos'!$S$4:$S$320,'1. Pré-Empenhos'!$D$4:$D$320,'Saldos INVESTIMENTO AEO LOA 23'!B13,'1. Pré-Empenhos'!$R$4:$R$320,'Tabelas auxiliares'!$B$222)</f>
        <v>0</v>
      </c>
      <c r="K13" s="13">
        <f>SUMIFS('2. Empenhos LOA UFABC 2023'!$Z$4:$Z$1000,'2. Empenhos LOA UFABC 2023'!$D$4:$D$1000,'Saldos INVESTIMENTO AEO LOA 23'!B13,'2. Empenhos LOA UFABC 2023'!$Y$4:$Y$1000,'Tabelas auxiliares'!$B$222)</f>
        <v>0</v>
      </c>
      <c r="L13" s="24">
        <f t="shared" si="0"/>
        <v>0</v>
      </c>
    </row>
    <row r="14" spans="1:12" x14ac:dyDescent="0.25">
      <c r="A14" t="s">
        <v>2343</v>
      </c>
      <c r="B14" s="39" t="s">
        <v>35</v>
      </c>
      <c r="C14" s="39" t="s">
        <v>36</v>
      </c>
      <c r="D14" s="68">
        <f>IFERROR(VLOOKUP($B14,'Tabelas auxiliares'!$A$160:$C$215,3,FALSE),0)</f>
        <v>0</v>
      </c>
      <c r="E14" s="41">
        <f>IFERROR(VLOOKUP($B14,'Tabelas auxiliares'!$A$111:$E$152,4,FALSE),0)</f>
        <v>16696374.776688106</v>
      </c>
      <c r="F14" s="42">
        <f>IFERROR(VLOOKUP($B14,'Tabelas auxiliares'!$A$111:$E$152,5,FALSE),0)</f>
        <v>5303625.2233118936</v>
      </c>
      <c r="G14" s="58">
        <f>SUMIFS(Tabela1[VALOR],Tabela1[DE (ÁREA / ORIGEM)],'Saldos INVESTIMENTO AEO LOA 23'!A14,Tabela1[CUSTEIO ou INVESTIMENTO?],'Tabelas auxiliares'!$B$222)</f>
        <v>0</v>
      </c>
      <c r="H14" s="59">
        <f>SUMIFS(Tabela1[VALOR],Tabela1[PARA (ÁREA / DESTINO)],'Saldos INVESTIMENTO AEO LOA 23'!A14,Tabela1[CUSTEIO ou INVESTIMENTO?],'Tabelas auxiliares'!$B$222)</f>
        <v>6875.24</v>
      </c>
      <c r="I14" s="67">
        <f t="shared" si="1"/>
        <v>6875.24</v>
      </c>
      <c r="J14" s="43">
        <f>SUMIFS('1. Pré-Empenhos'!$S$4:$S$320,'1. Pré-Empenhos'!$D$4:$D$320,'Saldos INVESTIMENTO AEO LOA 23'!B14,'1. Pré-Empenhos'!$R$4:$R$320,'Tabelas auxiliares'!$B$222)</f>
        <v>0</v>
      </c>
      <c r="K14" s="13">
        <f>SUMIFS('2. Empenhos LOA UFABC 2023'!$Z$4:$Z$1000,'2. Empenhos LOA UFABC 2023'!$D$4:$D$1000,'Saldos INVESTIMENTO AEO LOA 23'!B14,'2. Empenhos LOA UFABC 2023'!$Y$4:$Y$1000,'Tabelas auxiliares'!$B$222)</f>
        <v>6875.24</v>
      </c>
      <c r="L14" s="24">
        <f t="shared" si="0"/>
        <v>0</v>
      </c>
    </row>
    <row r="15" spans="1:12" x14ac:dyDescent="0.25">
      <c r="A15" t="s">
        <v>2356</v>
      </c>
      <c r="B15" s="39" t="s">
        <v>37</v>
      </c>
      <c r="C15" s="39" t="s">
        <v>38</v>
      </c>
      <c r="D15" s="68">
        <f>IFERROR(VLOOKUP($B15,'Tabelas auxiliares'!$A$160:$C$215,3,FALSE),0)</f>
        <v>0</v>
      </c>
      <c r="E15" s="41">
        <f>IFERROR(VLOOKUP($B15,'Tabelas auxiliares'!$A$111:$E$152,4,FALSE),0)</f>
        <v>189731.53155327393</v>
      </c>
      <c r="F15" s="42">
        <f>IFERROR(VLOOKUP($B15,'Tabelas auxiliares'!$A$111:$E$152,5,FALSE),0)</f>
        <v>60268.468446726067</v>
      </c>
      <c r="G15" s="58">
        <f>SUMIFS(Tabela1[VALOR],Tabela1[DE (ÁREA / ORIGEM)],'Saldos INVESTIMENTO AEO LOA 23'!A15,Tabela1[CUSTEIO ou INVESTIMENTO?],'Tabelas auxiliares'!$B$222)</f>
        <v>0</v>
      </c>
      <c r="H15" s="59">
        <f>SUMIFS(Tabela1[VALOR],Tabela1[PARA (ÁREA / DESTINO)],'Saldos INVESTIMENTO AEO LOA 23'!A15,Tabela1[CUSTEIO ou INVESTIMENTO?],'Tabelas auxiliares'!$B$222)</f>
        <v>0</v>
      </c>
      <c r="I15" s="67">
        <f t="shared" si="1"/>
        <v>0</v>
      </c>
      <c r="J15" s="43">
        <f>SUMIFS('1. Pré-Empenhos'!$S$4:$S$320,'1. Pré-Empenhos'!$D$4:$D$320,'Saldos INVESTIMENTO AEO LOA 23'!B15,'1. Pré-Empenhos'!$R$4:$R$320,'Tabelas auxiliares'!$B$222)</f>
        <v>0</v>
      </c>
      <c r="K15" s="13">
        <f>SUMIFS('2. Empenhos LOA UFABC 2023'!$Z$4:$Z$1000,'2. Empenhos LOA UFABC 2023'!$D$4:$D$1000,'Saldos INVESTIMENTO AEO LOA 23'!B15,'2. Empenhos LOA UFABC 2023'!$Y$4:$Y$1000,'Tabelas auxiliares'!$B$222)</f>
        <v>0</v>
      </c>
      <c r="L15" s="24">
        <f t="shared" si="0"/>
        <v>0</v>
      </c>
    </row>
    <row r="16" spans="1:12" x14ac:dyDescent="0.25">
      <c r="A16" t="s">
        <v>2357</v>
      </c>
      <c r="B16" s="39" t="s">
        <v>200</v>
      </c>
      <c r="C16" s="39" t="s">
        <v>204</v>
      </c>
      <c r="D16" s="68">
        <f>IFERROR(VLOOKUP($B16,'Tabelas auxiliares'!$A$160:$C$215,3,FALSE),0)</f>
        <v>0</v>
      </c>
      <c r="E16" s="41">
        <f>IFERROR(VLOOKUP($B16,'Tabelas auxiliares'!$A$111:$E$152,4,FALSE),0)</f>
        <v>0</v>
      </c>
      <c r="F16" s="42">
        <f>IFERROR(VLOOKUP($B16,'Tabelas auxiliares'!$A$111:$E$152,5,FALSE),0)</f>
        <v>0</v>
      </c>
      <c r="G16" s="58">
        <f>SUMIFS(Tabela1[VALOR],Tabela1[DE (ÁREA / ORIGEM)],'Saldos INVESTIMENTO AEO LOA 23'!A16,Tabela1[CUSTEIO ou INVESTIMENTO?],'Tabelas auxiliares'!$B$222)</f>
        <v>0</v>
      </c>
      <c r="H16" s="59">
        <f>SUMIFS(Tabela1[VALOR],Tabela1[PARA (ÁREA / DESTINO)],'Saldos INVESTIMENTO AEO LOA 23'!A16,Tabela1[CUSTEIO ou INVESTIMENTO?],'Tabelas auxiliares'!$B$222)</f>
        <v>1850</v>
      </c>
      <c r="I16" s="67">
        <f t="shared" si="1"/>
        <v>1850</v>
      </c>
      <c r="J16" s="43">
        <f>SUMIFS('1. Pré-Empenhos'!$S$4:$S$320,'1. Pré-Empenhos'!$D$4:$D$320,'Saldos INVESTIMENTO AEO LOA 23'!B16,'1. Pré-Empenhos'!$R$4:$R$320,'Tabelas auxiliares'!$B$222)</f>
        <v>4121.0200000000004</v>
      </c>
      <c r="K16" s="13">
        <f>SUMIFS('2. Empenhos LOA UFABC 2023'!$Z$4:$Z$1000,'2. Empenhos LOA UFABC 2023'!$D$4:$D$1000,'Saldos INVESTIMENTO AEO LOA 23'!B16,'2. Empenhos LOA UFABC 2023'!$Y$4:$Y$1000,'Tabelas auxiliares'!$B$222)</f>
        <v>1850</v>
      </c>
      <c r="L16" s="24">
        <f t="shared" si="0"/>
        <v>-4121.0200000000004</v>
      </c>
    </row>
    <row r="17" spans="1:12" x14ac:dyDescent="0.25">
      <c r="A17" t="s">
        <v>2358</v>
      </c>
      <c r="B17" s="39" t="s">
        <v>203</v>
      </c>
      <c r="C17" s="39" t="s">
        <v>205</v>
      </c>
      <c r="D17" s="68">
        <f>IFERROR(VLOOKUP($B17,'Tabelas auxiliares'!$A$160:$C$215,3,FALSE),0)</f>
        <v>0</v>
      </c>
      <c r="E17" s="41">
        <f>IFERROR(VLOOKUP($B17,'Tabelas auxiliares'!$A$111:$E$152,4,FALSE),0)</f>
        <v>0</v>
      </c>
      <c r="F17" s="42">
        <f>IFERROR(VLOOKUP($B17,'Tabelas auxiliares'!$A$111:$E$152,5,FALSE),0)</f>
        <v>0</v>
      </c>
      <c r="G17" s="58">
        <f>SUMIFS(Tabela1[VALOR],Tabela1[DE (ÁREA / ORIGEM)],'Saldos INVESTIMENTO AEO LOA 23'!A17,Tabela1[CUSTEIO ou INVESTIMENTO?],'Tabelas auxiliares'!$B$222)</f>
        <v>0</v>
      </c>
      <c r="H17" s="59">
        <f>SUMIFS(Tabela1[VALOR],Tabela1[PARA (ÁREA / DESTINO)],'Saldos INVESTIMENTO AEO LOA 23'!A17,Tabela1[CUSTEIO ou INVESTIMENTO?],'Tabelas auxiliares'!$B$222)</f>
        <v>0</v>
      </c>
      <c r="I17" s="67">
        <f t="shared" si="1"/>
        <v>0</v>
      </c>
      <c r="J17" s="43">
        <f>SUMIFS('1. Pré-Empenhos'!$S$4:$S$320,'1. Pré-Empenhos'!$D$4:$D$320,'Saldos INVESTIMENTO AEO LOA 23'!B17,'1. Pré-Empenhos'!$R$4:$R$320,'Tabelas auxiliares'!$B$222)</f>
        <v>0</v>
      </c>
      <c r="K17" s="13">
        <f>SUMIFS('2. Empenhos LOA UFABC 2023'!$Z$4:$Z$1000,'2. Empenhos LOA UFABC 2023'!$D$4:$D$1000,'Saldos INVESTIMENTO AEO LOA 23'!B17,'2. Empenhos LOA UFABC 2023'!$Y$4:$Y$1000,'Tabelas auxiliares'!$B$222)</f>
        <v>0</v>
      </c>
      <c r="L17" s="24">
        <f t="shared" si="0"/>
        <v>0</v>
      </c>
    </row>
    <row r="18" spans="1:12" x14ac:dyDescent="0.25">
      <c r="A18" t="s">
        <v>2359</v>
      </c>
      <c r="B18" s="39" t="s">
        <v>39</v>
      </c>
      <c r="C18" s="39" t="s">
        <v>40</v>
      </c>
      <c r="D18" s="68">
        <f>IFERROR(VLOOKUP($B18,'Tabelas auxiliares'!$A$160:$C$215,3,FALSE),0)</f>
        <v>0</v>
      </c>
      <c r="E18" s="41">
        <f>IFERROR(VLOOKUP($B18,'Tabelas auxiliares'!$A$111:$E$152,4,FALSE),0)</f>
        <v>227677.83786392873</v>
      </c>
      <c r="F18" s="42">
        <f>IFERROR(VLOOKUP($B18,'Tabelas auxiliares'!$A$111:$E$152,5,FALSE),0)</f>
        <v>72322.162136071274</v>
      </c>
      <c r="G18" s="58">
        <f>SUMIFS(Tabela1[VALOR],Tabela1[DE (ÁREA / ORIGEM)],'Saldos INVESTIMENTO AEO LOA 23'!A18,Tabela1[CUSTEIO ou INVESTIMENTO?],'Tabelas auxiliares'!$B$222)</f>
        <v>0</v>
      </c>
      <c r="H18" s="59">
        <f>SUMIFS(Tabela1[VALOR],Tabela1[PARA (ÁREA / DESTINO)],'Saldos INVESTIMENTO AEO LOA 23'!A18,Tabela1[CUSTEIO ou INVESTIMENTO?],'Tabelas auxiliares'!$B$222)</f>
        <v>0</v>
      </c>
      <c r="I18" s="67">
        <f t="shared" si="1"/>
        <v>0</v>
      </c>
      <c r="J18" s="43">
        <f>SUMIFS('1. Pré-Empenhos'!$S$4:$S$320,'1. Pré-Empenhos'!$D$4:$D$320,'Saldos INVESTIMENTO AEO LOA 23'!B18,'1. Pré-Empenhos'!$R$4:$R$320,'Tabelas auxiliares'!$B$222)</f>
        <v>0</v>
      </c>
      <c r="K18" s="13">
        <f>SUMIFS('2. Empenhos LOA UFABC 2023'!$Z$4:$Z$1000,'2. Empenhos LOA UFABC 2023'!$D$4:$D$1000,'Saldos INVESTIMENTO AEO LOA 23'!B18,'2. Empenhos LOA UFABC 2023'!$Y$4:$Y$1000,'Tabelas auxiliares'!$B$222)</f>
        <v>0</v>
      </c>
      <c r="L18" s="24">
        <f t="shared" si="0"/>
        <v>0</v>
      </c>
    </row>
    <row r="19" spans="1:12" x14ac:dyDescent="0.25">
      <c r="A19" t="s">
        <v>2360</v>
      </c>
      <c r="B19" s="39" t="s">
        <v>29</v>
      </c>
      <c r="C19" s="39" t="s">
        <v>30</v>
      </c>
      <c r="D19" s="68">
        <f>IFERROR(VLOOKUP($B19,'Tabelas auxiliares'!$A$160:$C$215,3,FALSE),0)</f>
        <v>0</v>
      </c>
      <c r="E19" s="41">
        <f>IFERROR(VLOOKUP($B19,'Tabelas auxiliares'!$A$111:$E$152,4,FALSE),0)</f>
        <v>37946.306310654785</v>
      </c>
      <c r="F19" s="42">
        <f>IFERROR(VLOOKUP($B19,'Tabelas auxiliares'!$A$111:$E$152,5,FALSE),0)</f>
        <v>12053.693689345213</v>
      </c>
      <c r="G19" s="58">
        <f>SUMIFS(Tabela1[VALOR],Tabela1[DE (ÁREA / ORIGEM)],'Saldos INVESTIMENTO AEO LOA 23'!A19,Tabela1[CUSTEIO ou INVESTIMENTO?],'Tabelas auxiliares'!$B$222)</f>
        <v>0</v>
      </c>
      <c r="H19" s="59">
        <f>SUMIFS(Tabela1[VALOR],Tabela1[PARA (ÁREA / DESTINO)],'Saldos INVESTIMENTO AEO LOA 23'!A19,Tabela1[CUSTEIO ou INVESTIMENTO?],'Tabelas auxiliares'!$B$222)</f>
        <v>0</v>
      </c>
      <c r="I19" s="67">
        <f t="shared" si="1"/>
        <v>0</v>
      </c>
      <c r="J19" s="43">
        <f>SUMIFS('1. Pré-Empenhos'!$S$4:$S$320,'1. Pré-Empenhos'!$D$4:$D$320,'Saldos INVESTIMENTO AEO LOA 23'!B19,'1. Pré-Empenhos'!$R$4:$R$320,'Tabelas auxiliares'!$B$222)</f>
        <v>0</v>
      </c>
      <c r="K19" s="13">
        <f>SUMIFS('2. Empenhos LOA UFABC 2023'!$Z$4:$Z$1000,'2. Empenhos LOA UFABC 2023'!$D$4:$D$1000,'Saldos INVESTIMENTO AEO LOA 23'!B19,'2. Empenhos LOA UFABC 2023'!$Y$4:$Y$1000,'Tabelas auxiliares'!$B$222)</f>
        <v>0</v>
      </c>
      <c r="L19" s="24">
        <f t="shared" si="0"/>
        <v>0</v>
      </c>
    </row>
    <row r="20" spans="1:12" ht="30" x14ac:dyDescent="0.25">
      <c r="A20" t="s">
        <v>2361</v>
      </c>
      <c r="B20" s="39" t="s">
        <v>41</v>
      </c>
      <c r="C20" s="39" t="s">
        <v>42</v>
      </c>
      <c r="D20" s="68">
        <f>IFERROR(VLOOKUP($B20,'Tabelas auxiliares'!$A$160:$C$215,3,FALSE),0)</f>
        <v>0</v>
      </c>
      <c r="E20" s="41">
        <f>IFERROR(VLOOKUP($B20,'Tabelas auxiliares'!$A$111:$E$152,4,FALSE),0)</f>
        <v>113838.91893196436</v>
      </c>
      <c r="F20" s="42">
        <f>IFERROR(VLOOKUP($B20,'Tabelas auxiliares'!$A$111:$E$152,5,FALSE),0)</f>
        <v>36161.081068035637</v>
      </c>
      <c r="G20" s="58">
        <f>SUMIFS(Tabela1[VALOR],Tabela1[DE (ÁREA / ORIGEM)],'Saldos INVESTIMENTO AEO LOA 23'!A20,Tabela1[CUSTEIO ou INVESTIMENTO?],'Tabelas auxiliares'!$B$222)</f>
        <v>0</v>
      </c>
      <c r="H20" s="59">
        <f>SUMIFS(Tabela1[VALOR],Tabela1[PARA (ÁREA / DESTINO)],'Saldos INVESTIMENTO AEO LOA 23'!A20,Tabela1[CUSTEIO ou INVESTIMENTO?],'Tabelas auxiliares'!$B$222)</f>
        <v>0</v>
      </c>
      <c r="I20" s="67">
        <f t="shared" si="1"/>
        <v>0</v>
      </c>
      <c r="J20" s="43">
        <f>SUMIFS('1. Pré-Empenhos'!$S$4:$S$320,'1. Pré-Empenhos'!$D$4:$D$320,'Saldos INVESTIMENTO AEO LOA 23'!B20,'1. Pré-Empenhos'!$R$4:$R$320,'Tabelas auxiliares'!$B$222)</f>
        <v>69258.91</v>
      </c>
      <c r="K20" s="13">
        <f>SUMIFS('2. Empenhos LOA UFABC 2023'!$Z$4:$Z$1000,'2. Empenhos LOA UFABC 2023'!$D$4:$D$1000,'Saldos INVESTIMENTO AEO LOA 23'!B20,'2. Empenhos LOA UFABC 2023'!$Y$4:$Y$1000,'Tabelas auxiliares'!$B$222)</f>
        <v>0</v>
      </c>
      <c r="L20" s="24">
        <f t="shared" si="0"/>
        <v>-69258.91</v>
      </c>
    </row>
    <row r="21" spans="1:12" x14ac:dyDescent="0.25">
      <c r="A21" t="s">
        <v>2362</v>
      </c>
      <c r="B21" s="39" t="s">
        <v>43</v>
      </c>
      <c r="C21" s="39" t="s">
        <v>44</v>
      </c>
      <c r="D21" s="68">
        <f>IFERROR(VLOOKUP($B21,'Tabelas auxiliares'!$A$160:$C$215,3,FALSE),0)</f>
        <v>0</v>
      </c>
      <c r="E21" s="41">
        <f>IFERROR(VLOOKUP($B21,'Tabelas auxiliares'!$A$111:$E$152,4,FALSE),0)</f>
        <v>64129.257665006589</v>
      </c>
      <c r="F21" s="42">
        <f>IFERROR(VLOOKUP($B21,'Tabelas auxiliares'!$A$111:$E$152,5,FALSE),0)</f>
        <v>20370.742334993411</v>
      </c>
      <c r="G21" s="58">
        <f>SUMIFS(Tabela1[VALOR],Tabela1[DE (ÁREA / ORIGEM)],'Saldos INVESTIMENTO AEO LOA 23'!A21,Tabela1[CUSTEIO ou INVESTIMENTO?],'Tabelas auxiliares'!$B$222)</f>
        <v>0</v>
      </c>
      <c r="H21" s="59">
        <f>SUMIFS(Tabela1[VALOR],Tabela1[PARA (ÁREA / DESTINO)],'Saldos INVESTIMENTO AEO LOA 23'!A21,Tabela1[CUSTEIO ou INVESTIMENTO?],'Tabelas auxiliares'!$B$222)</f>
        <v>0</v>
      </c>
      <c r="I21" s="67">
        <f t="shared" si="1"/>
        <v>0</v>
      </c>
      <c r="J21" s="43">
        <f>SUMIFS('1. Pré-Empenhos'!$S$4:$S$320,'1. Pré-Empenhos'!$D$4:$D$320,'Saldos INVESTIMENTO AEO LOA 23'!B21,'1. Pré-Empenhos'!$R$4:$R$320,'Tabelas auxiliares'!$B$222)</f>
        <v>0</v>
      </c>
      <c r="K21" s="13">
        <f>SUMIFS('2. Empenhos LOA UFABC 2023'!$Z$4:$Z$1000,'2. Empenhos LOA UFABC 2023'!$D$4:$D$1000,'Saldos INVESTIMENTO AEO LOA 23'!B21,'2. Empenhos LOA UFABC 2023'!$Y$4:$Y$1000,'Tabelas auxiliares'!$B$222)</f>
        <v>0</v>
      </c>
      <c r="L21" s="24">
        <f t="shared" si="0"/>
        <v>0</v>
      </c>
    </row>
    <row r="22" spans="1:12" x14ac:dyDescent="0.25">
      <c r="A22" t="s">
        <v>2363</v>
      </c>
      <c r="B22" s="39" t="s">
        <v>516</v>
      </c>
      <c r="C22" s="39" t="s">
        <v>513</v>
      </c>
      <c r="D22" s="68">
        <f>IFERROR(VLOOKUP($B22,'Tabelas auxiliares'!$A$160:$C$215,3,FALSE),0)</f>
        <v>0</v>
      </c>
      <c r="E22" s="41">
        <f>IFERROR(VLOOKUP($B22,'Tabelas auxiliares'!$A$111:$E$152,4,FALSE),0)</f>
        <v>0</v>
      </c>
      <c r="F22" s="42">
        <f>IFERROR(VLOOKUP($B22,'Tabelas auxiliares'!$A$111:$E$152,5,FALSE),0)</f>
        <v>0</v>
      </c>
      <c r="G22" s="58">
        <f>SUMIFS(Tabela1[VALOR],Tabela1[DE (ÁREA / ORIGEM)],'Saldos INVESTIMENTO AEO LOA 23'!A22,Tabela1[CUSTEIO ou INVESTIMENTO?],'Tabelas auxiliares'!$B$222)</f>
        <v>0</v>
      </c>
      <c r="H22" s="59">
        <f>SUMIFS(Tabela1[VALOR],Tabela1[PARA (ÁREA / DESTINO)],'Saldos INVESTIMENTO AEO LOA 23'!A22,Tabela1[CUSTEIO ou INVESTIMENTO?],'Tabelas auxiliares'!$B$222)</f>
        <v>0</v>
      </c>
      <c r="I22" s="67">
        <f t="shared" si="1"/>
        <v>0</v>
      </c>
      <c r="J22" s="43">
        <f>SUMIFS('1. Pré-Empenhos'!$S$4:$S$320,'1. Pré-Empenhos'!$D$4:$D$320,'Saldos INVESTIMENTO AEO LOA 23'!B22,'1. Pré-Empenhos'!$R$4:$R$320,'Tabelas auxiliares'!$B$222)</f>
        <v>0</v>
      </c>
      <c r="K22" s="13">
        <f>SUMIFS('2. Empenhos LOA UFABC 2023'!$Z$4:$Z$1000,'2. Empenhos LOA UFABC 2023'!$D$4:$D$1000,'Saldos INVESTIMENTO AEO LOA 23'!B22,'2. Empenhos LOA UFABC 2023'!$Y$4:$Y$1000,'Tabelas auxiliares'!$B$222)</f>
        <v>0</v>
      </c>
      <c r="L22" s="24">
        <f t="shared" si="0"/>
        <v>0</v>
      </c>
    </row>
    <row r="23" spans="1:12" x14ac:dyDescent="0.25">
      <c r="A23" t="s">
        <v>2364</v>
      </c>
      <c r="B23" s="39" t="s">
        <v>508</v>
      </c>
      <c r="C23" s="39" t="s">
        <v>527</v>
      </c>
      <c r="D23" s="68">
        <f>IFERROR(VLOOKUP($B23,'Tabelas auxiliares'!$A$160:$C$215,3,FALSE),0)</f>
        <v>0</v>
      </c>
      <c r="E23" s="41">
        <f>IFERROR(VLOOKUP($B23,'Tabelas auxiliares'!$A$111:$E$152,4,FALSE),0)</f>
        <v>0</v>
      </c>
      <c r="F23" s="42">
        <f>IFERROR(VLOOKUP($B23,'Tabelas auxiliares'!$A$111:$E$152,5,FALSE),0)</f>
        <v>0</v>
      </c>
      <c r="G23" s="58">
        <f>SUMIFS(Tabela1[VALOR],Tabela1[DE (ÁREA / ORIGEM)],'Saldos INVESTIMENTO AEO LOA 23'!A23,Tabela1[CUSTEIO ou INVESTIMENTO?],'Tabelas auxiliares'!$B$222)</f>
        <v>0</v>
      </c>
      <c r="H23" s="59">
        <f>SUMIFS(Tabela1[VALOR],Tabela1[PARA (ÁREA / DESTINO)],'Saldos INVESTIMENTO AEO LOA 23'!A23,Tabela1[CUSTEIO ou INVESTIMENTO?],'Tabelas auxiliares'!$B$222)</f>
        <v>0</v>
      </c>
      <c r="I23" s="67">
        <f t="shared" si="1"/>
        <v>0</v>
      </c>
      <c r="J23" s="43">
        <f>SUMIFS('1. Pré-Empenhos'!$S$4:$S$320,'1. Pré-Empenhos'!$D$4:$D$320,'Saldos INVESTIMENTO AEO LOA 23'!B23,'1. Pré-Empenhos'!$R$4:$R$320,'Tabelas auxiliares'!$B$222)</f>
        <v>0</v>
      </c>
      <c r="K23" s="13">
        <f>SUMIFS('2. Empenhos LOA UFABC 2023'!$Z$4:$Z$1000,'2. Empenhos LOA UFABC 2023'!$D$4:$D$1000,'Saldos INVESTIMENTO AEO LOA 23'!B23,'2. Empenhos LOA UFABC 2023'!$Y$4:$Y$1000,'Tabelas auxiliares'!$B$222)</f>
        <v>0</v>
      </c>
      <c r="L23" s="24">
        <f t="shared" si="0"/>
        <v>0</v>
      </c>
    </row>
    <row r="24" spans="1:12" ht="30" x14ac:dyDescent="0.25">
      <c r="A24" t="s">
        <v>2365</v>
      </c>
      <c r="B24" s="39" t="s">
        <v>45</v>
      </c>
      <c r="C24" s="39" t="s">
        <v>46</v>
      </c>
      <c r="D24" s="68">
        <f>IFERROR(VLOOKUP($B24,'Tabelas auxiliares'!$A$160:$C$215,3,FALSE),0)</f>
        <v>0</v>
      </c>
      <c r="E24" s="41">
        <f>IFERROR(VLOOKUP($B24,'Tabelas auxiliares'!$A$111:$E$152,4,FALSE),0)</f>
        <v>113838.91893196436</v>
      </c>
      <c r="F24" s="42">
        <f>IFERROR(VLOOKUP($B24,'Tabelas auxiliares'!$A$111:$E$152,5,FALSE),0)</f>
        <v>36161.081068035637</v>
      </c>
      <c r="G24" s="58">
        <f>SUMIFS(Tabela1[VALOR],Tabela1[DE (ÁREA / ORIGEM)],'Saldos INVESTIMENTO AEO LOA 23'!A24,Tabela1[CUSTEIO ou INVESTIMENTO?],'Tabelas auxiliares'!$B$222)</f>
        <v>0</v>
      </c>
      <c r="H24" s="59">
        <f>SUMIFS(Tabela1[VALOR],Tabela1[PARA (ÁREA / DESTINO)],'Saldos INVESTIMENTO AEO LOA 23'!A24,Tabela1[CUSTEIO ou INVESTIMENTO?],'Tabelas auxiliares'!$B$222)</f>
        <v>0</v>
      </c>
      <c r="I24" s="67">
        <f t="shared" si="1"/>
        <v>0</v>
      </c>
      <c r="J24" s="43">
        <f>SUMIFS('1. Pré-Empenhos'!$S$4:$S$320,'1. Pré-Empenhos'!$D$4:$D$320,'Saldos INVESTIMENTO AEO LOA 23'!B24,'1. Pré-Empenhos'!$R$4:$R$320,'Tabelas auxiliares'!$B$222)</f>
        <v>0</v>
      </c>
      <c r="K24" s="13">
        <f>SUMIFS('2. Empenhos LOA UFABC 2023'!$Z$4:$Z$1000,'2. Empenhos LOA UFABC 2023'!$D$4:$D$1000,'Saldos INVESTIMENTO AEO LOA 23'!B24,'2. Empenhos LOA UFABC 2023'!$Y$4:$Y$1000,'Tabelas auxiliares'!$B$222)</f>
        <v>0</v>
      </c>
      <c r="L24" s="24">
        <f t="shared" si="0"/>
        <v>0</v>
      </c>
    </row>
    <row r="25" spans="1:12" x14ac:dyDescent="0.25">
      <c r="A25" t="s">
        <v>2366</v>
      </c>
      <c r="B25" s="39" t="s">
        <v>47</v>
      </c>
      <c r="C25" s="39" t="s">
        <v>48</v>
      </c>
      <c r="D25" s="68">
        <f>IFERROR(VLOOKUP($B25,'Tabelas auxiliares'!$A$160:$C$215,3,FALSE),0)</f>
        <v>0</v>
      </c>
      <c r="E25" s="41">
        <f>IFERROR(VLOOKUP($B25,'Tabelas auxiliares'!$A$111:$E$152,4,FALSE),0)</f>
        <v>75892.61262130957</v>
      </c>
      <c r="F25" s="42">
        <f>IFERROR(VLOOKUP($B25,'Tabelas auxiliares'!$A$111:$E$152,5,FALSE),0)</f>
        <v>24107.387378690426</v>
      </c>
      <c r="G25" s="58">
        <f>SUMIFS(Tabela1[VALOR],Tabela1[DE (ÁREA / ORIGEM)],'Saldos INVESTIMENTO AEO LOA 23'!A25,Tabela1[CUSTEIO ou INVESTIMENTO?],'Tabelas auxiliares'!$B$222)</f>
        <v>0</v>
      </c>
      <c r="H25" s="59">
        <f>SUMIFS(Tabela1[VALOR],Tabela1[PARA (ÁREA / DESTINO)],'Saldos INVESTIMENTO AEO LOA 23'!A25,Tabela1[CUSTEIO ou INVESTIMENTO?],'Tabelas auxiliares'!$B$222)</f>
        <v>0</v>
      </c>
      <c r="I25" s="67">
        <f t="shared" si="1"/>
        <v>0</v>
      </c>
      <c r="J25" s="43">
        <f>SUMIFS('1. Pré-Empenhos'!$S$4:$S$320,'1. Pré-Empenhos'!$D$4:$D$320,'Saldos INVESTIMENTO AEO LOA 23'!B25,'1. Pré-Empenhos'!$R$4:$R$320,'Tabelas auxiliares'!$B$222)</f>
        <v>0</v>
      </c>
      <c r="K25" s="13">
        <f>SUMIFS('2. Empenhos LOA UFABC 2023'!$Z$4:$Z$1000,'2. Empenhos LOA UFABC 2023'!$D$4:$D$1000,'Saldos INVESTIMENTO AEO LOA 23'!B25,'2. Empenhos LOA UFABC 2023'!$Y$4:$Y$1000,'Tabelas auxiliares'!$B$222)</f>
        <v>0</v>
      </c>
      <c r="L25" s="24">
        <f t="shared" si="0"/>
        <v>0</v>
      </c>
    </row>
    <row r="26" spans="1:12" x14ac:dyDescent="0.25">
      <c r="A26" t="s">
        <v>2367</v>
      </c>
      <c r="B26" s="39" t="s">
        <v>517</v>
      </c>
      <c r="C26" s="39" t="s">
        <v>514</v>
      </c>
      <c r="D26" s="68">
        <f>IFERROR(VLOOKUP($B26,'Tabelas auxiliares'!$A$160:$C$215,3,FALSE),0)</f>
        <v>0</v>
      </c>
      <c r="E26" s="41">
        <f>IFERROR(VLOOKUP($B26,'Tabelas auxiliares'!$A$111:$E$152,4,FALSE),0)</f>
        <v>0</v>
      </c>
      <c r="F26" s="42">
        <f>IFERROR(VLOOKUP($B26,'Tabelas auxiliares'!$A$111:$E$152,5,FALSE),0)</f>
        <v>0</v>
      </c>
      <c r="G26" s="58">
        <f>SUMIFS(Tabela1[VALOR],Tabela1[DE (ÁREA / ORIGEM)],'Saldos INVESTIMENTO AEO LOA 23'!A26,Tabela1[CUSTEIO ou INVESTIMENTO?],'Tabelas auxiliares'!$B$222)</f>
        <v>0</v>
      </c>
      <c r="H26" s="59">
        <f>SUMIFS(Tabela1[VALOR],Tabela1[PARA (ÁREA / DESTINO)],'Saldos INVESTIMENTO AEO LOA 23'!A26,Tabela1[CUSTEIO ou INVESTIMENTO?],'Tabelas auxiliares'!$B$222)</f>
        <v>0</v>
      </c>
      <c r="I26" s="67">
        <f t="shared" si="1"/>
        <v>0</v>
      </c>
      <c r="J26" s="43">
        <f>SUMIFS('1. Pré-Empenhos'!$S$4:$S$320,'1. Pré-Empenhos'!$D$4:$D$320,'Saldos INVESTIMENTO AEO LOA 23'!B26,'1. Pré-Empenhos'!$R$4:$R$320,'Tabelas auxiliares'!$B$222)</f>
        <v>0</v>
      </c>
      <c r="K26" s="13">
        <f>SUMIFS('2. Empenhos LOA UFABC 2023'!$Z$4:$Z$1000,'2. Empenhos LOA UFABC 2023'!$D$4:$D$1000,'Saldos INVESTIMENTO AEO LOA 23'!B26,'2. Empenhos LOA UFABC 2023'!$Y$4:$Y$1000,'Tabelas auxiliares'!$B$222)</f>
        <v>0</v>
      </c>
      <c r="L26" s="24">
        <f t="shared" si="0"/>
        <v>0</v>
      </c>
    </row>
    <row r="27" spans="1:12" x14ac:dyDescent="0.25">
      <c r="A27" t="s">
        <v>2368</v>
      </c>
      <c r="B27" s="39" t="s">
        <v>2339</v>
      </c>
      <c r="C27" s="39" t="s">
        <v>2340</v>
      </c>
      <c r="D27" s="68">
        <f>IFERROR(VLOOKUP($B27,'Tabelas auxiliares'!$A$160:$C$215,3,FALSE),0)</f>
        <v>0</v>
      </c>
      <c r="E27" s="41">
        <f>IFERROR(VLOOKUP($B27,'Tabelas auxiliares'!$A$111:$E$152,4,FALSE),0)</f>
        <v>0</v>
      </c>
      <c r="F27" s="42">
        <f>IFERROR(VLOOKUP($B27,'Tabelas auxiliares'!$A$111:$E$152,5,FALSE),0)</f>
        <v>0</v>
      </c>
      <c r="G27" s="58">
        <f>SUMIFS(Tabela1[VALOR],Tabela1[DE (ÁREA / ORIGEM)],'Saldos INVESTIMENTO AEO LOA 23'!A27,Tabela1[CUSTEIO ou INVESTIMENTO?],'Tabelas auxiliares'!$B$222)</f>
        <v>0</v>
      </c>
      <c r="H27" s="59">
        <f>SUMIFS(Tabela1[VALOR],Tabela1[PARA (ÁREA / DESTINO)],'Saldos INVESTIMENTO AEO LOA 23'!A27,Tabela1[CUSTEIO ou INVESTIMENTO?],'Tabelas auxiliares'!$B$222)</f>
        <v>0</v>
      </c>
      <c r="I27" s="67">
        <f t="shared" ref="I27" si="4">D27-G27+H27</f>
        <v>0</v>
      </c>
      <c r="J27" s="43">
        <f>SUMIFS('1. Pré-Empenhos'!$S$4:$S$320,'1. Pré-Empenhos'!$D$4:$D$320,'Saldos INVESTIMENTO AEO LOA 23'!B27,'1. Pré-Empenhos'!$R$4:$R$320,'Tabelas auxiliares'!$B$222)</f>
        <v>0</v>
      </c>
      <c r="K27" s="13">
        <f>SUMIFS('2. Empenhos LOA UFABC 2023'!$Z$4:$Z$1000,'2. Empenhos LOA UFABC 2023'!$D$4:$D$1000,'Saldos INVESTIMENTO AEO LOA 23'!B27,'2. Empenhos LOA UFABC 2023'!$Y$4:$Y$1000,'Tabelas auxiliares'!$B$222)</f>
        <v>0</v>
      </c>
      <c r="L27" s="24">
        <f t="shared" ref="L27" si="5">I27-J27-K27</f>
        <v>0</v>
      </c>
    </row>
    <row r="28" spans="1:12" ht="30" x14ac:dyDescent="0.25">
      <c r="A28" t="s">
        <v>2369</v>
      </c>
      <c r="B28" s="39" t="s">
        <v>49</v>
      </c>
      <c r="C28" s="39" t="s">
        <v>50</v>
      </c>
      <c r="D28" s="68">
        <f>IFERROR(VLOOKUP($B28,'Tabelas auxiliares'!$A$160:$C$215,3,FALSE),0)</f>
        <v>0</v>
      </c>
      <c r="E28" s="41">
        <f>IFERROR(VLOOKUP($B28,'Tabelas auxiliares'!$A$111:$E$152,4,FALSE),0)</f>
        <v>113838.91893196436</v>
      </c>
      <c r="F28" s="42">
        <f>IFERROR(VLOOKUP($B28,'Tabelas auxiliares'!$A$111:$E$152,5,FALSE),0)</f>
        <v>36161.081068035637</v>
      </c>
      <c r="G28" s="58">
        <f>SUMIFS(Tabela1[VALOR],Tabela1[DE (ÁREA / ORIGEM)],'Saldos INVESTIMENTO AEO LOA 23'!A28,Tabela1[CUSTEIO ou INVESTIMENTO?],'Tabelas auxiliares'!$B$222)</f>
        <v>0</v>
      </c>
      <c r="H28" s="59">
        <f>SUMIFS(Tabela1[VALOR],Tabela1[PARA (ÁREA / DESTINO)],'Saldos INVESTIMENTO AEO LOA 23'!A28,Tabela1[CUSTEIO ou INVESTIMENTO?],'Tabelas auxiliares'!$B$222)</f>
        <v>0</v>
      </c>
      <c r="I28" s="67">
        <f t="shared" si="1"/>
        <v>0</v>
      </c>
      <c r="J28" s="43">
        <f>SUMIFS('1. Pré-Empenhos'!$S$4:$S$320,'1. Pré-Empenhos'!$D$4:$D$320,'Saldos INVESTIMENTO AEO LOA 23'!B28,'1. Pré-Empenhos'!$R$4:$R$320,'Tabelas auxiliares'!$B$222)</f>
        <v>0</v>
      </c>
      <c r="K28" s="13">
        <f>SUMIFS('2. Empenhos LOA UFABC 2023'!$Z$4:$Z$1000,'2. Empenhos LOA UFABC 2023'!$D$4:$D$1000,'Saldos INVESTIMENTO AEO LOA 23'!B28,'2. Empenhos LOA UFABC 2023'!$Y$4:$Y$1000,'Tabelas auxiliares'!$B$222)</f>
        <v>0</v>
      </c>
      <c r="L28" s="24">
        <f t="shared" si="0"/>
        <v>0</v>
      </c>
    </row>
    <row r="29" spans="1:12" x14ac:dyDescent="0.25">
      <c r="A29" t="s">
        <v>2370</v>
      </c>
      <c r="B29" s="39" t="s">
        <v>51</v>
      </c>
      <c r="C29" s="39" t="s">
        <v>52</v>
      </c>
      <c r="D29" s="68">
        <f>IFERROR(VLOOKUP($B29,'Tabelas auxiliares'!$A$160:$C$215,3,FALSE),0)</f>
        <v>0</v>
      </c>
      <c r="E29" s="41">
        <f>IFERROR(VLOOKUP($B29,'Tabelas auxiliares'!$A$111:$E$152,4,FALSE),0)</f>
        <v>265624.14417458349</v>
      </c>
      <c r="F29" s="42">
        <f>IFERROR(VLOOKUP($B29,'Tabelas auxiliares'!$A$111:$E$152,5,FALSE),0)</f>
        <v>84375.855825416496</v>
      </c>
      <c r="G29" s="58">
        <f>SUMIFS(Tabela1[VALOR],Tabela1[DE (ÁREA / ORIGEM)],'Saldos INVESTIMENTO AEO LOA 23'!A29,Tabela1[CUSTEIO ou INVESTIMENTO?],'Tabelas auxiliares'!$B$222)</f>
        <v>0</v>
      </c>
      <c r="H29" s="59">
        <f>SUMIFS(Tabela1[VALOR],Tabela1[PARA (ÁREA / DESTINO)],'Saldos INVESTIMENTO AEO LOA 23'!A29,Tabela1[CUSTEIO ou INVESTIMENTO?],'Tabelas auxiliares'!$B$222)</f>
        <v>0</v>
      </c>
      <c r="I29" s="67">
        <f t="shared" si="1"/>
        <v>0</v>
      </c>
      <c r="J29" s="43">
        <f>SUMIFS('1. Pré-Empenhos'!$S$4:$S$320,'1. Pré-Empenhos'!$D$4:$D$320,'Saldos INVESTIMENTO AEO LOA 23'!B29,'1. Pré-Empenhos'!$R$4:$R$320,'Tabelas auxiliares'!$B$222)</f>
        <v>0</v>
      </c>
      <c r="K29" s="13">
        <f>SUMIFS('2. Empenhos LOA UFABC 2023'!$Z$4:$Z$1000,'2. Empenhos LOA UFABC 2023'!$D$4:$D$1000,'Saldos INVESTIMENTO AEO LOA 23'!B29,'2. Empenhos LOA UFABC 2023'!$Y$4:$Y$1000,'Tabelas auxiliares'!$B$222)</f>
        <v>0</v>
      </c>
      <c r="L29" s="24">
        <f t="shared" si="0"/>
        <v>0</v>
      </c>
    </row>
    <row r="30" spans="1:12" x14ac:dyDescent="0.25">
      <c r="A30" t="s">
        <v>2371</v>
      </c>
      <c r="B30" s="39" t="s">
        <v>518</v>
      </c>
      <c r="C30" s="39" t="s">
        <v>515</v>
      </c>
      <c r="D30" s="68">
        <f>IFERROR(VLOOKUP($B30,'Tabelas auxiliares'!$A$160:$C$215,3,FALSE),0)</f>
        <v>0</v>
      </c>
      <c r="E30" s="41">
        <f>IFERROR(VLOOKUP($B30,'Tabelas auxiliares'!$A$111:$E$152,4,FALSE),0)</f>
        <v>0</v>
      </c>
      <c r="F30" s="42">
        <f>IFERROR(VLOOKUP($B30,'Tabelas auxiliares'!$A$111:$E$152,5,FALSE),0)</f>
        <v>0</v>
      </c>
      <c r="G30" s="58">
        <f>SUMIFS(Tabela1[VALOR],Tabela1[DE (ÁREA / ORIGEM)],'Saldos INVESTIMENTO AEO LOA 23'!A30,Tabela1[CUSTEIO ou INVESTIMENTO?],'Tabelas auxiliares'!$B$222)</f>
        <v>0</v>
      </c>
      <c r="H30" s="59">
        <f>SUMIFS(Tabela1[VALOR],Tabela1[PARA (ÁREA / DESTINO)],'Saldos INVESTIMENTO AEO LOA 23'!A30,Tabela1[CUSTEIO ou INVESTIMENTO?],'Tabelas auxiliares'!$B$222)</f>
        <v>0</v>
      </c>
      <c r="I30" s="67">
        <f t="shared" si="1"/>
        <v>0</v>
      </c>
      <c r="J30" s="43">
        <f>SUMIFS('1. Pré-Empenhos'!$S$4:$S$320,'1. Pré-Empenhos'!$D$4:$D$320,'Saldos INVESTIMENTO AEO LOA 23'!B30,'1. Pré-Empenhos'!$R$4:$R$320,'Tabelas auxiliares'!$B$222)</f>
        <v>0</v>
      </c>
      <c r="K30" s="13">
        <f>SUMIFS('2. Empenhos LOA UFABC 2023'!$Z$4:$Z$1000,'2. Empenhos LOA UFABC 2023'!$D$4:$D$1000,'Saldos INVESTIMENTO AEO LOA 23'!B30,'2. Empenhos LOA UFABC 2023'!$Y$4:$Y$1000,'Tabelas auxiliares'!$B$222)</f>
        <v>0</v>
      </c>
      <c r="L30" s="24">
        <f t="shared" si="0"/>
        <v>0</v>
      </c>
    </row>
    <row r="31" spans="1:12" x14ac:dyDescent="0.25">
      <c r="A31" t="s">
        <v>2372</v>
      </c>
      <c r="B31" s="39" t="s">
        <v>2341</v>
      </c>
      <c r="C31" s="39" t="s">
        <v>2342</v>
      </c>
      <c r="D31" s="68">
        <f>IFERROR(VLOOKUP($B31,'Tabelas auxiliares'!$A$160:$C$215,3,FALSE),0)</f>
        <v>0</v>
      </c>
      <c r="E31" s="41">
        <f>IFERROR(VLOOKUP($B31,'Tabelas auxiliares'!$A$111:$E$152,4,FALSE),0)</f>
        <v>0</v>
      </c>
      <c r="F31" s="42">
        <f>IFERROR(VLOOKUP($B31,'Tabelas auxiliares'!$A$111:$E$152,5,FALSE),0)</f>
        <v>0</v>
      </c>
      <c r="G31" s="58">
        <f>SUMIFS(Tabela1[VALOR],Tabela1[DE (ÁREA / ORIGEM)],'Saldos INVESTIMENTO AEO LOA 23'!A31,Tabela1[CUSTEIO ou INVESTIMENTO?],'Tabelas auxiliares'!$B$222)</f>
        <v>0</v>
      </c>
      <c r="H31" s="59">
        <f>SUMIFS(Tabela1[VALOR],Tabela1[PARA (ÁREA / DESTINO)],'Saldos INVESTIMENTO AEO LOA 23'!A31,Tabela1[CUSTEIO ou INVESTIMENTO?],'Tabelas auxiliares'!$B$222)</f>
        <v>0</v>
      </c>
      <c r="I31" s="67">
        <f t="shared" ref="I31" si="6">D31-G31+H31</f>
        <v>0</v>
      </c>
      <c r="J31" s="43">
        <f>SUMIFS('1. Pré-Empenhos'!$S$4:$S$320,'1. Pré-Empenhos'!$D$4:$D$320,'Saldos INVESTIMENTO AEO LOA 23'!B31,'1. Pré-Empenhos'!$R$4:$R$320,'Tabelas auxiliares'!$B$222)</f>
        <v>0</v>
      </c>
      <c r="K31" s="13">
        <f>SUMIFS('2. Empenhos LOA UFABC 2023'!$Z$4:$Z$1000,'2. Empenhos LOA UFABC 2023'!$D$4:$D$1000,'Saldos INVESTIMENTO AEO LOA 23'!B31,'2. Empenhos LOA UFABC 2023'!$Y$4:$Y$1000,'Tabelas auxiliares'!$B$222)</f>
        <v>0</v>
      </c>
      <c r="L31" s="24">
        <f t="shared" ref="L31" si="7">I31-J31-K31</f>
        <v>0</v>
      </c>
    </row>
    <row r="32" spans="1:12" ht="30" x14ac:dyDescent="0.25">
      <c r="A32" t="s">
        <v>2373</v>
      </c>
      <c r="B32" s="39" t="s">
        <v>53</v>
      </c>
      <c r="C32" s="39" t="s">
        <v>54</v>
      </c>
      <c r="D32" s="68">
        <f>IFERROR(VLOOKUP($B32,'Tabelas auxiliares'!$A$160:$C$215,3,FALSE),0)</f>
        <v>0</v>
      </c>
      <c r="E32" s="41">
        <f>IFERROR(VLOOKUP($B32,'Tabelas auxiliares'!$A$111:$E$152,4,FALSE),0)</f>
        <v>872765.04514506005</v>
      </c>
      <c r="F32" s="42">
        <f>IFERROR(VLOOKUP($B32,'Tabelas auxiliares'!$A$111:$E$152,5,FALSE),0)</f>
        <v>277234.95485493989</v>
      </c>
      <c r="G32" s="58">
        <f>SUMIFS(Tabela1[VALOR],Tabela1[DE (ÁREA / ORIGEM)],'Saldos INVESTIMENTO AEO LOA 23'!A32,Tabela1[CUSTEIO ou INVESTIMENTO?],'Tabelas auxiliares'!$B$222)</f>
        <v>0</v>
      </c>
      <c r="H32" s="59">
        <f>SUMIFS(Tabela1[VALOR],Tabela1[PARA (ÁREA / DESTINO)],'Saldos INVESTIMENTO AEO LOA 23'!A32,Tabela1[CUSTEIO ou INVESTIMENTO?],'Tabelas auxiliares'!$B$222)</f>
        <v>179146.63</v>
      </c>
      <c r="I32" s="67">
        <f t="shared" si="1"/>
        <v>179146.63</v>
      </c>
      <c r="J32" s="43">
        <f>SUMIFS('1. Pré-Empenhos'!$S$4:$S$320,'1. Pré-Empenhos'!$D$4:$D$320,'Saldos INVESTIMENTO AEO LOA 23'!B32,'1. Pré-Empenhos'!$R$4:$R$320,'Tabelas auxiliares'!$B$222)</f>
        <v>45646.63</v>
      </c>
      <c r="K32" s="13">
        <f>SUMIFS('2. Empenhos LOA UFABC 2023'!$Z$4:$Z$1000,'2. Empenhos LOA UFABC 2023'!$D$4:$D$1000,'Saldos INVESTIMENTO AEO LOA 23'!B32,'2. Empenhos LOA UFABC 2023'!$Y$4:$Y$1000,'Tabelas auxiliares'!$B$222)</f>
        <v>133500</v>
      </c>
      <c r="L32" s="24">
        <f t="shared" si="0"/>
        <v>0</v>
      </c>
    </row>
    <row r="33" spans="1:12" x14ac:dyDescent="0.25">
      <c r="A33" t="s">
        <v>2374</v>
      </c>
      <c r="B33" s="39" t="s">
        <v>519</v>
      </c>
      <c r="C33" s="39" t="s">
        <v>520</v>
      </c>
      <c r="D33" s="68">
        <f>IFERROR(VLOOKUP($B33,'Tabelas auxiliares'!$A$160:$C$215,3,FALSE),0)</f>
        <v>0</v>
      </c>
      <c r="E33" s="41">
        <f>IFERROR(VLOOKUP($B33,'Tabelas auxiliares'!$A$111:$E$152,4,FALSE),0)</f>
        <v>0</v>
      </c>
      <c r="F33" s="42">
        <f>IFERROR(VLOOKUP($B33,'Tabelas auxiliares'!$A$111:$E$152,5,FALSE),0)</f>
        <v>0</v>
      </c>
      <c r="G33" s="58">
        <f>SUMIFS(Tabela1[VALOR],Tabela1[DE (ÁREA / ORIGEM)],'Saldos INVESTIMENTO AEO LOA 23'!A33,Tabela1[CUSTEIO ou INVESTIMENTO?],'Tabelas auxiliares'!$B$222)</f>
        <v>0</v>
      </c>
      <c r="H33" s="59">
        <f>SUMIFS(Tabela1[VALOR],Tabela1[PARA (ÁREA / DESTINO)],'Saldos INVESTIMENTO AEO LOA 23'!A33,Tabela1[CUSTEIO ou INVESTIMENTO?],'Tabelas auxiliares'!$B$222)</f>
        <v>0</v>
      </c>
      <c r="I33" s="67">
        <f t="shared" si="1"/>
        <v>0</v>
      </c>
      <c r="J33" s="43">
        <f>SUMIFS('1. Pré-Empenhos'!$S$4:$S$320,'1. Pré-Empenhos'!$D$4:$D$320,'Saldos INVESTIMENTO AEO LOA 23'!B33,'1. Pré-Empenhos'!$R$4:$R$320,'Tabelas auxiliares'!$B$222)</f>
        <v>0</v>
      </c>
      <c r="K33" s="13">
        <f>SUMIFS('2. Empenhos LOA UFABC 2023'!$Z$4:$Z$1000,'2. Empenhos LOA UFABC 2023'!$D$4:$D$1000,'Saldos INVESTIMENTO AEO LOA 23'!B33,'2. Empenhos LOA UFABC 2023'!$Y$4:$Y$1000,'Tabelas auxiliares'!$B$222)</f>
        <v>0</v>
      </c>
      <c r="L33" s="24">
        <f t="shared" si="0"/>
        <v>0</v>
      </c>
    </row>
    <row r="34" spans="1:12" ht="30" x14ac:dyDescent="0.25">
      <c r="A34" t="s">
        <v>2375</v>
      </c>
      <c r="B34" s="39" t="s">
        <v>55</v>
      </c>
      <c r="C34" s="39" t="s">
        <v>56</v>
      </c>
      <c r="D34" s="68">
        <f>IFERROR(VLOOKUP($B34,'Tabelas auxiliares'!$A$160:$C$215,3,FALSE),0)</f>
        <v>0</v>
      </c>
      <c r="E34" s="41">
        <f>IFERROR(VLOOKUP($B34,'Tabelas auxiliares'!$A$111:$E$152,4,FALSE),0)</f>
        <v>1024550.2703876792</v>
      </c>
      <c r="F34" s="42">
        <f>IFERROR(VLOOKUP($B34,'Tabelas auxiliares'!$A$111:$E$152,5,FALSE),0)</f>
        <v>325449.72961232072</v>
      </c>
      <c r="G34" s="58">
        <f>SUMIFS(Tabela1[VALOR],Tabela1[DE (ÁREA / ORIGEM)],'Saldos INVESTIMENTO AEO LOA 23'!A34,Tabela1[CUSTEIO ou INVESTIMENTO?],'Tabelas auxiliares'!$B$222)</f>
        <v>0</v>
      </c>
      <c r="H34" s="59">
        <f>SUMIFS(Tabela1[VALOR],Tabela1[PARA (ÁREA / DESTINO)],'Saldos INVESTIMENTO AEO LOA 23'!A34,Tabela1[CUSTEIO ou INVESTIMENTO?],'Tabelas auxiliares'!$B$222)</f>
        <v>0</v>
      </c>
      <c r="I34" s="67">
        <f t="shared" si="1"/>
        <v>0</v>
      </c>
      <c r="J34" s="43">
        <f>SUMIFS('1. Pré-Empenhos'!$S$4:$S$320,'1. Pré-Empenhos'!$D$4:$D$320,'Saldos INVESTIMENTO AEO LOA 23'!B34,'1. Pré-Empenhos'!$R$4:$R$320,'Tabelas auxiliares'!$B$222)</f>
        <v>0</v>
      </c>
      <c r="K34" s="13">
        <f>SUMIFS('2. Empenhos LOA UFABC 2023'!$Z$4:$Z$1000,'2. Empenhos LOA UFABC 2023'!$D$4:$D$1000,'Saldos INVESTIMENTO AEO LOA 23'!B34,'2. Empenhos LOA UFABC 2023'!$Y$4:$Y$1000,'Tabelas auxiliares'!$B$222)</f>
        <v>0</v>
      </c>
      <c r="L34" s="24">
        <f t="shared" si="0"/>
        <v>0</v>
      </c>
    </row>
    <row r="35" spans="1:12" x14ac:dyDescent="0.25">
      <c r="A35" t="s">
        <v>2376</v>
      </c>
      <c r="B35" s="39" t="s">
        <v>57</v>
      </c>
      <c r="C35" s="39" t="s">
        <v>58</v>
      </c>
      <c r="D35" s="68">
        <f>IFERROR(VLOOKUP($B35,'Tabelas auxiliares'!$A$160:$C$215,3,FALSE),0)</f>
        <v>0</v>
      </c>
      <c r="E35" s="41">
        <f>IFERROR(VLOOKUP($B35,'Tabelas auxiliares'!$A$111:$E$152,4,FALSE),0)</f>
        <v>106249.65766983341</v>
      </c>
      <c r="F35" s="42">
        <f>IFERROR(VLOOKUP($B35,'Tabelas auxiliares'!$A$111:$E$152,5,FALSE),0)</f>
        <v>33750.342330166597</v>
      </c>
      <c r="G35" s="58">
        <f>SUMIFS(Tabela1[VALOR],Tabela1[DE (ÁREA / ORIGEM)],'Saldos INVESTIMENTO AEO LOA 23'!A35,Tabela1[CUSTEIO ou INVESTIMENTO?],'Tabelas auxiliares'!$B$222)</f>
        <v>0</v>
      </c>
      <c r="H35" s="59">
        <f>SUMIFS(Tabela1[VALOR],Tabela1[PARA (ÁREA / DESTINO)],'Saldos INVESTIMENTO AEO LOA 23'!A35,Tabela1[CUSTEIO ou INVESTIMENTO?],'Tabelas auxiliares'!$B$222)</f>
        <v>0</v>
      </c>
      <c r="I35" s="67">
        <f t="shared" si="1"/>
        <v>0</v>
      </c>
      <c r="J35" s="43">
        <f>SUMIFS('1. Pré-Empenhos'!$S$4:$S$320,'1. Pré-Empenhos'!$D$4:$D$320,'Saldos INVESTIMENTO AEO LOA 23'!B35,'1. Pré-Empenhos'!$R$4:$R$320,'Tabelas auxiliares'!$B$222)</f>
        <v>0</v>
      </c>
      <c r="K35" s="13">
        <f>SUMIFS('2. Empenhos LOA UFABC 2023'!$Z$4:$Z$1000,'2. Empenhos LOA UFABC 2023'!$D$4:$D$1000,'Saldos INVESTIMENTO AEO LOA 23'!B35,'2. Empenhos LOA UFABC 2023'!$Y$4:$Y$1000,'Tabelas auxiliares'!$B$222)</f>
        <v>0</v>
      </c>
      <c r="L35" s="24">
        <f t="shared" si="0"/>
        <v>0</v>
      </c>
    </row>
    <row r="36" spans="1:12" ht="30" x14ac:dyDescent="0.25">
      <c r="A36" t="s">
        <v>2377</v>
      </c>
      <c r="B36" s="39" t="s">
        <v>59</v>
      </c>
      <c r="C36" s="39" t="s">
        <v>60</v>
      </c>
      <c r="D36" s="68">
        <f>IFERROR(VLOOKUP($B36,'Tabelas auxiliares'!$A$160:$C$215,3,FALSE),0)</f>
        <v>0</v>
      </c>
      <c r="E36" s="41">
        <f>IFERROR(VLOOKUP($B36,'Tabelas auxiliares'!$A$111:$E$152,4,FALSE),0)</f>
        <v>303570.45048523828</v>
      </c>
      <c r="F36" s="42">
        <f>IFERROR(VLOOKUP($B36,'Tabelas auxiliares'!$A$111:$E$152,5,FALSE),0)</f>
        <v>96429.549514761704</v>
      </c>
      <c r="G36" s="58">
        <f>SUMIFS(Tabela1[VALOR],Tabela1[DE (ÁREA / ORIGEM)],'Saldos INVESTIMENTO AEO LOA 23'!A36,Tabela1[CUSTEIO ou INVESTIMENTO?],'Tabelas auxiliares'!$B$222)</f>
        <v>0</v>
      </c>
      <c r="H36" s="59">
        <f>SUMIFS(Tabela1[VALOR],Tabela1[PARA (ÁREA / DESTINO)],'Saldos INVESTIMENTO AEO LOA 23'!A36,Tabela1[CUSTEIO ou INVESTIMENTO?],'Tabelas auxiliares'!$B$222)</f>
        <v>0</v>
      </c>
      <c r="I36" s="67">
        <f t="shared" si="1"/>
        <v>0</v>
      </c>
      <c r="J36" s="43">
        <f>SUMIFS('1. Pré-Empenhos'!$S$4:$S$320,'1. Pré-Empenhos'!$D$4:$D$320,'Saldos INVESTIMENTO AEO LOA 23'!B36,'1. Pré-Empenhos'!$R$4:$R$320,'Tabelas auxiliares'!$B$222)</f>
        <v>0</v>
      </c>
      <c r="K36" s="13">
        <f>SUMIFS('2. Empenhos LOA UFABC 2023'!$Z$4:$Z$1000,'2. Empenhos LOA UFABC 2023'!$D$4:$D$1000,'Saldos INVESTIMENTO AEO LOA 23'!B36,'2. Empenhos LOA UFABC 2023'!$Y$4:$Y$1000,'Tabelas auxiliares'!$B$222)</f>
        <v>0</v>
      </c>
      <c r="L36" s="24">
        <f t="shared" si="0"/>
        <v>0</v>
      </c>
    </row>
    <row r="37" spans="1:12" x14ac:dyDescent="0.25">
      <c r="A37" t="s">
        <v>2378</v>
      </c>
      <c r="B37" s="39" t="s">
        <v>512</v>
      </c>
      <c r="C37" s="39" t="s">
        <v>521</v>
      </c>
      <c r="D37" s="68">
        <f>IFERROR(VLOOKUP($B37,'Tabelas auxiliares'!$A$160:$C$215,3,FALSE),0)</f>
        <v>0</v>
      </c>
      <c r="E37" s="41">
        <f>IFERROR(VLOOKUP($B37,'Tabelas auxiliares'!$A$111:$E$152,4,FALSE),0)</f>
        <v>0</v>
      </c>
      <c r="F37" s="42">
        <f>IFERROR(VLOOKUP($B37,'Tabelas auxiliares'!$A$111:$E$152,5,FALSE),0)</f>
        <v>0</v>
      </c>
      <c r="G37" s="58">
        <f>SUMIFS(Tabela1[VALOR],Tabela1[DE (ÁREA / ORIGEM)],'Saldos INVESTIMENTO AEO LOA 23'!A37,Tabela1[CUSTEIO ou INVESTIMENTO?],'Tabelas auxiliares'!$B$222)</f>
        <v>0</v>
      </c>
      <c r="H37" s="59">
        <f>SUMIFS(Tabela1[VALOR],Tabela1[PARA (ÁREA / DESTINO)],'Saldos INVESTIMENTO AEO LOA 23'!A37,Tabela1[CUSTEIO ou INVESTIMENTO?],'Tabelas auxiliares'!$B$222)</f>
        <v>0</v>
      </c>
      <c r="I37" s="67">
        <f t="shared" si="1"/>
        <v>0</v>
      </c>
      <c r="J37" s="43">
        <f>SUMIFS('1. Pré-Empenhos'!$S$4:$S$320,'1. Pré-Empenhos'!$D$4:$D$320,'Saldos INVESTIMENTO AEO LOA 23'!B37,'1. Pré-Empenhos'!$R$4:$R$320,'Tabelas auxiliares'!$B$222)</f>
        <v>0</v>
      </c>
      <c r="K37" s="13">
        <f>SUMIFS('2. Empenhos LOA UFABC 2023'!$Z$4:$Z$1000,'2. Empenhos LOA UFABC 2023'!$D$4:$D$1000,'Saldos INVESTIMENTO AEO LOA 23'!B37,'2. Empenhos LOA UFABC 2023'!$Y$4:$Y$1000,'Tabelas auxiliares'!$B$222)</f>
        <v>0</v>
      </c>
      <c r="L37" s="24">
        <f t="shared" si="0"/>
        <v>0</v>
      </c>
    </row>
    <row r="38" spans="1:12" ht="30" x14ac:dyDescent="0.25">
      <c r="A38" t="s">
        <v>2379</v>
      </c>
      <c r="B38" s="39" t="s">
        <v>61</v>
      </c>
      <c r="C38" s="39" t="s">
        <v>62</v>
      </c>
      <c r="D38" s="68">
        <f>IFERROR(VLOOKUP($B38,'Tabelas auxiliares'!$A$160:$C$215,3,FALSE),0)</f>
        <v>0</v>
      </c>
      <c r="E38" s="41">
        <f>IFERROR(VLOOKUP($B38,'Tabelas auxiliares'!$A$111:$E$152,4,FALSE),0)</f>
        <v>189731.53155327393</v>
      </c>
      <c r="F38" s="42">
        <f>IFERROR(VLOOKUP($B38,'Tabelas auxiliares'!$A$111:$E$152,5,FALSE),0)</f>
        <v>60268.468446726067</v>
      </c>
      <c r="G38" s="58">
        <f>SUMIFS(Tabela1[VALOR],Tabela1[DE (ÁREA / ORIGEM)],'Saldos INVESTIMENTO AEO LOA 23'!A38,Tabela1[CUSTEIO ou INVESTIMENTO?],'Tabelas auxiliares'!$B$222)</f>
        <v>0</v>
      </c>
      <c r="H38" s="59">
        <f>SUMIFS(Tabela1[VALOR],Tabela1[PARA (ÁREA / DESTINO)],'Saldos INVESTIMENTO AEO LOA 23'!A38,Tabela1[CUSTEIO ou INVESTIMENTO?],'Tabelas auxiliares'!$B$222)</f>
        <v>0</v>
      </c>
      <c r="I38" s="67">
        <f t="shared" si="1"/>
        <v>0</v>
      </c>
      <c r="J38" s="43">
        <f>SUMIFS('1. Pré-Empenhos'!$S$4:$S$320,'1. Pré-Empenhos'!$D$4:$D$320,'Saldos INVESTIMENTO AEO LOA 23'!B38,'1. Pré-Empenhos'!$R$4:$R$320,'Tabelas auxiliares'!$B$222)</f>
        <v>0</v>
      </c>
      <c r="K38" s="13">
        <f>SUMIFS('2. Empenhos LOA UFABC 2023'!$Z$4:$Z$1000,'2. Empenhos LOA UFABC 2023'!$D$4:$D$1000,'Saldos INVESTIMENTO AEO LOA 23'!B38,'2. Empenhos LOA UFABC 2023'!$Y$4:$Y$1000,'Tabelas auxiliares'!$B$222)</f>
        <v>0</v>
      </c>
      <c r="L38" s="24">
        <f t="shared" si="0"/>
        <v>0</v>
      </c>
    </row>
    <row r="39" spans="1:12" x14ac:dyDescent="0.25">
      <c r="A39" t="s">
        <v>2380</v>
      </c>
      <c r="B39" s="39" t="s">
        <v>63</v>
      </c>
      <c r="C39" s="39" t="s">
        <v>64</v>
      </c>
      <c r="D39" s="68">
        <f>IFERROR(VLOOKUP($B39,'Tabelas auxiliares'!$A$160:$C$215,3,FALSE),0)</f>
        <v>0</v>
      </c>
      <c r="E39" s="41">
        <f>IFERROR(VLOOKUP($B39,'Tabelas auxiliares'!$A$111:$E$152,4,FALSE),0)</f>
        <v>341516.75679589307</v>
      </c>
      <c r="F39" s="42">
        <f>IFERROR(VLOOKUP($B39,'Tabelas auxiliares'!$A$111:$E$152,5,FALSE),0)</f>
        <v>108483.24320410691</v>
      </c>
      <c r="G39" s="58">
        <f>SUMIFS(Tabela1[VALOR],Tabela1[DE (ÁREA / ORIGEM)],'Saldos INVESTIMENTO AEO LOA 23'!A39,Tabela1[CUSTEIO ou INVESTIMENTO?],'Tabelas auxiliares'!$B$222)</f>
        <v>0</v>
      </c>
      <c r="H39" s="59">
        <f>SUMIFS(Tabela1[VALOR],Tabela1[PARA (ÁREA / DESTINO)],'Saldos INVESTIMENTO AEO LOA 23'!A39,Tabela1[CUSTEIO ou INVESTIMENTO?],'Tabelas auxiliares'!$B$222)</f>
        <v>0</v>
      </c>
      <c r="I39" s="67">
        <f t="shared" si="1"/>
        <v>0</v>
      </c>
      <c r="J39" s="43">
        <f>SUMIFS('1. Pré-Empenhos'!$S$4:$S$320,'1. Pré-Empenhos'!$D$4:$D$320,'Saldos INVESTIMENTO AEO LOA 23'!B39,'1. Pré-Empenhos'!$R$4:$R$320,'Tabelas auxiliares'!$B$222)</f>
        <v>0</v>
      </c>
      <c r="K39" s="13">
        <f>SUMIFS('2. Empenhos LOA UFABC 2023'!$Z$4:$Z$1000,'2. Empenhos LOA UFABC 2023'!$D$4:$D$1000,'Saldos INVESTIMENTO AEO LOA 23'!B39,'2. Empenhos LOA UFABC 2023'!$Y$4:$Y$1000,'Tabelas auxiliares'!$B$222)</f>
        <v>0</v>
      </c>
      <c r="L39" s="24">
        <f t="shared" si="0"/>
        <v>0</v>
      </c>
    </row>
    <row r="40" spans="1:12" ht="30" x14ac:dyDescent="0.25">
      <c r="A40" t="s">
        <v>2381</v>
      </c>
      <c r="B40" s="39" t="s">
        <v>65</v>
      </c>
      <c r="C40" s="39" t="s">
        <v>66</v>
      </c>
      <c r="D40" s="68">
        <f>IFERROR(VLOOKUP($B40,'Tabelas auxiliares'!$A$160:$C$215,3,FALSE),0)</f>
        <v>0</v>
      </c>
      <c r="E40" s="41">
        <f>IFERROR(VLOOKUP($B40,'Tabelas auxiliares'!$A$111:$E$152,4,FALSE),0)</f>
        <v>7589.2612621309572</v>
      </c>
      <c r="F40" s="42">
        <f>IFERROR(VLOOKUP($B40,'Tabelas auxiliares'!$A$111:$E$152,5,FALSE),0)</f>
        <v>2410.7387378690428</v>
      </c>
      <c r="G40" s="58">
        <f>SUMIFS(Tabela1[VALOR],Tabela1[DE (ÁREA / ORIGEM)],'Saldos INVESTIMENTO AEO LOA 23'!A40,Tabela1[CUSTEIO ou INVESTIMENTO?],'Tabelas auxiliares'!$B$222)</f>
        <v>0</v>
      </c>
      <c r="H40" s="59">
        <f>SUMIFS(Tabela1[VALOR],Tabela1[PARA (ÁREA / DESTINO)],'Saldos INVESTIMENTO AEO LOA 23'!A40,Tabela1[CUSTEIO ou INVESTIMENTO?],'Tabelas auxiliares'!$B$222)</f>
        <v>0</v>
      </c>
      <c r="I40" s="67">
        <f t="shared" si="1"/>
        <v>0</v>
      </c>
      <c r="J40" s="43">
        <f>SUMIFS('1. Pré-Empenhos'!$S$4:$S$320,'1. Pré-Empenhos'!$D$4:$D$320,'Saldos INVESTIMENTO AEO LOA 23'!B40,'1. Pré-Empenhos'!$R$4:$R$320,'Tabelas auxiliares'!$B$222)</f>
        <v>0</v>
      </c>
      <c r="K40" s="13">
        <f>SUMIFS('2. Empenhos LOA UFABC 2023'!$Z$4:$Z$1000,'2. Empenhos LOA UFABC 2023'!$D$4:$D$1000,'Saldos INVESTIMENTO AEO LOA 23'!B40,'2. Empenhos LOA UFABC 2023'!$Y$4:$Y$1000,'Tabelas auxiliares'!$B$222)</f>
        <v>0</v>
      </c>
      <c r="L40" s="24">
        <f t="shared" si="0"/>
        <v>0</v>
      </c>
    </row>
    <row r="41" spans="1:12" x14ac:dyDescent="0.25">
      <c r="A41" t="s">
        <v>2382</v>
      </c>
      <c r="B41" s="39" t="s">
        <v>69</v>
      </c>
      <c r="C41" s="39" t="s">
        <v>70</v>
      </c>
      <c r="D41" s="68">
        <f>IFERROR(VLOOKUP($B41,'Tabelas auxiliares'!$A$160:$C$215,3,FALSE),0)</f>
        <v>0</v>
      </c>
      <c r="E41" s="41">
        <f>IFERROR(VLOOKUP($B41,'Tabelas auxiliares'!$A$111:$E$152,4,FALSE),0)</f>
        <v>7589261.2621309571</v>
      </c>
      <c r="F41" s="42">
        <f>IFERROR(VLOOKUP($B41,'Tabelas auxiliares'!$A$111:$E$152,5,FALSE),0)</f>
        <v>2410738.7378690424</v>
      </c>
      <c r="G41" s="58">
        <f>SUMIFS(Tabela1[VALOR],Tabela1[DE (ÁREA / ORIGEM)],'Saldos INVESTIMENTO AEO LOA 23'!A41,Tabela1[CUSTEIO ou INVESTIMENTO?],'Tabelas auxiliares'!$B$222)</f>
        <v>0</v>
      </c>
      <c r="H41" s="59">
        <f>SUMIFS(Tabela1[VALOR],Tabela1[PARA (ÁREA / DESTINO)],'Saldos INVESTIMENTO AEO LOA 23'!A41,Tabela1[CUSTEIO ou INVESTIMENTO?],'Tabelas auxiliares'!$B$222)</f>
        <v>0</v>
      </c>
      <c r="I41" s="67">
        <f t="shared" si="1"/>
        <v>0</v>
      </c>
      <c r="J41" s="43">
        <f>SUMIFS('1. Pré-Empenhos'!$S$4:$S$320,'1. Pré-Empenhos'!$D$4:$D$320,'Saldos INVESTIMENTO AEO LOA 23'!B41,'1. Pré-Empenhos'!$R$4:$R$320,'Tabelas auxiliares'!$B$222)</f>
        <v>0</v>
      </c>
      <c r="K41" s="13">
        <f>SUMIFS('2. Empenhos LOA UFABC 2023'!$Z$4:$Z$1000,'2. Empenhos LOA UFABC 2023'!$D$4:$D$1000,'Saldos INVESTIMENTO AEO LOA 23'!B41,'2. Empenhos LOA UFABC 2023'!$Y$4:$Y$1000,'Tabelas auxiliares'!$B$222)</f>
        <v>0</v>
      </c>
      <c r="L41" s="24">
        <f t="shared" si="0"/>
        <v>0</v>
      </c>
    </row>
    <row r="42" spans="1:12" ht="30" x14ac:dyDescent="0.25">
      <c r="A42" t="s">
        <v>2383</v>
      </c>
      <c r="B42" s="39" t="s">
        <v>67</v>
      </c>
      <c r="C42" s="39" t="s">
        <v>68</v>
      </c>
      <c r="D42" s="68">
        <f>IFERROR(VLOOKUP($B42,'Tabelas auxiliares'!$A$160:$C$215,3,FALSE),0)</f>
        <v>0</v>
      </c>
      <c r="E42" s="41">
        <f>IFERROR(VLOOKUP($B42,'Tabelas auxiliares'!$A$111:$E$152,4,FALSE),0)</f>
        <v>4401771.5320359552</v>
      </c>
      <c r="F42" s="42">
        <f>IFERROR(VLOOKUP($B42,'Tabelas auxiliares'!$A$111:$E$152,5,FALSE),0)</f>
        <v>1398228.4679640448</v>
      </c>
      <c r="G42" s="58">
        <f>SUMIFS(Tabela1[VALOR],Tabela1[DE (ÁREA / ORIGEM)],'Saldos INVESTIMENTO AEO LOA 23'!A42,Tabela1[CUSTEIO ou INVESTIMENTO?],'Tabelas auxiliares'!$B$222)</f>
        <v>0</v>
      </c>
      <c r="H42" s="59">
        <f>SUMIFS(Tabela1[VALOR],Tabela1[PARA (ÁREA / DESTINO)],'Saldos INVESTIMENTO AEO LOA 23'!A42,Tabela1[CUSTEIO ou INVESTIMENTO?],'Tabelas auxiliares'!$B$222)</f>
        <v>0</v>
      </c>
      <c r="I42" s="67">
        <f t="shared" si="1"/>
        <v>0</v>
      </c>
      <c r="J42" s="43">
        <f>SUMIFS('1. Pré-Empenhos'!$S$4:$S$320,'1. Pré-Empenhos'!$D$4:$D$320,'Saldos INVESTIMENTO AEO LOA 23'!B42,'1. Pré-Empenhos'!$R$4:$R$320,'Tabelas auxiliares'!$B$222)</f>
        <v>0</v>
      </c>
      <c r="K42" s="13">
        <f>SUMIFS('2. Empenhos LOA UFABC 2023'!$Z$4:$Z$1000,'2. Empenhos LOA UFABC 2023'!$D$4:$D$1000,'Saldos INVESTIMENTO AEO LOA 23'!B42,'2. Empenhos LOA UFABC 2023'!$Y$4:$Y$1000,'Tabelas auxiliares'!$B$222)</f>
        <v>0</v>
      </c>
      <c r="L42" s="24">
        <f t="shared" si="0"/>
        <v>0</v>
      </c>
    </row>
    <row r="43" spans="1:12" x14ac:dyDescent="0.25">
      <c r="A43" t="s">
        <v>2384</v>
      </c>
      <c r="B43" s="39" t="s">
        <v>522</v>
      </c>
      <c r="C43" s="39" t="s">
        <v>523</v>
      </c>
      <c r="D43" s="68">
        <f>IFERROR(VLOOKUP($B43,'Tabelas auxiliares'!$A$160:$C$215,3,FALSE),0)</f>
        <v>0</v>
      </c>
      <c r="E43" s="41">
        <f>IFERROR(VLOOKUP($B43,'Tabelas auxiliares'!$A$111:$E$152,4,FALSE),0)</f>
        <v>0</v>
      </c>
      <c r="F43" s="42">
        <f>IFERROR(VLOOKUP($B43,'Tabelas auxiliares'!$A$111:$E$152,5,FALSE),0)</f>
        <v>0</v>
      </c>
      <c r="G43" s="58">
        <f>SUMIFS(Tabela1[VALOR],Tabela1[DE (ÁREA / ORIGEM)],'Saldos INVESTIMENTO AEO LOA 23'!A43,Tabela1[CUSTEIO ou INVESTIMENTO?],'Tabelas auxiliares'!$B$222)</f>
        <v>0</v>
      </c>
      <c r="H43" s="59">
        <f>SUMIFS(Tabela1[VALOR],Tabela1[PARA (ÁREA / DESTINO)],'Saldos INVESTIMENTO AEO LOA 23'!A43,Tabela1[CUSTEIO ou INVESTIMENTO?],'Tabelas auxiliares'!$B$222)</f>
        <v>0</v>
      </c>
      <c r="I43" s="67">
        <f t="shared" si="1"/>
        <v>0</v>
      </c>
      <c r="J43" s="43">
        <f>SUMIFS('1. Pré-Empenhos'!$S$4:$S$320,'1. Pré-Empenhos'!$D$4:$D$320,'Saldos INVESTIMENTO AEO LOA 23'!B43,'1. Pré-Empenhos'!$R$4:$R$320,'Tabelas auxiliares'!$B$222)</f>
        <v>0</v>
      </c>
      <c r="K43" s="13">
        <f>SUMIFS('2. Empenhos LOA UFABC 2023'!$Z$4:$Z$1000,'2. Empenhos LOA UFABC 2023'!$D$4:$D$1000,'Saldos INVESTIMENTO AEO LOA 23'!B43,'2. Empenhos LOA UFABC 2023'!$Y$4:$Y$1000,'Tabelas auxiliares'!$B$222)</f>
        <v>0</v>
      </c>
      <c r="L43" s="24">
        <f t="shared" si="0"/>
        <v>0</v>
      </c>
    </row>
    <row r="44" spans="1:12" ht="30" x14ac:dyDescent="0.25">
      <c r="A44" t="s">
        <v>2385</v>
      </c>
      <c r="B44" s="39" t="s">
        <v>71</v>
      </c>
      <c r="C44" s="39" t="s">
        <v>72</v>
      </c>
      <c r="D44" s="68">
        <f>IFERROR(VLOOKUP($B44,'Tabelas auxiliares'!$A$160:$C$215,3,FALSE),0)</f>
        <v>0</v>
      </c>
      <c r="E44" s="41">
        <f>IFERROR(VLOOKUP($B44,'Tabelas auxiliares'!$A$111:$E$152,4,FALSE),0)</f>
        <v>379463.06310654787</v>
      </c>
      <c r="F44" s="42">
        <f>IFERROR(VLOOKUP($B44,'Tabelas auxiliares'!$A$111:$E$152,5,FALSE),0)</f>
        <v>120536.93689345213</v>
      </c>
      <c r="G44" s="58">
        <f>SUMIFS(Tabela1[VALOR],Tabela1[DE (ÁREA / ORIGEM)],'Saldos INVESTIMENTO AEO LOA 23'!A44,Tabela1[CUSTEIO ou INVESTIMENTO?],'Tabelas auxiliares'!$B$222)</f>
        <v>0</v>
      </c>
      <c r="H44" s="59">
        <f>SUMIFS(Tabela1[VALOR],Tabela1[PARA (ÁREA / DESTINO)],'Saldos INVESTIMENTO AEO LOA 23'!A44,Tabela1[CUSTEIO ou INVESTIMENTO?],'Tabelas auxiliares'!$B$222)</f>
        <v>0</v>
      </c>
      <c r="I44" s="67">
        <f t="shared" si="1"/>
        <v>0</v>
      </c>
      <c r="J44" s="43">
        <f>SUMIFS('1. Pré-Empenhos'!$S$4:$S$320,'1. Pré-Empenhos'!$D$4:$D$320,'Saldos INVESTIMENTO AEO LOA 23'!B44,'1. Pré-Empenhos'!$R$4:$R$320,'Tabelas auxiliares'!$B$222)</f>
        <v>0</v>
      </c>
      <c r="K44" s="13">
        <f>SUMIFS('2. Empenhos LOA UFABC 2023'!$Z$4:$Z$1000,'2. Empenhos LOA UFABC 2023'!$D$4:$D$1000,'Saldos INVESTIMENTO AEO LOA 23'!B44,'2. Empenhos LOA UFABC 2023'!$Y$4:$Y$1000,'Tabelas auxiliares'!$B$222)</f>
        <v>0</v>
      </c>
      <c r="L44" s="24">
        <f t="shared" si="0"/>
        <v>0</v>
      </c>
    </row>
    <row r="45" spans="1:12" ht="30" x14ac:dyDescent="0.25">
      <c r="A45" t="s">
        <v>2386</v>
      </c>
      <c r="B45" s="39" t="s">
        <v>73</v>
      </c>
      <c r="C45" s="39" t="s">
        <v>74</v>
      </c>
      <c r="D45" s="68">
        <f>IFERROR(VLOOKUP($B45,'Tabelas auxiliares'!$A$160:$C$215,3,FALSE),0)</f>
        <v>0</v>
      </c>
      <c r="E45" s="41">
        <f>IFERROR(VLOOKUP($B45,'Tabelas auxiliares'!$A$111:$E$152,4,FALSE),0)</f>
        <v>2883919.279609764</v>
      </c>
      <c r="F45" s="42">
        <f>IFERROR(VLOOKUP($B45,'Tabelas auxiliares'!$A$111:$E$152,5,FALSE),0)</f>
        <v>916080.72039023624</v>
      </c>
      <c r="G45" s="58">
        <f>SUMIFS(Tabela1[VALOR],Tabela1[DE (ÁREA / ORIGEM)],'Saldos INVESTIMENTO AEO LOA 23'!A45,Tabela1[CUSTEIO ou INVESTIMENTO?],'Tabelas auxiliares'!$B$222)</f>
        <v>0</v>
      </c>
      <c r="H45" s="59">
        <f>SUMIFS(Tabela1[VALOR],Tabela1[PARA (ÁREA / DESTINO)],'Saldos INVESTIMENTO AEO LOA 23'!A45,Tabela1[CUSTEIO ou INVESTIMENTO?],'Tabelas auxiliares'!$B$222)</f>
        <v>0</v>
      </c>
      <c r="I45" s="67">
        <f t="shared" si="1"/>
        <v>0</v>
      </c>
      <c r="J45" s="43">
        <f>SUMIFS('1. Pré-Empenhos'!$S$4:$S$320,'1. Pré-Empenhos'!$D$4:$D$320,'Saldos INVESTIMENTO AEO LOA 23'!B45,'1. Pré-Empenhos'!$R$4:$R$320,'Tabelas auxiliares'!$B$222)</f>
        <v>0</v>
      </c>
      <c r="K45" s="13">
        <f>SUMIFS('2. Empenhos LOA UFABC 2023'!$Z$4:$Z$1000,'2. Empenhos LOA UFABC 2023'!$D$4:$D$1000,'Saldos INVESTIMENTO AEO LOA 23'!B45,'2. Empenhos LOA UFABC 2023'!$Y$4:$Y$1000,'Tabelas auxiliares'!$B$222)</f>
        <v>0</v>
      </c>
      <c r="L45" s="24">
        <f t="shared" si="0"/>
        <v>0</v>
      </c>
    </row>
    <row r="46" spans="1:12" x14ac:dyDescent="0.25">
      <c r="A46" t="s">
        <v>2387</v>
      </c>
      <c r="B46" s="39" t="s">
        <v>524</v>
      </c>
      <c r="C46" s="39" t="s">
        <v>525</v>
      </c>
      <c r="D46" s="68">
        <f>IFERROR(VLOOKUP($B46,'Tabelas auxiliares'!$A$160:$C$215,3,FALSE),0)</f>
        <v>0</v>
      </c>
      <c r="E46" s="41">
        <f>IFERROR(VLOOKUP($B46,'Tabelas auxiliares'!$A$111:$E$152,4,FALSE),0)</f>
        <v>0</v>
      </c>
      <c r="F46" s="42">
        <f>IFERROR(VLOOKUP($B46,'Tabelas auxiliares'!$A$111:$E$152,5,FALSE),0)</f>
        <v>0</v>
      </c>
      <c r="G46" s="58">
        <f>SUMIFS(Tabela1[VALOR],Tabela1[DE (ÁREA / ORIGEM)],'Saldos INVESTIMENTO AEO LOA 23'!A46,Tabela1[CUSTEIO ou INVESTIMENTO?],'Tabelas auxiliares'!$B$222)</f>
        <v>0</v>
      </c>
      <c r="H46" s="59">
        <f>SUMIFS(Tabela1[VALOR],Tabela1[PARA (ÁREA / DESTINO)],'Saldos INVESTIMENTO AEO LOA 23'!A46,Tabela1[CUSTEIO ou INVESTIMENTO?],'Tabelas auxiliares'!$B$222)</f>
        <v>0</v>
      </c>
      <c r="I46" s="67">
        <f t="shared" si="1"/>
        <v>0</v>
      </c>
      <c r="J46" s="43">
        <f>SUMIFS('1. Pré-Empenhos'!$S$4:$S$320,'1. Pré-Empenhos'!$D$4:$D$320,'Saldos INVESTIMENTO AEO LOA 23'!B46,'1. Pré-Empenhos'!$R$4:$R$320,'Tabelas auxiliares'!$B$222)</f>
        <v>0</v>
      </c>
      <c r="K46" s="13">
        <f>SUMIFS('2. Empenhos LOA UFABC 2023'!$Z$4:$Z$1000,'2. Empenhos LOA UFABC 2023'!$D$4:$D$1000,'Saldos INVESTIMENTO AEO LOA 23'!B46,'2. Empenhos LOA UFABC 2023'!$Y$4:$Y$1000,'Tabelas auxiliares'!$B$222)</f>
        <v>0</v>
      </c>
      <c r="L46" s="24">
        <f t="shared" si="0"/>
        <v>0</v>
      </c>
    </row>
    <row r="47" spans="1:12" ht="15.75" customHeight="1" x14ac:dyDescent="0.25">
      <c r="A47" t="s">
        <v>2388</v>
      </c>
      <c r="B47" s="39" t="s">
        <v>75</v>
      </c>
      <c r="C47" s="39" t="s">
        <v>76</v>
      </c>
      <c r="D47" s="68">
        <f>IFERROR(VLOOKUP($B47,'Tabelas auxiliares'!$A$160:$C$215,3,FALSE),0)</f>
        <v>0</v>
      </c>
      <c r="E47" s="41">
        <f>IFERROR(VLOOKUP($B47,'Tabelas auxiliares'!$A$111:$E$152,4,FALSE),0)</f>
        <v>906916.72082464944</v>
      </c>
      <c r="F47" s="42">
        <f>IFERROR(VLOOKUP($B47,'Tabelas auxiliares'!$A$111:$E$152,5,FALSE),0)</f>
        <v>288083.27917535062</v>
      </c>
      <c r="G47" s="58">
        <f>SUMIFS(Tabela1[VALOR],Tabela1[DE (ÁREA / ORIGEM)],'Saldos INVESTIMENTO AEO LOA 23'!A47,Tabela1[CUSTEIO ou INVESTIMENTO?],'Tabelas auxiliares'!$B$222)</f>
        <v>0</v>
      </c>
      <c r="H47" s="59">
        <f>SUMIFS(Tabela1[VALOR],Tabela1[PARA (ÁREA / DESTINO)],'Saldos INVESTIMENTO AEO LOA 23'!A47,Tabela1[CUSTEIO ou INVESTIMENTO?],'Tabelas auxiliares'!$B$222)</f>
        <v>0</v>
      </c>
      <c r="I47" s="67">
        <f t="shared" si="1"/>
        <v>0</v>
      </c>
      <c r="J47" s="43">
        <f>SUMIFS('1. Pré-Empenhos'!$S$4:$S$320,'1. Pré-Empenhos'!$D$4:$D$320,'Saldos INVESTIMENTO AEO LOA 23'!B47,'1. Pré-Empenhos'!$R$4:$R$320,'Tabelas auxiliares'!$B$222)</f>
        <v>0</v>
      </c>
      <c r="K47" s="13">
        <f>SUMIFS('2. Empenhos LOA UFABC 2023'!$Z$4:$Z$1000,'2. Empenhos LOA UFABC 2023'!$D$4:$D$1000,'Saldos INVESTIMENTO AEO LOA 23'!B47,'2. Empenhos LOA UFABC 2023'!$Y$4:$Y$1000,'Tabelas auxiliares'!$B$222)</f>
        <v>0</v>
      </c>
      <c r="L47" s="24">
        <f t="shared" si="0"/>
        <v>0</v>
      </c>
    </row>
    <row r="48" spans="1:12" ht="30" x14ac:dyDescent="0.25">
      <c r="A48" t="s">
        <v>2389</v>
      </c>
      <c r="B48" s="39" t="s">
        <v>77</v>
      </c>
      <c r="C48" s="39" t="s">
        <v>78</v>
      </c>
      <c r="D48" s="68">
        <f>IFERROR(VLOOKUP($B48,'Tabelas auxiliares'!$A$160:$C$215,3,FALSE),0)</f>
        <v>0</v>
      </c>
      <c r="E48" s="41">
        <f>IFERROR(VLOOKUP($B48,'Tabelas auxiliares'!$A$111:$E$152,4,FALSE),0)</f>
        <v>910711.3514557149</v>
      </c>
      <c r="F48" s="42">
        <f>IFERROR(VLOOKUP($B48,'Tabelas auxiliares'!$A$111:$E$152,5,FALSE),0)</f>
        <v>289288.6485442851</v>
      </c>
      <c r="G48" s="58">
        <f>SUMIFS(Tabela1[VALOR],Tabela1[DE (ÁREA / ORIGEM)],'Saldos INVESTIMENTO AEO LOA 23'!A48,Tabela1[CUSTEIO ou INVESTIMENTO?],'Tabelas auxiliares'!$B$222)</f>
        <v>0</v>
      </c>
      <c r="H48" s="59">
        <f>SUMIFS(Tabela1[VALOR],Tabela1[PARA (ÁREA / DESTINO)],'Saldos INVESTIMENTO AEO LOA 23'!A48,Tabela1[CUSTEIO ou INVESTIMENTO?],'Tabelas auxiliares'!$B$222)</f>
        <v>0</v>
      </c>
      <c r="I48" s="67">
        <f t="shared" si="1"/>
        <v>0</v>
      </c>
      <c r="J48" s="43">
        <f>SUMIFS('1. Pré-Empenhos'!$S$4:$S$320,'1. Pré-Empenhos'!$D$4:$D$320,'Saldos INVESTIMENTO AEO LOA 23'!B48,'1. Pré-Empenhos'!$R$4:$R$320,'Tabelas auxiliares'!$B$222)</f>
        <v>0</v>
      </c>
      <c r="K48" s="13">
        <f>SUMIFS('2. Empenhos LOA UFABC 2023'!$Z$4:$Z$1000,'2. Empenhos LOA UFABC 2023'!$D$4:$D$1000,'Saldos INVESTIMENTO AEO LOA 23'!B48,'2. Empenhos LOA UFABC 2023'!$Y$4:$Y$1000,'Tabelas auxiliares'!$B$222)</f>
        <v>0</v>
      </c>
      <c r="L48" s="24">
        <f t="shared" si="0"/>
        <v>0</v>
      </c>
    </row>
    <row r="49" spans="1:12" ht="30" x14ac:dyDescent="0.25">
      <c r="A49" t="s">
        <v>2390</v>
      </c>
      <c r="B49" s="39" t="s">
        <v>201</v>
      </c>
      <c r="C49" s="39" t="s">
        <v>202</v>
      </c>
      <c r="D49" s="68">
        <f>IFERROR(VLOOKUP($B49,'Tabelas auxiliares'!$A$160:$C$215,3,FALSE),0)</f>
        <v>0</v>
      </c>
      <c r="E49" s="41">
        <f>IFERROR(VLOOKUP($B49,'Tabelas auxiliares'!$A$111:$E$152,4,FALSE),0)</f>
        <v>0</v>
      </c>
      <c r="F49" s="42">
        <f>IFERROR(VLOOKUP($B49,'Tabelas auxiliares'!$A$111:$E$152,5,FALSE),0)</f>
        <v>0</v>
      </c>
      <c r="G49" s="58">
        <f>SUMIFS(Tabela1[VALOR],Tabela1[DE (ÁREA / ORIGEM)],'Saldos INVESTIMENTO AEO LOA 23'!A49,Tabela1[CUSTEIO ou INVESTIMENTO?],'Tabelas auxiliares'!$B$222)</f>
        <v>0</v>
      </c>
      <c r="H49" s="59">
        <f>SUMIFS(Tabela1[VALOR],Tabela1[PARA (ÁREA / DESTINO)],'Saldos INVESTIMENTO AEO LOA 23'!A49,Tabela1[CUSTEIO ou INVESTIMENTO?],'Tabelas auxiliares'!$B$222)</f>
        <v>0</v>
      </c>
      <c r="I49" s="67">
        <f t="shared" si="1"/>
        <v>0</v>
      </c>
      <c r="J49" s="43">
        <f>SUMIFS('1. Pré-Empenhos'!$S$4:$S$320,'1. Pré-Empenhos'!$D$4:$D$320,'Saldos INVESTIMENTO AEO LOA 23'!B49,'1. Pré-Empenhos'!$R$4:$R$320,'Tabelas auxiliares'!$B$222)</f>
        <v>0</v>
      </c>
      <c r="K49" s="13">
        <f>SUMIFS('2. Empenhos LOA UFABC 2023'!$Z$4:$Z$1000,'2. Empenhos LOA UFABC 2023'!$D$4:$D$1000,'Saldos INVESTIMENTO AEO LOA 23'!B49,'2. Empenhos LOA UFABC 2023'!$Y$4:$Y$1000,'Tabelas auxiliares'!$B$222)</f>
        <v>0</v>
      </c>
      <c r="L49" s="24">
        <f t="shared" si="0"/>
        <v>0</v>
      </c>
    </row>
    <row r="50" spans="1:12" ht="30" x14ac:dyDescent="0.25">
      <c r="A50" t="s">
        <v>2391</v>
      </c>
      <c r="B50" s="39" t="s">
        <v>79</v>
      </c>
      <c r="C50" s="39" t="s">
        <v>80</v>
      </c>
      <c r="D50" s="68">
        <f>IFERROR(VLOOKUP($B50,'Tabelas auxiliares'!$A$160:$C$215,3,FALSE),0)</f>
        <v>0</v>
      </c>
      <c r="E50" s="41">
        <f>IFERROR(VLOOKUP($B50,'Tabelas auxiliares'!$A$111:$E$152,4,FALSE),0)</f>
        <v>79687.243252375047</v>
      </c>
      <c r="F50" s="42">
        <f>IFERROR(VLOOKUP($B50,'Tabelas auxiliares'!$A$111:$E$152,5,FALSE),0)</f>
        <v>25312.756747624946</v>
      </c>
      <c r="G50" s="58">
        <f>SUMIFS(Tabela1[VALOR],Tabela1[DE (ÁREA / ORIGEM)],'Saldos INVESTIMENTO AEO LOA 23'!A50,Tabela1[CUSTEIO ou INVESTIMENTO?],'Tabelas auxiliares'!$B$222)</f>
        <v>0</v>
      </c>
      <c r="H50" s="59">
        <f>SUMIFS(Tabela1[VALOR],Tabela1[PARA (ÁREA / DESTINO)],'Saldos INVESTIMENTO AEO LOA 23'!A50,Tabela1[CUSTEIO ou INVESTIMENTO?],'Tabelas auxiliares'!$B$222)</f>
        <v>0</v>
      </c>
      <c r="I50" s="67">
        <f t="shared" si="1"/>
        <v>0</v>
      </c>
      <c r="J50" s="43">
        <f>SUMIFS('1. Pré-Empenhos'!$S$4:$S$320,'1. Pré-Empenhos'!$D$4:$D$320,'Saldos INVESTIMENTO AEO LOA 23'!B50,'1. Pré-Empenhos'!$R$4:$R$320,'Tabelas auxiliares'!$B$222)</f>
        <v>0</v>
      </c>
      <c r="K50" s="13">
        <f>SUMIFS('2. Empenhos LOA UFABC 2023'!$Z$4:$Z$1000,'2. Empenhos LOA UFABC 2023'!$D$4:$D$1000,'Saldos INVESTIMENTO AEO LOA 23'!B50,'2. Empenhos LOA UFABC 2023'!$Y$4:$Y$1000,'Tabelas auxiliares'!$B$222)</f>
        <v>0</v>
      </c>
      <c r="L50" s="24">
        <f t="shared" si="0"/>
        <v>0</v>
      </c>
    </row>
    <row r="51" spans="1:12" x14ac:dyDescent="0.25">
      <c r="A51" t="s">
        <v>2392</v>
      </c>
      <c r="B51" s="39" t="s">
        <v>81</v>
      </c>
      <c r="C51" s="39" t="s">
        <v>2089</v>
      </c>
      <c r="D51" s="68">
        <f>IFERROR(VLOOKUP($B51,'Tabelas auxiliares'!$A$160:$C$215,3,FALSE),0)</f>
        <v>0</v>
      </c>
      <c r="E51" s="41">
        <f>IFERROR(VLOOKUP($B51,'Tabelas auxiliares'!$A$111:$E$152,4,FALSE),0)</f>
        <v>910711.3514557149</v>
      </c>
      <c r="F51" s="42">
        <f>IFERROR(VLOOKUP($B51,'Tabelas auxiliares'!$A$111:$E$152,5,FALSE),0)</f>
        <v>289288.6485442851</v>
      </c>
      <c r="G51" s="58">
        <f>SUMIFS(Tabela1[VALOR],Tabela1[DE (ÁREA / ORIGEM)],'Saldos INVESTIMENTO AEO LOA 23'!A51,Tabela1[CUSTEIO ou INVESTIMENTO?],'Tabelas auxiliares'!$B$222)</f>
        <v>0</v>
      </c>
      <c r="H51" s="59">
        <f>SUMIFS(Tabela1[VALOR],Tabela1[PARA (ÁREA / DESTINO)],'Saldos INVESTIMENTO AEO LOA 23'!A51,Tabela1[CUSTEIO ou INVESTIMENTO?],'Tabelas auxiliares'!$B$222)</f>
        <v>0</v>
      </c>
      <c r="I51" s="67">
        <f t="shared" si="1"/>
        <v>0</v>
      </c>
      <c r="J51" s="43">
        <f>SUMIFS('1. Pré-Empenhos'!$S$4:$S$320,'1. Pré-Empenhos'!$D$4:$D$320,'Saldos INVESTIMENTO AEO LOA 23'!B51,'1. Pré-Empenhos'!$R$4:$R$320,'Tabelas auxiliares'!$B$222)</f>
        <v>0</v>
      </c>
      <c r="K51" s="13">
        <f>SUMIFS('2. Empenhos LOA UFABC 2023'!$Z$4:$Z$1000,'2. Empenhos LOA UFABC 2023'!$D$4:$D$1000,'Saldos INVESTIMENTO AEO LOA 23'!B51,'2. Empenhos LOA UFABC 2023'!$Y$4:$Y$1000,'Tabelas auxiliares'!$B$222)</f>
        <v>0</v>
      </c>
      <c r="L51" s="24">
        <f t="shared" si="0"/>
        <v>0</v>
      </c>
    </row>
    <row r="52" spans="1:12" x14ac:dyDescent="0.25">
      <c r="A52" t="s">
        <v>2393</v>
      </c>
      <c r="B52" s="39" t="s">
        <v>511</v>
      </c>
      <c r="C52" s="39" t="s">
        <v>529</v>
      </c>
      <c r="D52" s="68">
        <f>IFERROR(VLOOKUP($B52,'Tabelas auxiliares'!$A$160:$C$215,3,FALSE),0)</f>
        <v>0</v>
      </c>
      <c r="E52" s="41">
        <f>IFERROR(VLOOKUP($B52,'Tabelas auxiliares'!$A$111:$E$152,4,FALSE),0)</f>
        <v>0</v>
      </c>
      <c r="F52" s="42">
        <f>IFERROR(VLOOKUP($B52,'Tabelas auxiliares'!$A$111:$E$152,5,FALSE),0)</f>
        <v>0</v>
      </c>
      <c r="G52" s="58">
        <f>SUMIFS(Tabela1[VALOR],Tabela1[DE (ÁREA / ORIGEM)],'Saldos INVESTIMENTO AEO LOA 23'!A52,Tabela1[CUSTEIO ou INVESTIMENTO?],'Tabelas auxiliares'!$B$222)</f>
        <v>0</v>
      </c>
      <c r="H52" s="59">
        <f>SUMIFS(Tabela1[VALOR],Tabela1[PARA (ÁREA / DESTINO)],'Saldos INVESTIMENTO AEO LOA 23'!A52,Tabela1[CUSTEIO ou INVESTIMENTO?],'Tabelas auxiliares'!$B$222)</f>
        <v>0</v>
      </c>
      <c r="I52" s="67">
        <f t="shared" si="1"/>
        <v>0</v>
      </c>
      <c r="J52" s="43">
        <f>SUMIFS('1. Pré-Empenhos'!$S$4:$S$320,'1. Pré-Empenhos'!$D$4:$D$320,'Saldos INVESTIMENTO AEO LOA 23'!B52,'1. Pré-Empenhos'!$R$4:$R$320,'Tabelas auxiliares'!$B$222)</f>
        <v>0</v>
      </c>
      <c r="K52" s="13">
        <f>SUMIFS('2. Empenhos LOA UFABC 2023'!$Z$4:$Z$1000,'2. Empenhos LOA UFABC 2023'!$D$4:$D$1000,'Saldos INVESTIMENTO AEO LOA 23'!B52,'2. Empenhos LOA UFABC 2023'!$Y$4:$Y$1000,'Tabelas auxiliares'!$B$222)</f>
        <v>0</v>
      </c>
      <c r="L52" s="24">
        <f t="shared" si="0"/>
        <v>0</v>
      </c>
    </row>
    <row r="53" spans="1:12" ht="30" x14ac:dyDescent="0.25">
      <c r="A53" t="s">
        <v>2394</v>
      </c>
      <c r="B53" s="39" t="s">
        <v>528</v>
      </c>
      <c r="C53" s="39" t="s">
        <v>530</v>
      </c>
      <c r="D53" s="68">
        <f>IFERROR(VLOOKUP($B53,'Tabelas auxiliares'!$A$160:$C$215,3,FALSE),0)</f>
        <v>0</v>
      </c>
      <c r="E53" s="41">
        <f>IFERROR(VLOOKUP($B53,'Tabelas auxiliares'!$A$111:$E$152,4,FALSE),0)</f>
        <v>0</v>
      </c>
      <c r="F53" s="42">
        <f>IFERROR(VLOOKUP($B53,'Tabelas auxiliares'!$A$111:$E$152,5,FALSE),0)</f>
        <v>0</v>
      </c>
      <c r="G53" s="58">
        <f>SUMIFS(Tabela1[VALOR],Tabela1[DE (ÁREA / ORIGEM)],'Saldos INVESTIMENTO AEO LOA 23'!A53,Tabela1[CUSTEIO ou INVESTIMENTO?],'Tabelas auxiliares'!$B$222)</f>
        <v>0</v>
      </c>
      <c r="H53" s="59">
        <f>SUMIFS(Tabela1[VALOR],Tabela1[PARA (ÁREA / DESTINO)],'Saldos INVESTIMENTO AEO LOA 23'!A53,Tabela1[CUSTEIO ou INVESTIMENTO?],'Tabelas auxiliares'!$B$222)</f>
        <v>0</v>
      </c>
      <c r="I53" s="67">
        <f t="shared" si="1"/>
        <v>0</v>
      </c>
      <c r="J53" s="43">
        <f>SUMIFS('1. Pré-Empenhos'!$S$4:$S$320,'1. Pré-Empenhos'!$D$4:$D$320,'Saldos INVESTIMENTO AEO LOA 23'!B53,'1. Pré-Empenhos'!$R$4:$R$320,'Tabelas auxiliares'!$B$222)</f>
        <v>0</v>
      </c>
      <c r="K53" s="13">
        <f>SUMIFS('2. Empenhos LOA UFABC 2023'!$Z$4:$Z$1000,'2. Empenhos LOA UFABC 2023'!$D$4:$D$1000,'Saldos INVESTIMENTO AEO LOA 23'!B53,'2. Empenhos LOA UFABC 2023'!$Y$4:$Y$1000,'Tabelas auxiliares'!$B$222)</f>
        <v>0</v>
      </c>
      <c r="L53" s="24">
        <f t="shared" si="0"/>
        <v>0</v>
      </c>
    </row>
    <row r="54" spans="1:12" ht="30" x14ac:dyDescent="0.25">
      <c r="A54" t="s">
        <v>2395</v>
      </c>
      <c r="B54" s="39" t="s">
        <v>83</v>
      </c>
      <c r="C54" s="39" t="s">
        <v>2088</v>
      </c>
      <c r="D54" s="68">
        <f>IFERROR(VLOOKUP($B54,'Tabelas auxiliares'!$A$160:$C$215,3,FALSE),0)</f>
        <v>0</v>
      </c>
      <c r="E54" s="41">
        <f>IFERROR(VLOOKUP($B54,'Tabelas auxiliares'!$A$111:$E$152,4,FALSE),0)</f>
        <v>94865.765776636967</v>
      </c>
      <c r="F54" s="42">
        <f>IFERROR(VLOOKUP($B54,'Tabelas auxiliares'!$A$111:$E$152,5,FALSE),0)</f>
        <v>30134.234223363033</v>
      </c>
      <c r="G54" s="58">
        <f>SUMIFS(Tabela1[VALOR],Tabela1[DE (ÁREA / ORIGEM)],'Saldos INVESTIMENTO AEO LOA 23'!A54,Tabela1[CUSTEIO ou INVESTIMENTO?],'Tabelas auxiliares'!$B$222)</f>
        <v>0</v>
      </c>
      <c r="H54" s="59">
        <f>SUMIFS(Tabela1[VALOR],Tabela1[PARA (ÁREA / DESTINO)],'Saldos INVESTIMENTO AEO LOA 23'!A54,Tabela1[CUSTEIO ou INVESTIMENTO?],'Tabelas auxiliares'!$B$222)</f>
        <v>0</v>
      </c>
      <c r="I54" s="67">
        <f t="shared" si="1"/>
        <v>0</v>
      </c>
      <c r="J54" s="43">
        <f>SUMIFS('1. Pré-Empenhos'!$S$4:$S$320,'1. Pré-Empenhos'!$D$4:$D$320,'Saldos INVESTIMENTO AEO LOA 23'!B54,'1. Pré-Empenhos'!$R$4:$R$320,'Tabelas auxiliares'!$B$222)</f>
        <v>0</v>
      </c>
      <c r="K54" s="13">
        <f>SUMIFS('2. Empenhos LOA UFABC 2023'!$Z$4:$Z$1000,'2. Empenhos LOA UFABC 2023'!$D$4:$D$1000,'Saldos INVESTIMENTO AEO LOA 23'!B54,'2. Empenhos LOA UFABC 2023'!$Y$4:$Y$1000,'Tabelas auxiliares'!$B$222)</f>
        <v>0</v>
      </c>
      <c r="L54" s="24">
        <f t="shared" si="0"/>
        <v>0</v>
      </c>
    </row>
    <row r="55" spans="1:12" x14ac:dyDescent="0.25">
      <c r="A55" t="s">
        <v>2396</v>
      </c>
      <c r="B55" s="39" t="s">
        <v>84</v>
      </c>
      <c r="C55" s="39" t="s">
        <v>85</v>
      </c>
      <c r="D55" s="68">
        <f>IFERROR(VLOOKUP($B55,'Tabelas auxiliares'!$A$160:$C$215,3,FALSE),0)</f>
        <v>0</v>
      </c>
      <c r="E55" s="41">
        <f>IFERROR(VLOOKUP($B55,'Tabelas auxiliares'!$A$111:$E$152,4,FALSE),0)</f>
        <v>94865.765776636967</v>
      </c>
      <c r="F55" s="42">
        <f>IFERROR(VLOOKUP($B55,'Tabelas auxiliares'!$A$111:$E$152,5,FALSE),0)</f>
        <v>30134.234223363033</v>
      </c>
      <c r="G55" s="58">
        <f>SUMIFS(Tabela1[VALOR],Tabela1[DE (ÁREA / ORIGEM)],'Saldos INVESTIMENTO AEO LOA 23'!A55,Tabela1[CUSTEIO ou INVESTIMENTO?],'Tabelas auxiliares'!$B$222)</f>
        <v>0</v>
      </c>
      <c r="H55" s="59">
        <f>SUMIFS(Tabela1[VALOR],Tabela1[PARA (ÁREA / DESTINO)],'Saldos INVESTIMENTO AEO LOA 23'!A55,Tabela1[CUSTEIO ou INVESTIMENTO?],'Tabelas auxiliares'!$B$222)</f>
        <v>0</v>
      </c>
      <c r="I55" s="67">
        <f t="shared" si="1"/>
        <v>0</v>
      </c>
      <c r="J55" s="43">
        <f>SUMIFS('1. Pré-Empenhos'!$S$4:$S$320,'1. Pré-Empenhos'!$D$4:$D$320,'Saldos INVESTIMENTO AEO LOA 23'!B55,'1. Pré-Empenhos'!$R$4:$R$320,'Tabelas auxiliares'!$B$222)</f>
        <v>0</v>
      </c>
      <c r="K55" s="13">
        <f>SUMIFS('2. Empenhos LOA UFABC 2023'!$Z$4:$Z$1000,'2. Empenhos LOA UFABC 2023'!$D$4:$D$1000,'Saldos INVESTIMENTO AEO LOA 23'!B55,'2. Empenhos LOA UFABC 2023'!$Y$4:$Y$1000,'Tabelas auxiliares'!$B$222)</f>
        <v>0</v>
      </c>
      <c r="L55" s="24">
        <f t="shared" si="0"/>
        <v>0</v>
      </c>
    </row>
    <row r="56" spans="1:12" ht="30" x14ac:dyDescent="0.25">
      <c r="A56" t="s">
        <v>2397</v>
      </c>
      <c r="B56" s="39" t="s">
        <v>88</v>
      </c>
      <c r="C56" s="39" t="s">
        <v>89</v>
      </c>
      <c r="D56" s="68">
        <f>IFERROR(VLOOKUP($B56,'Tabelas auxiliares'!$A$160:$C$215,3,FALSE),0)</f>
        <v>0</v>
      </c>
      <c r="E56" s="41">
        <f>IFERROR(VLOOKUP($B56,'Tabelas auxiliares'!$A$111:$E$152,4,FALSE),0)</f>
        <v>341516.75679589307</v>
      </c>
      <c r="F56" s="42">
        <f>IFERROR(VLOOKUP($B56,'Tabelas auxiliares'!$A$111:$E$152,5,FALSE),0)</f>
        <v>108483.24320410691</v>
      </c>
      <c r="G56" s="58">
        <f>SUMIFS(Tabela1[VALOR],Tabela1[DE (ÁREA / ORIGEM)],'Saldos INVESTIMENTO AEO LOA 23'!A56,Tabela1[CUSTEIO ou INVESTIMENTO?],'Tabelas auxiliares'!$B$222)</f>
        <v>0</v>
      </c>
      <c r="H56" s="59">
        <f>SUMIFS(Tabela1[VALOR],Tabela1[PARA (ÁREA / DESTINO)],'Saldos INVESTIMENTO AEO LOA 23'!A56,Tabela1[CUSTEIO ou INVESTIMENTO?],'Tabelas auxiliares'!$B$222)</f>
        <v>0</v>
      </c>
      <c r="I56" s="67">
        <f t="shared" si="1"/>
        <v>0</v>
      </c>
      <c r="J56" s="43">
        <f>SUMIFS('1. Pré-Empenhos'!$S$4:$S$320,'1. Pré-Empenhos'!$D$4:$D$320,'Saldos INVESTIMENTO AEO LOA 23'!B56,'1. Pré-Empenhos'!$R$4:$R$320,'Tabelas auxiliares'!$B$222)</f>
        <v>0</v>
      </c>
      <c r="K56" s="13">
        <f>SUMIFS('2. Empenhos LOA UFABC 2023'!$Z$4:$Z$1000,'2. Empenhos LOA UFABC 2023'!$D$4:$D$1000,'Saldos INVESTIMENTO AEO LOA 23'!B56,'2. Empenhos LOA UFABC 2023'!$Y$4:$Y$1000,'Tabelas auxiliares'!$B$222)</f>
        <v>0</v>
      </c>
      <c r="L56" s="24">
        <f t="shared" si="0"/>
        <v>0</v>
      </c>
    </row>
    <row r="57" spans="1:12" ht="30" x14ac:dyDescent="0.25">
      <c r="A57" t="s">
        <v>2398</v>
      </c>
      <c r="B57" s="39" t="s">
        <v>90</v>
      </c>
      <c r="C57" s="39" t="s">
        <v>91</v>
      </c>
      <c r="D57" s="68">
        <f>IFERROR(VLOOKUP($B57,'Tabelas auxiliares'!$A$160:$C$215,3,FALSE),0)</f>
        <v>0</v>
      </c>
      <c r="E57" s="41">
        <f>IFERROR(VLOOKUP($B57,'Tabelas auxiliares'!$A$111:$E$152,4,FALSE),0)</f>
        <v>1675972.9929704375</v>
      </c>
      <c r="F57" s="42">
        <f>IFERROR(VLOOKUP($B57,'Tabelas auxiliares'!$A$111:$E$152,5,FALSE),0)</f>
        <v>532375.00702956249</v>
      </c>
      <c r="G57" s="58">
        <f>SUMIFS(Tabela1[VALOR],Tabela1[DE (ÁREA / ORIGEM)],'Saldos INVESTIMENTO AEO LOA 23'!A57,Tabela1[CUSTEIO ou INVESTIMENTO?],'Tabelas auxiliares'!$B$222)</f>
        <v>0</v>
      </c>
      <c r="H57" s="59">
        <f>SUMIFS(Tabela1[VALOR],Tabela1[PARA (ÁREA / DESTINO)],'Saldos INVESTIMENTO AEO LOA 23'!A57,Tabela1[CUSTEIO ou INVESTIMENTO?],'Tabelas auxiliares'!$B$222)</f>
        <v>0</v>
      </c>
      <c r="I57" s="67">
        <f t="shared" si="1"/>
        <v>0</v>
      </c>
      <c r="J57" s="43">
        <f>SUMIFS('1. Pré-Empenhos'!$S$4:$S$320,'1. Pré-Empenhos'!$D$4:$D$320,'Saldos INVESTIMENTO AEO LOA 23'!B57,'1. Pré-Empenhos'!$R$4:$R$320,'Tabelas auxiliares'!$B$222)</f>
        <v>0</v>
      </c>
      <c r="K57" s="13">
        <f>SUMIFS('2. Empenhos LOA UFABC 2023'!$Z$4:$Z$1000,'2. Empenhos LOA UFABC 2023'!$D$4:$D$1000,'Saldos INVESTIMENTO AEO LOA 23'!B57,'2. Empenhos LOA UFABC 2023'!$Y$4:$Y$1000,'Tabelas auxiliares'!$B$222)</f>
        <v>0</v>
      </c>
      <c r="L57" s="24">
        <f t="shared" si="0"/>
        <v>0</v>
      </c>
    </row>
    <row r="58" spans="1:12" ht="30" x14ac:dyDescent="0.25">
      <c r="A58" t="s">
        <v>2399</v>
      </c>
      <c r="B58" s="39" t="s">
        <v>92</v>
      </c>
      <c r="C58" s="39" t="s">
        <v>93</v>
      </c>
      <c r="D58" s="68">
        <f>IFERROR(VLOOKUP($B58,'Tabelas auxiliares'!$A$160:$C$215,3,FALSE),0)</f>
        <v>0</v>
      </c>
      <c r="E58" s="41">
        <f>IFERROR(VLOOKUP($B58,'Tabelas auxiliares'!$A$111:$E$152,4,FALSE),0)</f>
        <v>455355.67572785745</v>
      </c>
      <c r="F58" s="42">
        <f>IFERROR(VLOOKUP($B58,'Tabelas auxiliares'!$A$111:$E$152,5,FALSE),0)</f>
        <v>144644.32427214255</v>
      </c>
      <c r="G58" s="58">
        <f>SUMIFS(Tabela1[VALOR],Tabela1[DE (ÁREA / ORIGEM)],'Saldos INVESTIMENTO AEO LOA 23'!A58,Tabela1[CUSTEIO ou INVESTIMENTO?],'Tabelas auxiliares'!$B$222)</f>
        <v>0</v>
      </c>
      <c r="H58" s="59">
        <f>SUMIFS(Tabela1[VALOR],Tabela1[PARA (ÁREA / DESTINO)],'Saldos INVESTIMENTO AEO LOA 23'!A58,Tabela1[CUSTEIO ou INVESTIMENTO?],'Tabelas auxiliares'!$B$222)</f>
        <v>0</v>
      </c>
      <c r="I58" s="67">
        <f t="shared" si="1"/>
        <v>0</v>
      </c>
      <c r="J58" s="43">
        <f>SUMIFS('1. Pré-Empenhos'!$S$4:$S$320,'1. Pré-Empenhos'!$D$4:$D$320,'Saldos INVESTIMENTO AEO LOA 23'!B58,'1. Pré-Empenhos'!$R$4:$R$320,'Tabelas auxiliares'!$B$222)</f>
        <v>0</v>
      </c>
      <c r="K58" s="13">
        <f>SUMIFS('2. Empenhos LOA UFABC 2023'!$Z$4:$Z$1000,'2. Empenhos LOA UFABC 2023'!$D$4:$D$1000,'Saldos INVESTIMENTO AEO LOA 23'!B58,'2. Empenhos LOA UFABC 2023'!$Y$4:$Y$1000,'Tabelas auxiliares'!$B$222)</f>
        <v>0</v>
      </c>
      <c r="L58" s="24">
        <f t="shared" si="0"/>
        <v>0</v>
      </c>
    </row>
    <row r="59" spans="1:12" x14ac:dyDescent="0.25">
      <c r="A59" t="s">
        <v>2400</v>
      </c>
      <c r="B59" s="39" t="s">
        <v>86</v>
      </c>
      <c r="C59" s="39" t="s">
        <v>87</v>
      </c>
      <c r="D59" s="68">
        <f>IFERROR(VLOOKUP($B59,'Tabelas auxiliares'!$A$160:$C$215,3,FALSE),0)</f>
        <v>0</v>
      </c>
      <c r="E59" s="41">
        <f>IFERROR(VLOOKUP($B59,'Tabelas auxiliares'!$A$111:$E$152,4,FALSE),0)</f>
        <v>227677.83786392873</v>
      </c>
      <c r="F59" s="42">
        <f>IFERROR(VLOOKUP($B59,'Tabelas auxiliares'!$A$111:$E$152,5,FALSE),0)</f>
        <v>72322.162136071274</v>
      </c>
      <c r="G59" s="58">
        <f>SUMIFS(Tabela1[VALOR],Tabela1[DE (ÁREA / ORIGEM)],'Saldos INVESTIMENTO AEO LOA 23'!A59,Tabela1[CUSTEIO ou INVESTIMENTO?],'Tabelas auxiliares'!$B$222)</f>
        <v>0</v>
      </c>
      <c r="H59" s="59">
        <f>SUMIFS(Tabela1[VALOR],Tabela1[PARA (ÁREA / DESTINO)],'Saldos INVESTIMENTO AEO LOA 23'!A59,Tabela1[CUSTEIO ou INVESTIMENTO?],'Tabelas auxiliares'!$B$222)</f>
        <v>0</v>
      </c>
      <c r="I59" s="67">
        <f t="shared" si="1"/>
        <v>0</v>
      </c>
      <c r="J59" s="43">
        <f>SUMIFS('1. Pré-Empenhos'!$S$4:$S$320,'1. Pré-Empenhos'!$D$4:$D$320,'Saldos INVESTIMENTO AEO LOA 23'!B59,'1. Pré-Empenhos'!$R$4:$R$320,'Tabelas auxiliares'!$B$222)</f>
        <v>0</v>
      </c>
      <c r="K59" s="13">
        <f>SUMIFS('2. Empenhos LOA UFABC 2023'!$Z$4:$Z$1000,'2. Empenhos LOA UFABC 2023'!$D$4:$D$1000,'Saldos INVESTIMENTO AEO LOA 23'!B59,'2. Empenhos LOA UFABC 2023'!$Y$4:$Y$1000,'Tabelas auxiliares'!$B$222)</f>
        <v>0</v>
      </c>
      <c r="L59" s="24">
        <f t="shared" si="0"/>
        <v>0</v>
      </c>
    </row>
    <row r="60" spans="1:12" x14ac:dyDescent="0.25">
      <c r="A60" t="s">
        <v>2344</v>
      </c>
      <c r="B60" s="39" t="s">
        <v>96</v>
      </c>
      <c r="C60" s="39" t="s">
        <v>97</v>
      </c>
      <c r="D60" s="68">
        <f>IFERROR(VLOOKUP($B60,'Tabelas auxiliares'!$A$160:$C$215,3,FALSE),0)</f>
        <v>13812259</v>
      </c>
      <c r="E60" s="41">
        <f>IFERROR(VLOOKUP($B60,'Tabelas auxiliares'!$A$111:$E$152,4,FALSE),0)</f>
        <v>2890049.1259312094</v>
      </c>
      <c r="F60" s="42">
        <f>IFERROR(VLOOKUP($B60,'Tabelas auxiliares'!$A$111:$E$152,5,FALSE),0)</f>
        <v>918027.87406882015</v>
      </c>
      <c r="G60" s="58">
        <f>SUMIFS(Tabela1[VALOR],Tabela1[DE (ÁREA / ORIGEM)],'Saldos INVESTIMENTO AEO LOA 23'!A60,Tabela1[CUSTEIO ou INVESTIMENTO?],'Tabelas auxiliares'!$B$222)</f>
        <v>396288.01999999996</v>
      </c>
      <c r="H60" s="59">
        <f>SUMIFS(Tabela1[VALOR],Tabela1[PARA (ÁREA / DESTINO)],'Saldos INVESTIMENTO AEO LOA 23'!A60,Tabela1[CUSTEIO ou INVESTIMENTO?],'Tabelas auxiliares'!$B$222)</f>
        <v>0</v>
      </c>
      <c r="I60" s="67">
        <f t="shared" si="1"/>
        <v>13415970.98</v>
      </c>
      <c r="J60" s="43">
        <f>SUMIFS('1. Pré-Empenhos'!$S$4:$S$320,'1. Pré-Empenhos'!$D$4:$D$320,'Saldos INVESTIMENTO AEO LOA 23'!B60,'1. Pré-Empenhos'!$R$4:$R$320,'Tabelas auxiliares'!$B$222)</f>
        <v>0</v>
      </c>
      <c r="K60" s="13">
        <f>SUMIFS('2. Empenhos LOA UFABC 2023'!$Z$4:$Z$1000,'2. Empenhos LOA UFABC 2023'!$D$4:$D$1000,'Saldos INVESTIMENTO AEO LOA 23'!B60,'2. Empenhos LOA UFABC 2023'!$Y$4:$Y$1000,'Tabelas auxiliares'!$B$222)</f>
        <v>0</v>
      </c>
      <c r="L60" s="24">
        <f t="shared" si="0"/>
        <v>13415970.98</v>
      </c>
    </row>
    <row r="61" spans="1:12" x14ac:dyDescent="0.25">
      <c r="A61" s="51"/>
      <c r="B61" s="51"/>
      <c r="C61" s="119" t="s">
        <v>98</v>
      </c>
      <c r="D61" s="120">
        <f t="shared" ref="D61:L61" si="8">SUBTOTAL(9,D2:D60)</f>
        <v>13812259</v>
      </c>
      <c r="E61" s="120">
        <f t="shared" si="8"/>
        <v>46226012.000000022</v>
      </c>
      <c r="F61" s="120">
        <f t="shared" si="8"/>
        <v>14683753.000000009</v>
      </c>
      <c r="G61" s="120">
        <f t="shared" si="8"/>
        <v>396288.01999999996</v>
      </c>
      <c r="H61" s="120">
        <f t="shared" si="8"/>
        <v>396288.02</v>
      </c>
      <c r="I61" s="120">
        <f t="shared" si="8"/>
        <v>13812259</v>
      </c>
      <c r="J61" s="120">
        <f t="shared" si="8"/>
        <v>133179.47</v>
      </c>
      <c r="K61" s="120">
        <f t="shared" si="8"/>
        <v>336488.48</v>
      </c>
      <c r="L61" s="24">
        <f t="shared" si="8"/>
        <v>13342591.050000001</v>
      </c>
    </row>
    <row r="62" spans="1:12" hidden="1" x14ac:dyDescent="0.25">
      <c r="D62" s="89"/>
      <c r="E62" s="89">
        <f>SUBTOTAL(9,E2:E60)</f>
        <v>46226012.000000022</v>
      </c>
      <c r="F62" s="89">
        <f>SUBTOTAL(9,F2:F60)</f>
        <v>14683753.000000009</v>
      </c>
    </row>
  </sheetData>
  <sheetProtection password="BD64" sheet="1" objects="1" scenarios="1" autoFilter="0"/>
  <autoFilter ref="A1:L1" xr:uid="{00000000-0009-0000-0000-000007000000}">
    <filterColumn colId="1" showButton="0"/>
  </autoFilter>
  <mergeCells count="1">
    <mergeCell ref="B1:C1"/>
  </mergeCell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X1001"/>
  <sheetViews>
    <sheetView workbookViewId="0">
      <selection activeCell="B9" sqref="B9"/>
    </sheetView>
  </sheetViews>
  <sheetFormatPr defaultColWidth="0" defaultRowHeight="15" zeroHeight="1" x14ac:dyDescent="0.25"/>
  <cols>
    <col min="1" max="1" width="15" customWidth="1"/>
    <col min="2" max="2" width="23.28515625" customWidth="1"/>
    <col min="3" max="3" width="23.5703125" customWidth="1"/>
    <col min="4" max="4" width="21.28515625" customWidth="1"/>
    <col min="5" max="5" width="47.85546875" customWidth="1"/>
    <col min="6" max="10" width="25" customWidth="1"/>
    <col min="11" max="11" width="29.28515625" customWidth="1"/>
    <col min="12" max="12" width="22.85546875" customWidth="1"/>
    <col min="13" max="13" width="13.140625" customWidth="1"/>
    <col min="14" max="16" width="17.140625" customWidth="1"/>
    <col min="17" max="17" width="19.5703125" customWidth="1"/>
    <col min="18" max="19" width="18.7109375" customWidth="1"/>
    <col min="20" max="21" width="21.85546875" customWidth="1"/>
    <col min="22" max="22" width="18" customWidth="1"/>
    <col min="23" max="23" width="24.5703125" customWidth="1"/>
    <col min="24" max="24" width="19" customWidth="1"/>
    <col min="25" max="16384" width="9.140625" hidden="1"/>
  </cols>
  <sheetData>
    <row r="1" spans="1:24" ht="28.5" customHeight="1" x14ac:dyDescent="0.25">
      <c r="A1" s="157" t="s">
        <v>503</v>
      </c>
      <c r="B1" s="157"/>
      <c r="M1" s="54"/>
      <c r="N1" s="54"/>
      <c r="O1" s="54"/>
      <c r="P1" s="54"/>
      <c r="Q1" s="54"/>
      <c r="T1" s="159" t="s">
        <v>2762</v>
      </c>
    </row>
    <row r="2" spans="1:24" ht="47.25" customHeight="1" x14ac:dyDescent="0.25">
      <c r="A2" s="157"/>
      <c r="B2" s="157"/>
      <c r="O2" s="54"/>
      <c r="P2" s="54"/>
      <c r="Q2" s="54"/>
      <c r="T2" s="159"/>
    </row>
    <row r="3" spans="1:24" s="123" customFormat="1" ht="47.25" customHeight="1" x14ac:dyDescent="0.25">
      <c r="A3" s="122" t="s">
        <v>494</v>
      </c>
      <c r="B3" s="122" t="s">
        <v>502</v>
      </c>
      <c r="C3" s="122" t="s">
        <v>489</v>
      </c>
      <c r="D3" s="122" t="s">
        <v>0</v>
      </c>
      <c r="E3" s="122" t="s">
        <v>206</v>
      </c>
      <c r="F3" s="122" t="s">
        <v>1</v>
      </c>
      <c r="G3" s="122" t="s">
        <v>207</v>
      </c>
      <c r="H3" s="121" t="s">
        <v>208</v>
      </c>
      <c r="I3" s="121" t="s">
        <v>209</v>
      </c>
      <c r="J3" s="121" t="s">
        <v>210</v>
      </c>
      <c r="K3" s="122" t="s">
        <v>172</v>
      </c>
      <c r="L3" s="121" t="s">
        <v>117</v>
      </c>
      <c r="M3" s="121" t="s">
        <v>213</v>
      </c>
      <c r="N3" s="121" t="s">
        <v>171</v>
      </c>
      <c r="O3" s="121" t="s">
        <v>2401</v>
      </c>
      <c r="P3" s="122" t="s">
        <v>2402</v>
      </c>
      <c r="Q3" s="121" t="s">
        <v>194</v>
      </c>
      <c r="R3" s="122" t="s">
        <v>195</v>
      </c>
      <c r="S3" s="122"/>
      <c r="T3" s="122" t="s">
        <v>2087</v>
      </c>
      <c r="U3" s="122" t="s">
        <v>2155</v>
      </c>
      <c r="V3" s="122" t="s">
        <v>486</v>
      </c>
      <c r="W3" s="122" t="s">
        <v>487</v>
      </c>
      <c r="X3" s="122" t="s">
        <v>488</v>
      </c>
    </row>
    <row r="4" spans="1:24" x14ac:dyDescent="0.25">
      <c r="A4" t="s">
        <v>1852</v>
      </c>
      <c r="B4" t="s">
        <v>1853</v>
      </c>
      <c r="C4" t="s">
        <v>2151</v>
      </c>
      <c r="D4" t="s">
        <v>2152</v>
      </c>
      <c r="E4" t="s">
        <v>2152</v>
      </c>
      <c r="F4" t="s">
        <v>2151</v>
      </c>
      <c r="G4" t="s">
        <v>2151</v>
      </c>
      <c r="H4" t="s">
        <v>1857</v>
      </c>
      <c r="I4" t="s">
        <v>222</v>
      </c>
      <c r="J4" t="s">
        <v>1858</v>
      </c>
      <c r="K4" t="s">
        <v>1859</v>
      </c>
      <c r="L4" t="s">
        <v>1869</v>
      </c>
      <c r="M4" t="s">
        <v>216</v>
      </c>
      <c r="N4" t="s">
        <v>2675</v>
      </c>
      <c r="O4" t="s">
        <v>2689</v>
      </c>
      <c r="P4" t="s">
        <v>2151</v>
      </c>
      <c r="Q4" s="51" t="str">
        <f t="shared" ref="Q4:Q67" si="0">LEFT(O4,1)</f>
        <v>4</v>
      </c>
      <c r="R4" s="51" t="str">
        <f>IF(M4="","",IF(M4&lt;&gt;'Tabelas auxiliares'!$B$236,"FOLHA DE PESSOAL",IF(Q4='Tabelas auxiliares'!$A$237,"CUSTEIO",IF(Q4='Tabelas auxiliares'!$A$236,"INVESTIMENTO","ERRO - VERIFICAR"))))</f>
        <v>INVESTIMENTO</v>
      </c>
      <c r="S4" s="64">
        <f>IF(SUM(T4:X4)=0,"",SUM(T4:X4))</f>
        <v>2812040.57</v>
      </c>
      <c r="T4" s="44">
        <v>2812040.57</v>
      </c>
    </row>
    <row r="5" spans="1:24" x14ac:dyDescent="0.25">
      <c r="A5" t="s">
        <v>2153</v>
      </c>
      <c r="B5" t="s">
        <v>2154</v>
      </c>
      <c r="C5" t="s">
        <v>2151</v>
      </c>
      <c r="D5" t="s">
        <v>2152</v>
      </c>
      <c r="E5" t="s">
        <v>2152</v>
      </c>
      <c r="F5" t="s">
        <v>2151</v>
      </c>
      <c r="G5" t="s">
        <v>2151</v>
      </c>
      <c r="H5" t="s">
        <v>221</v>
      </c>
      <c r="I5" t="s">
        <v>222</v>
      </c>
      <c r="J5" t="s">
        <v>500</v>
      </c>
      <c r="K5" t="s">
        <v>124</v>
      </c>
      <c r="L5" t="s">
        <v>2092</v>
      </c>
      <c r="M5" t="s">
        <v>216</v>
      </c>
      <c r="N5" t="s">
        <v>2690</v>
      </c>
      <c r="O5" t="s">
        <v>2691</v>
      </c>
      <c r="P5" t="s">
        <v>2151</v>
      </c>
      <c r="Q5" s="51" t="str">
        <f t="shared" si="0"/>
        <v>3</v>
      </c>
      <c r="R5" s="51" t="str">
        <f>IF(M5="","",IF(M5&lt;&gt;'Tabelas auxiliares'!$B$236,"FOLHA DE PESSOAL",IF(Q5='Tabelas auxiliares'!$A$237,"CUSTEIO",IF(Q5='Tabelas auxiliares'!$A$236,"INVESTIMENTO","ERRO - VERIFICAR"))))</f>
        <v>CUSTEIO</v>
      </c>
      <c r="S5" s="64">
        <f t="shared" ref="S5:S68" si="1">IF(SUM(T5:X5)=0,"",SUM(T5:X5))</f>
        <v>0.02</v>
      </c>
      <c r="T5" s="44">
        <v>0.02</v>
      </c>
    </row>
    <row r="6" spans="1:24" x14ac:dyDescent="0.25">
      <c r="A6" t="s">
        <v>2153</v>
      </c>
      <c r="B6" t="s">
        <v>2154</v>
      </c>
      <c r="C6" t="s">
        <v>2161</v>
      </c>
      <c r="D6" t="s">
        <v>2094</v>
      </c>
      <c r="E6" t="s">
        <v>2191</v>
      </c>
      <c r="F6" t="s">
        <v>2095</v>
      </c>
      <c r="G6" t="s">
        <v>220</v>
      </c>
      <c r="H6" t="s">
        <v>221</v>
      </c>
      <c r="I6" t="s">
        <v>222</v>
      </c>
      <c r="J6" t="s">
        <v>500</v>
      </c>
      <c r="K6" t="s">
        <v>124</v>
      </c>
      <c r="L6" t="s">
        <v>2092</v>
      </c>
      <c r="M6" t="s">
        <v>216</v>
      </c>
      <c r="N6" t="s">
        <v>2690</v>
      </c>
      <c r="O6" t="s">
        <v>2560</v>
      </c>
      <c r="P6" t="s">
        <v>2440</v>
      </c>
      <c r="Q6" s="51" t="str">
        <f t="shared" si="0"/>
        <v>3</v>
      </c>
      <c r="R6" s="51" t="str">
        <f>IF(M6="","",IF(M6&lt;&gt;'Tabelas auxiliares'!$B$236,"FOLHA DE PESSOAL",IF(Q6='Tabelas auxiliares'!$A$237,"CUSTEIO",IF(Q6='Tabelas auxiliares'!$A$236,"INVESTIMENTO","ERRO - VERIFICAR"))))</f>
        <v>CUSTEIO</v>
      </c>
      <c r="S6" s="64">
        <f t="shared" si="1"/>
        <v>1321.48</v>
      </c>
      <c r="U6" s="44">
        <v>1321.48</v>
      </c>
    </row>
    <row r="7" spans="1:24" x14ac:dyDescent="0.25">
      <c r="A7" t="s">
        <v>1907</v>
      </c>
      <c r="B7" t="s">
        <v>1908</v>
      </c>
      <c r="C7" t="s">
        <v>2151</v>
      </c>
      <c r="D7" t="s">
        <v>2152</v>
      </c>
      <c r="E7" t="s">
        <v>2152</v>
      </c>
      <c r="F7" t="s">
        <v>2151</v>
      </c>
      <c r="G7" t="s">
        <v>2151</v>
      </c>
      <c r="H7" t="s">
        <v>221</v>
      </c>
      <c r="I7" t="s">
        <v>222</v>
      </c>
      <c r="J7" t="s">
        <v>500</v>
      </c>
      <c r="K7" t="s">
        <v>3039</v>
      </c>
      <c r="L7" t="s">
        <v>3040</v>
      </c>
      <c r="M7" t="s">
        <v>216</v>
      </c>
      <c r="N7" t="s">
        <v>3041</v>
      </c>
      <c r="O7" t="s">
        <v>2691</v>
      </c>
      <c r="P7" t="s">
        <v>2151</v>
      </c>
      <c r="Q7" s="51" t="str">
        <f t="shared" si="0"/>
        <v>3</v>
      </c>
      <c r="R7" s="51" t="str">
        <f>IF(M7="","",IF(M7&lt;&gt;'Tabelas auxiliares'!$B$236,"FOLHA DE PESSOAL",IF(Q7='Tabelas auxiliares'!$A$237,"CUSTEIO",IF(Q7='Tabelas auxiliares'!$A$236,"INVESTIMENTO","ERRO - VERIFICAR"))))</f>
        <v>CUSTEIO</v>
      </c>
      <c r="S7" s="64">
        <f t="shared" si="1"/>
        <v>720</v>
      </c>
      <c r="T7" s="44">
        <v>720</v>
      </c>
    </row>
    <row r="8" spans="1:24" x14ac:dyDescent="0.25">
      <c r="A8" t="s">
        <v>495</v>
      </c>
      <c r="B8" t="s">
        <v>496</v>
      </c>
      <c r="C8" t="s">
        <v>2151</v>
      </c>
      <c r="D8" t="s">
        <v>2152</v>
      </c>
      <c r="E8" t="s">
        <v>2152</v>
      </c>
      <c r="F8" t="s">
        <v>2151</v>
      </c>
      <c r="G8" t="s">
        <v>2151</v>
      </c>
      <c r="H8" t="s">
        <v>221</v>
      </c>
      <c r="I8" t="s">
        <v>222</v>
      </c>
      <c r="J8" t="s">
        <v>500</v>
      </c>
      <c r="K8" t="s">
        <v>124</v>
      </c>
      <c r="L8" t="s">
        <v>501</v>
      </c>
      <c r="M8" t="s">
        <v>216</v>
      </c>
      <c r="N8" t="s">
        <v>2692</v>
      </c>
      <c r="O8" t="s">
        <v>2691</v>
      </c>
      <c r="P8" t="s">
        <v>2151</v>
      </c>
      <c r="Q8" s="51" t="str">
        <f t="shared" si="0"/>
        <v>3</v>
      </c>
      <c r="R8" s="51" t="str">
        <f>IF(M8="","",IF(M8&lt;&gt;'Tabelas auxiliares'!$B$236,"FOLHA DE PESSOAL",IF(Q8='Tabelas auxiliares'!$A$237,"CUSTEIO",IF(Q8='Tabelas auxiliares'!$A$236,"INVESTIMENTO","ERRO - VERIFICAR"))))</f>
        <v>CUSTEIO</v>
      </c>
      <c r="S8" s="64">
        <f t="shared" si="1"/>
        <v>0.62</v>
      </c>
      <c r="T8" s="44">
        <v>0.62</v>
      </c>
      <c r="V8" s="44"/>
      <c r="X8" s="74"/>
    </row>
    <row r="9" spans="1:24" x14ac:dyDescent="0.25">
      <c r="A9" t="s">
        <v>495</v>
      </c>
      <c r="B9" t="s">
        <v>496</v>
      </c>
      <c r="C9" t="s">
        <v>270</v>
      </c>
      <c r="D9" t="s">
        <v>497</v>
      </c>
      <c r="E9" t="s">
        <v>498</v>
      </c>
      <c r="F9" t="s">
        <v>499</v>
      </c>
      <c r="G9" t="s">
        <v>220</v>
      </c>
      <c r="H9" t="s">
        <v>221</v>
      </c>
      <c r="I9" t="s">
        <v>222</v>
      </c>
      <c r="J9" t="s">
        <v>500</v>
      </c>
      <c r="K9" t="s">
        <v>124</v>
      </c>
      <c r="L9" t="s">
        <v>501</v>
      </c>
      <c r="M9" t="s">
        <v>216</v>
      </c>
      <c r="N9" t="s">
        <v>2692</v>
      </c>
      <c r="O9" t="s">
        <v>2560</v>
      </c>
      <c r="P9" t="s">
        <v>2440</v>
      </c>
      <c r="Q9" s="51" t="str">
        <f t="shared" si="0"/>
        <v>3</v>
      </c>
      <c r="R9" s="51" t="str">
        <f>IF(M9="","",IF(M9&lt;&gt;'Tabelas auxiliares'!$B$236,"FOLHA DE PESSOAL",IF(Q9='Tabelas auxiliares'!$A$237,"CUSTEIO",IF(Q9='Tabelas auxiliares'!$A$236,"INVESTIMENTO","ERRO - VERIFICAR"))))</f>
        <v>CUSTEIO</v>
      </c>
      <c r="S9" s="64">
        <f t="shared" si="1"/>
        <v>2456.56</v>
      </c>
      <c r="U9" s="44">
        <v>2456.56</v>
      </c>
      <c r="X9" s="44"/>
    </row>
    <row r="10" spans="1:24" x14ac:dyDescent="0.25">
      <c r="Q10" s="51" t="str">
        <f t="shared" si="0"/>
        <v/>
      </c>
      <c r="R10" s="51" t="str">
        <f>IF(M10="","",IF(M10&lt;&gt;'Tabelas auxiliares'!$B$236,"FOLHA DE PESSOAL",IF(Q10='Tabelas auxiliares'!$A$237,"CUSTEIO",IF(Q10='Tabelas auxiliares'!$A$236,"INVESTIMENTO","ERRO - VERIFICAR"))))</f>
        <v/>
      </c>
      <c r="S10" s="64" t="str">
        <f t="shared" si="1"/>
        <v/>
      </c>
      <c r="X10" s="44"/>
    </row>
    <row r="11" spans="1:24" x14ac:dyDescent="0.25">
      <c r="Q11" s="51" t="str">
        <f t="shared" si="0"/>
        <v/>
      </c>
      <c r="R11" s="51" t="str">
        <f>IF(M11="","",IF(M11&lt;&gt;'Tabelas auxiliares'!$B$236,"FOLHA DE PESSOAL",IF(Q11='Tabelas auxiliares'!$A$237,"CUSTEIO",IF(Q11='Tabelas auxiliares'!$A$236,"INVESTIMENTO","ERRO - VERIFICAR"))))</f>
        <v/>
      </c>
      <c r="S11" s="64" t="str">
        <f t="shared" si="1"/>
        <v/>
      </c>
      <c r="X11" s="44"/>
    </row>
    <row r="12" spans="1:24" x14ac:dyDescent="0.25">
      <c r="Q12" s="51" t="str">
        <f t="shared" si="0"/>
        <v/>
      </c>
      <c r="R12" s="51" t="str">
        <f>IF(M12="","",IF(M12&lt;&gt;'Tabelas auxiliares'!$B$236,"FOLHA DE PESSOAL",IF(Q12='Tabelas auxiliares'!$A$237,"CUSTEIO",IF(Q12='Tabelas auxiliares'!$A$236,"INVESTIMENTO","ERRO - VERIFICAR"))))</f>
        <v/>
      </c>
      <c r="S12" s="64" t="str">
        <f t="shared" si="1"/>
        <v/>
      </c>
      <c r="T12" s="44"/>
      <c r="U12" s="44"/>
      <c r="V12" s="44"/>
      <c r="X12" s="44"/>
    </row>
    <row r="13" spans="1:24" x14ac:dyDescent="0.25">
      <c r="Q13" s="51" t="str">
        <f t="shared" si="0"/>
        <v/>
      </c>
      <c r="R13" s="51" t="str">
        <f>IF(M13="","",IF(M13&lt;&gt;'Tabelas auxiliares'!$B$236,"FOLHA DE PESSOAL",IF(Q13='Tabelas auxiliares'!$A$237,"CUSTEIO",IF(Q13='Tabelas auxiliares'!$A$236,"INVESTIMENTO","ERRO - VERIFICAR"))))</f>
        <v/>
      </c>
      <c r="S13" s="64" t="str">
        <f t="shared" si="1"/>
        <v/>
      </c>
      <c r="T13" s="44"/>
      <c r="U13" s="44"/>
      <c r="V13" s="44"/>
      <c r="X13" s="44"/>
    </row>
    <row r="14" spans="1:24" x14ac:dyDescent="0.25">
      <c r="Q14" s="51" t="str">
        <f t="shared" si="0"/>
        <v/>
      </c>
      <c r="R14" s="51" t="str">
        <f>IF(M14="","",IF(M14&lt;&gt;'Tabelas auxiliares'!$B$236,"FOLHA DE PESSOAL",IF(Q14='Tabelas auxiliares'!$A$237,"CUSTEIO",IF(Q14='Tabelas auxiliares'!$A$236,"INVESTIMENTO","ERRO - VERIFICAR"))))</f>
        <v/>
      </c>
      <c r="S14" s="64" t="str">
        <f t="shared" si="1"/>
        <v/>
      </c>
      <c r="T14" s="44"/>
      <c r="U14" s="44"/>
      <c r="V14" s="44"/>
      <c r="X14" s="44"/>
    </row>
    <row r="15" spans="1:24" x14ac:dyDescent="0.25">
      <c r="Q15" s="51" t="str">
        <f t="shared" si="0"/>
        <v/>
      </c>
      <c r="R15" s="51" t="str">
        <f>IF(M15="","",IF(M15&lt;&gt;'Tabelas auxiliares'!$B$236,"FOLHA DE PESSOAL",IF(Q15='Tabelas auxiliares'!$A$237,"CUSTEIO",IF(Q15='Tabelas auxiliares'!$A$236,"INVESTIMENTO","ERRO - VERIFICAR"))))</f>
        <v/>
      </c>
      <c r="S15" s="64" t="str">
        <f t="shared" si="1"/>
        <v/>
      </c>
      <c r="T15" s="44"/>
      <c r="U15" s="44"/>
      <c r="V15" s="44"/>
      <c r="X15" s="44"/>
    </row>
    <row r="16" spans="1:24" x14ac:dyDescent="0.25">
      <c r="Q16" s="51" t="str">
        <f t="shared" si="0"/>
        <v/>
      </c>
      <c r="R16" s="51" t="str">
        <f>IF(M16="","",IF(M16&lt;&gt;'Tabelas auxiliares'!$B$236,"FOLHA DE PESSOAL",IF(Q16='Tabelas auxiliares'!$A$237,"CUSTEIO",IF(Q16='Tabelas auxiliares'!$A$236,"INVESTIMENTO","ERRO - VERIFICAR"))))</f>
        <v/>
      </c>
      <c r="S16" s="64" t="str">
        <f t="shared" si="1"/>
        <v/>
      </c>
      <c r="T16" s="44"/>
      <c r="U16" s="44"/>
      <c r="V16" s="44"/>
      <c r="X16" s="44"/>
    </row>
    <row r="17" spans="17:24" x14ac:dyDescent="0.25">
      <c r="Q17" s="51" t="str">
        <f t="shared" si="0"/>
        <v/>
      </c>
      <c r="R17" s="51" t="str">
        <f>IF(M17="","",IF(M17&lt;&gt;'Tabelas auxiliares'!$B$236,"FOLHA DE PESSOAL",IF(Q17='Tabelas auxiliares'!$A$237,"CUSTEIO",IF(Q17='Tabelas auxiliares'!$A$236,"INVESTIMENTO","ERRO - VERIFICAR"))))</f>
        <v/>
      </c>
      <c r="S17" s="64" t="str">
        <f t="shared" si="1"/>
        <v/>
      </c>
      <c r="T17" s="44"/>
      <c r="U17" s="44"/>
      <c r="V17" s="44"/>
      <c r="X17" s="44"/>
    </row>
    <row r="18" spans="17:24" x14ac:dyDescent="0.25">
      <c r="Q18" s="51" t="str">
        <f t="shared" si="0"/>
        <v/>
      </c>
      <c r="R18" s="51" t="str">
        <f>IF(M18="","",IF(M18&lt;&gt;'Tabelas auxiliares'!$B$236,"FOLHA DE PESSOAL",IF(Q18='Tabelas auxiliares'!$A$237,"CUSTEIO",IF(Q18='Tabelas auxiliares'!$A$236,"INVESTIMENTO","ERRO - VERIFICAR"))))</f>
        <v/>
      </c>
      <c r="S18" s="64" t="str">
        <f t="shared" si="1"/>
        <v/>
      </c>
      <c r="T18" s="44"/>
      <c r="U18" s="44"/>
      <c r="V18" s="44"/>
      <c r="X18" s="44"/>
    </row>
    <row r="19" spans="17:24" x14ac:dyDescent="0.25">
      <c r="Q19" s="51" t="str">
        <f t="shared" si="0"/>
        <v/>
      </c>
      <c r="R19" s="51" t="str">
        <f>IF(M19="","",IF(M19&lt;&gt;'Tabelas auxiliares'!$B$236,"FOLHA DE PESSOAL",IF(Q19='Tabelas auxiliares'!$A$237,"CUSTEIO",IF(Q19='Tabelas auxiliares'!$A$236,"INVESTIMENTO","ERRO - VERIFICAR"))))</f>
        <v/>
      </c>
      <c r="S19" s="64" t="str">
        <f t="shared" si="1"/>
        <v/>
      </c>
      <c r="T19" s="44"/>
      <c r="U19" s="44"/>
      <c r="V19" s="44"/>
      <c r="X19" s="44"/>
    </row>
    <row r="20" spans="17:24" x14ac:dyDescent="0.25">
      <c r="Q20" s="51" t="str">
        <f t="shared" si="0"/>
        <v/>
      </c>
      <c r="R20" s="51" t="str">
        <f>IF(M20="","",IF(M20&lt;&gt;'Tabelas auxiliares'!$B$236,"FOLHA DE PESSOAL",IF(Q20='Tabelas auxiliares'!$A$237,"CUSTEIO",IF(Q20='Tabelas auxiliares'!$A$236,"INVESTIMENTO","ERRO - VERIFICAR"))))</f>
        <v/>
      </c>
      <c r="S20" s="64" t="str">
        <f t="shared" si="1"/>
        <v/>
      </c>
      <c r="T20" s="44"/>
      <c r="U20" s="44"/>
      <c r="V20" s="44"/>
      <c r="X20" s="44"/>
    </row>
    <row r="21" spans="17:24" x14ac:dyDescent="0.25">
      <c r="Q21" s="51" t="str">
        <f t="shared" si="0"/>
        <v/>
      </c>
      <c r="R21" s="51" t="str">
        <f>IF(M21="","",IF(M21&lt;&gt;'Tabelas auxiliares'!$B$236,"FOLHA DE PESSOAL",IF(Q21='Tabelas auxiliares'!$A$237,"CUSTEIO",IF(Q21='Tabelas auxiliares'!$A$236,"INVESTIMENTO","ERRO - VERIFICAR"))))</f>
        <v/>
      </c>
      <c r="S21" s="64" t="str">
        <f t="shared" si="1"/>
        <v/>
      </c>
    </row>
    <row r="22" spans="17:24" x14ac:dyDescent="0.25">
      <c r="Q22" s="51" t="str">
        <f t="shared" si="0"/>
        <v/>
      </c>
      <c r="R22" s="51" t="str">
        <f>IF(M22="","",IF(M22&lt;&gt;'Tabelas auxiliares'!$B$236,"FOLHA DE PESSOAL",IF(Q22='Tabelas auxiliares'!$A$237,"CUSTEIO",IF(Q22='Tabelas auxiliares'!$A$236,"INVESTIMENTO","ERRO - VERIFICAR"))))</f>
        <v/>
      </c>
      <c r="S22" s="64" t="str">
        <f t="shared" si="1"/>
        <v/>
      </c>
    </row>
    <row r="23" spans="17:24" x14ac:dyDescent="0.25">
      <c r="Q23" s="51" t="str">
        <f t="shared" si="0"/>
        <v/>
      </c>
      <c r="R23" s="51" t="str">
        <f>IF(M23="","",IF(M23&lt;&gt;'Tabelas auxiliares'!$B$236,"FOLHA DE PESSOAL",IF(Q23='Tabelas auxiliares'!$A$237,"CUSTEIO",IF(Q23='Tabelas auxiliares'!$A$236,"INVESTIMENTO","ERRO - VERIFICAR"))))</f>
        <v/>
      </c>
      <c r="S23" s="64" t="str">
        <f t="shared" si="1"/>
        <v/>
      </c>
    </row>
    <row r="24" spans="17:24" x14ac:dyDescent="0.25">
      <c r="Q24" s="51" t="str">
        <f t="shared" si="0"/>
        <v/>
      </c>
      <c r="R24" s="51" t="str">
        <f>IF(M24="","",IF(M24&lt;&gt;'Tabelas auxiliares'!$B$236,"FOLHA DE PESSOAL",IF(Q24='Tabelas auxiliares'!$A$237,"CUSTEIO",IF(Q24='Tabelas auxiliares'!$A$236,"INVESTIMENTO","ERRO - VERIFICAR"))))</f>
        <v/>
      </c>
      <c r="S24" s="64" t="str">
        <f t="shared" si="1"/>
        <v/>
      </c>
    </row>
    <row r="25" spans="17:24" x14ac:dyDescent="0.25">
      <c r="Q25" s="51" t="str">
        <f t="shared" si="0"/>
        <v/>
      </c>
      <c r="R25" s="51" t="str">
        <f>IF(M25="","",IF(M25&lt;&gt;'Tabelas auxiliares'!$B$236,"FOLHA DE PESSOAL",IF(Q25='Tabelas auxiliares'!$A$237,"CUSTEIO",IF(Q25='Tabelas auxiliares'!$A$236,"INVESTIMENTO","ERRO - VERIFICAR"))))</f>
        <v/>
      </c>
      <c r="S25" s="64" t="str">
        <f t="shared" si="1"/>
        <v/>
      </c>
    </row>
    <row r="26" spans="17:24" x14ac:dyDescent="0.25">
      <c r="Q26" s="51" t="str">
        <f t="shared" si="0"/>
        <v/>
      </c>
      <c r="R26" s="51" t="str">
        <f>IF(M26="","",IF(M26&lt;&gt;'Tabelas auxiliares'!$B$236,"FOLHA DE PESSOAL",IF(Q26='Tabelas auxiliares'!$A$237,"CUSTEIO",IF(Q26='Tabelas auxiliares'!$A$236,"INVESTIMENTO","ERRO - VERIFICAR"))))</f>
        <v/>
      </c>
      <c r="S26" s="64" t="str">
        <f t="shared" si="1"/>
        <v/>
      </c>
      <c r="T26" s="44"/>
      <c r="U26" s="44"/>
      <c r="V26" s="44"/>
      <c r="X26" s="44"/>
    </row>
    <row r="27" spans="17:24" x14ac:dyDescent="0.25">
      <c r="Q27" s="51" t="str">
        <f t="shared" si="0"/>
        <v/>
      </c>
      <c r="R27" s="51" t="str">
        <f>IF(M27="","",IF(M27&lt;&gt;'Tabelas auxiliares'!$B$236,"FOLHA DE PESSOAL",IF(Q27='Tabelas auxiliares'!$A$237,"CUSTEIO",IF(Q27='Tabelas auxiliares'!$A$236,"INVESTIMENTO","ERRO - VERIFICAR"))))</f>
        <v/>
      </c>
      <c r="S27" s="64" t="str">
        <f t="shared" si="1"/>
        <v/>
      </c>
      <c r="T27" s="44"/>
      <c r="U27" s="44"/>
      <c r="V27" s="44"/>
      <c r="X27" s="44"/>
    </row>
    <row r="28" spans="17:24" x14ac:dyDescent="0.25">
      <c r="Q28" s="51" t="str">
        <f t="shared" si="0"/>
        <v/>
      </c>
      <c r="R28" s="51" t="str">
        <f>IF(M28="","",IF(M28&lt;&gt;'Tabelas auxiliares'!$B$236,"FOLHA DE PESSOAL",IF(Q28='Tabelas auxiliares'!$A$237,"CUSTEIO",IF(Q28='Tabelas auxiliares'!$A$236,"INVESTIMENTO","ERRO - VERIFICAR"))))</f>
        <v/>
      </c>
      <c r="S28" s="64" t="str">
        <f t="shared" si="1"/>
        <v/>
      </c>
    </row>
    <row r="29" spans="17:24" x14ac:dyDescent="0.25">
      <c r="Q29" s="51" t="str">
        <f t="shared" si="0"/>
        <v/>
      </c>
      <c r="R29" s="51" t="str">
        <f>IF(M29="","",IF(M29&lt;&gt;'Tabelas auxiliares'!$B$236,"FOLHA DE PESSOAL",IF(Q29='Tabelas auxiliares'!$A$237,"CUSTEIO",IF(Q29='Tabelas auxiliares'!$A$236,"INVESTIMENTO","ERRO - VERIFICAR"))))</f>
        <v/>
      </c>
      <c r="S29" s="64" t="str">
        <f t="shared" si="1"/>
        <v/>
      </c>
      <c r="T29" s="44"/>
      <c r="U29" s="44"/>
      <c r="V29" s="44"/>
      <c r="X29" s="44"/>
    </row>
    <row r="30" spans="17:24" x14ac:dyDescent="0.25">
      <c r="Q30" s="51" t="str">
        <f t="shared" si="0"/>
        <v/>
      </c>
      <c r="R30" s="51" t="str">
        <f>IF(M30="","",IF(M30&lt;&gt;'Tabelas auxiliares'!$B$236,"FOLHA DE PESSOAL",IF(Q30='Tabelas auxiliares'!$A$237,"CUSTEIO",IF(Q30='Tabelas auxiliares'!$A$236,"INVESTIMENTO","ERRO - VERIFICAR"))))</f>
        <v/>
      </c>
      <c r="S30" s="64" t="str">
        <f t="shared" si="1"/>
        <v/>
      </c>
    </row>
    <row r="31" spans="17:24" x14ac:dyDescent="0.25">
      <c r="Q31" s="51" t="str">
        <f t="shared" si="0"/>
        <v/>
      </c>
      <c r="R31" s="51" t="str">
        <f>IF(M31="","",IF(M31&lt;&gt;'Tabelas auxiliares'!$B$236,"FOLHA DE PESSOAL",IF(Q31='Tabelas auxiliares'!$A$237,"CUSTEIO",IF(Q31='Tabelas auxiliares'!$A$236,"INVESTIMENTO","ERRO - VERIFICAR"))))</f>
        <v/>
      </c>
      <c r="S31" s="64" t="str">
        <f t="shared" si="1"/>
        <v/>
      </c>
    </row>
    <row r="32" spans="17:24" x14ac:dyDescent="0.25">
      <c r="Q32" s="51" t="str">
        <f t="shared" si="0"/>
        <v/>
      </c>
      <c r="R32" s="51" t="str">
        <f>IF(M32="","",IF(M32&lt;&gt;'Tabelas auxiliares'!$B$236,"FOLHA DE PESSOAL",IF(Q32='Tabelas auxiliares'!$A$237,"CUSTEIO",IF(Q32='Tabelas auxiliares'!$A$236,"INVESTIMENTO","ERRO - VERIFICAR"))))</f>
        <v/>
      </c>
      <c r="S32" s="64" t="str">
        <f t="shared" si="1"/>
        <v/>
      </c>
    </row>
    <row r="33" spans="17:24" x14ac:dyDescent="0.25">
      <c r="Q33" s="51" t="str">
        <f t="shared" si="0"/>
        <v/>
      </c>
      <c r="R33" s="51" t="str">
        <f>IF(M33="","",IF(M33&lt;&gt;'Tabelas auxiliares'!$B$236,"FOLHA DE PESSOAL",IF(Q33='Tabelas auxiliares'!$A$237,"CUSTEIO",IF(Q33='Tabelas auxiliares'!$A$236,"INVESTIMENTO","ERRO - VERIFICAR"))))</f>
        <v/>
      </c>
      <c r="S33" s="64" t="str">
        <f t="shared" si="1"/>
        <v/>
      </c>
    </row>
    <row r="34" spans="17:24" x14ac:dyDescent="0.25">
      <c r="Q34" s="51" t="str">
        <f t="shared" si="0"/>
        <v/>
      </c>
      <c r="R34" s="51" t="str">
        <f>IF(M34="","",IF(M34&lt;&gt;'Tabelas auxiliares'!$B$236,"FOLHA DE PESSOAL",IF(Q34='Tabelas auxiliares'!$A$237,"CUSTEIO",IF(Q34='Tabelas auxiliares'!$A$236,"INVESTIMENTO","ERRO - VERIFICAR"))))</f>
        <v/>
      </c>
      <c r="S34" s="64" t="str">
        <f t="shared" si="1"/>
        <v/>
      </c>
      <c r="T34" s="44"/>
      <c r="U34" s="44"/>
      <c r="V34" s="44"/>
      <c r="X34" s="44"/>
    </row>
    <row r="35" spans="17:24" x14ac:dyDescent="0.25">
      <c r="Q35" s="51" t="str">
        <f t="shared" si="0"/>
        <v/>
      </c>
      <c r="R35" s="51" t="str">
        <f>IF(M35="","",IF(M35&lt;&gt;'Tabelas auxiliares'!$B$236,"FOLHA DE PESSOAL",IF(Q35='Tabelas auxiliares'!$A$237,"CUSTEIO",IF(Q35='Tabelas auxiliares'!$A$236,"INVESTIMENTO","ERRO - VERIFICAR"))))</f>
        <v/>
      </c>
      <c r="S35" s="64" t="str">
        <f t="shared" si="1"/>
        <v/>
      </c>
    </row>
    <row r="36" spans="17:24" x14ac:dyDescent="0.25">
      <c r="Q36" s="51" t="str">
        <f t="shared" si="0"/>
        <v/>
      </c>
      <c r="R36" s="51" t="str">
        <f>IF(M36="","",IF(M36&lt;&gt;'Tabelas auxiliares'!$B$236,"FOLHA DE PESSOAL",IF(Q36='Tabelas auxiliares'!$A$237,"CUSTEIO",IF(Q36='Tabelas auxiliares'!$A$236,"INVESTIMENTO","ERRO - VERIFICAR"))))</f>
        <v/>
      </c>
      <c r="S36" s="64" t="str">
        <f t="shared" si="1"/>
        <v/>
      </c>
    </row>
    <row r="37" spans="17:24" x14ac:dyDescent="0.25">
      <c r="Q37" s="51" t="str">
        <f t="shared" si="0"/>
        <v/>
      </c>
      <c r="R37" s="51" t="str">
        <f>IF(M37="","",IF(M37&lt;&gt;'Tabelas auxiliares'!$B$236,"FOLHA DE PESSOAL",IF(Q37='Tabelas auxiliares'!$A$237,"CUSTEIO",IF(Q37='Tabelas auxiliares'!$A$236,"INVESTIMENTO","ERRO - VERIFICAR"))))</f>
        <v/>
      </c>
      <c r="S37" s="64" t="str">
        <f t="shared" si="1"/>
        <v/>
      </c>
      <c r="T37" s="44"/>
      <c r="U37" s="44"/>
      <c r="V37" s="44"/>
      <c r="X37" s="44"/>
    </row>
    <row r="38" spans="17:24" x14ac:dyDescent="0.25">
      <c r="Q38" s="51" t="str">
        <f t="shared" si="0"/>
        <v/>
      </c>
      <c r="R38" s="51" t="str">
        <f>IF(M38="","",IF(M38&lt;&gt;'Tabelas auxiliares'!$B$236,"FOLHA DE PESSOAL",IF(Q38='Tabelas auxiliares'!$A$237,"CUSTEIO",IF(Q38='Tabelas auxiliares'!$A$236,"INVESTIMENTO","ERRO - VERIFICAR"))))</f>
        <v/>
      </c>
      <c r="S38" s="64" t="str">
        <f t="shared" si="1"/>
        <v/>
      </c>
    </row>
    <row r="39" spans="17:24" x14ac:dyDescent="0.25">
      <c r="Q39" s="51" t="str">
        <f t="shared" si="0"/>
        <v/>
      </c>
      <c r="R39" s="51" t="str">
        <f>IF(M39="","",IF(M39&lt;&gt;'Tabelas auxiliares'!$B$236,"FOLHA DE PESSOAL",IF(Q39='Tabelas auxiliares'!$A$237,"CUSTEIO",IF(Q39='Tabelas auxiliares'!$A$236,"INVESTIMENTO","ERRO - VERIFICAR"))))</f>
        <v/>
      </c>
      <c r="S39" s="64" t="str">
        <f t="shared" si="1"/>
        <v/>
      </c>
    </row>
    <row r="40" spans="17:24" x14ac:dyDescent="0.25">
      <c r="Q40" s="51" t="str">
        <f t="shared" si="0"/>
        <v/>
      </c>
      <c r="R40" s="51" t="str">
        <f>IF(M40="","",IF(M40&lt;&gt;'Tabelas auxiliares'!$B$236,"FOLHA DE PESSOAL",IF(Q40='Tabelas auxiliares'!$A$237,"CUSTEIO",IF(Q40='Tabelas auxiliares'!$A$236,"INVESTIMENTO","ERRO - VERIFICAR"))))</f>
        <v/>
      </c>
      <c r="S40" s="64" t="str">
        <f t="shared" si="1"/>
        <v/>
      </c>
    </row>
    <row r="41" spans="17:24" x14ac:dyDescent="0.25">
      <c r="Q41" s="51" t="str">
        <f t="shared" si="0"/>
        <v/>
      </c>
      <c r="R41" s="51" t="str">
        <f>IF(M41="","",IF(M41&lt;&gt;'Tabelas auxiliares'!$B$236,"FOLHA DE PESSOAL",IF(Q41='Tabelas auxiliares'!$A$237,"CUSTEIO",IF(Q41='Tabelas auxiliares'!$A$236,"INVESTIMENTO","ERRO - VERIFICAR"))))</f>
        <v/>
      </c>
      <c r="S41" s="64" t="str">
        <f t="shared" si="1"/>
        <v/>
      </c>
      <c r="W41" s="44"/>
    </row>
    <row r="42" spans="17:24" x14ac:dyDescent="0.25">
      <c r="Q42" s="51" t="str">
        <f t="shared" si="0"/>
        <v/>
      </c>
      <c r="R42" s="51" t="str">
        <f>IF(M42="","",IF(M42&lt;&gt;'Tabelas auxiliares'!$B$236,"FOLHA DE PESSOAL",IF(Q42='Tabelas auxiliares'!$A$237,"CUSTEIO",IF(Q42='Tabelas auxiliares'!$A$236,"INVESTIMENTO","ERRO - VERIFICAR"))))</f>
        <v/>
      </c>
      <c r="S42" s="64" t="str">
        <f t="shared" si="1"/>
        <v/>
      </c>
      <c r="W42" s="44"/>
    </row>
    <row r="43" spans="17:24" x14ac:dyDescent="0.25">
      <c r="Q43" s="51" t="str">
        <f t="shared" si="0"/>
        <v/>
      </c>
      <c r="R43" s="51" t="str">
        <f>IF(M43="","",IF(M43&lt;&gt;'Tabelas auxiliares'!$B$236,"FOLHA DE PESSOAL",IF(Q43='Tabelas auxiliares'!$A$237,"CUSTEIO",IF(Q43='Tabelas auxiliares'!$A$236,"INVESTIMENTO","ERRO - VERIFICAR"))))</f>
        <v/>
      </c>
      <c r="S43" s="64" t="str">
        <f t="shared" si="1"/>
        <v/>
      </c>
      <c r="T43" s="44"/>
      <c r="U43" s="44"/>
      <c r="V43" s="44"/>
      <c r="W43" s="44"/>
      <c r="X43" s="44"/>
    </row>
    <row r="44" spans="17:24" x14ac:dyDescent="0.25">
      <c r="Q44" s="51" t="str">
        <f t="shared" si="0"/>
        <v/>
      </c>
      <c r="R44" s="51" t="str">
        <f>IF(M44="","",IF(M44&lt;&gt;'Tabelas auxiliares'!$B$236,"FOLHA DE PESSOAL",IF(Q44='Tabelas auxiliares'!$A$237,"CUSTEIO",IF(Q44='Tabelas auxiliares'!$A$236,"INVESTIMENTO","ERRO - VERIFICAR"))))</f>
        <v/>
      </c>
      <c r="S44" s="64" t="str">
        <f t="shared" si="1"/>
        <v/>
      </c>
      <c r="T44" s="44"/>
      <c r="U44" s="44"/>
      <c r="V44" s="44"/>
      <c r="W44" s="44"/>
      <c r="X44" s="44"/>
    </row>
    <row r="45" spans="17:24" x14ac:dyDescent="0.25">
      <c r="Q45" s="51" t="str">
        <f t="shared" si="0"/>
        <v/>
      </c>
      <c r="R45" s="51" t="str">
        <f>IF(M45="","",IF(M45&lt;&gt;'Tabelas auxiliares'!$B$236,"FOLHA DE PESSOAL",IF(Q45='Tabelas auxiliares'!$A$237,"CUSTEIO",IF(Q45='Tabelas auxiliares'!$A$236,"INVESTIMENTO","ERRO - VERIFICAR"))))</f>
        <v/>
      </c>
      <c r="S45" s="64" t="str">
        <f t="shared" si="1"/>
        <v/>
      </c>
      <c r="W45" s="44"/>
    </row>
    <row r="46" spans="17:24" x14ac:dyDescent="0.25">
      <c r="Q46" s="51" t="str">
        <f t="shared" si="0"/>
        <v/>
      </c>
      <c r="R46" s="51" t="str">
        <f>IF(M46="","",IF(M46&lt;&gt;'Tabelas auxiliares'!$B$236,"FOLHA DE PESSOAL",IF(Q46='Tabelas auxiliares'!$A$237,"CUSTEIO",IF(Q46='Tabelas auxiliares'!$A$236,"INVESTIMENTO","ERRO - VERIFICAR"))))</f>
        <v/>
      </c>
      <c r="S46" s="64" t="str">
        <f t="shared" si="1"/>
        <v/>
      </c>
      <c r="T46" s="44"/>
      <c r="U46" s="44"/>
      <c r="V46" s="44"/>
      <c r="W46" s="44"/>
      <c r="X46" s="44"/>
    </row>
    <row r="47" spans="17:24" x14ac:dyDescent="0.25">
      <c r="Q47" s="51" t="str">
        <f t="shared" si="0"/>
        <v/>
      </c>
      <c r="R47" s="51" t="str">
        <f>IF(M47="","",IF(M47&lt;&gt;'Tabelas auxiliares'!$B$236,"FOLHA DE PESSOAL",IF(Q47='Tabelas auxiliares'!$A$237,"CUSTEIO",IF(Q47='Tabelas auxiliares'!$A$236,"INVESTIMENTO","ERRO - VERIFICAR"))))</f>
        <v/>
      </c>
      <c r="S47" s="64" t="str">
        <f t="shared" si="1"/>
        <v/>
      </c>
      <c r="T47" s="44"/>
      <c r="U47" s="44"/>
      <c r="V47" s="44"/>
      <c r="X47" s="44"/>
    </row>
    <row r="48" spans="17:24" x14ac:dyDescent="0.25">
      <c r="Q48" s="51" t="str">
        <f t="shared" si="0"/>
        <v/>
      </c>
      <c r="R48" s="51" t="str">
        <f>IF(M48="","",IF(M48&lt;&gt;'Tabelas auxiliares'!$B$236,"FOLHA DE PESSOAL",IF(Q48='Tabelas auxiliares'!$A$237,"CUSTEIO",IF(Q48='Tabelas auxiliares'!$A$236,"INVESTIMENTO","ERRO - VERIFICAR"))))</f>
        <v/>
      </c>
      <c r="S48" s="64" t="str">
        <f t="shared" si="1"/>
        <v/>
      </c>
      <c r="W48" s="44"/>
    </row>
    <row r="49" spans="17:24" x14ac:dyDescent="0.25">
      <c r="Q49" s="51" t="str">
        <f t="shared" si="0"/>
        <v/>
      </c>
      <c r="R49" s="51" t="str">
        <f>IF(M49="","",IF(M49&lt;&gt;'Tabelas auxiliares'!$B$236,"FOLHA DE PESSOAL",IF(Q49='Tabelas auxiliares'!$A$237,"CUSTEIO",IF(Q49='Tabelas auxiliares'!$A$236,"INVESTIMENTO","ERRO - VERIFICAR"))))</f>
        <v/>
      </c>
      <c r="S49" s="64" t="str">
        <f t="shared" si="1"/>
        <v/>
      </c>
      <c r="W49" s="44"/>
    </row>
    <row r="50" spans="17:24" x14ac:dyDescent="0.25">
      <c r="Q50" s="51" t="str">
        <f t="shared" si="0"/>
        <v/>
      </c>
      <c r="R50" s="51" t="str">
        <f>IF(M50="","",IF(M50&lt;&gt;'Tabelas auxiliares'!$B$236,"FOLHA DE PESSOAL",IF(Q50='Tabelas auxiliares'!$A$237,"CUSTEIO",IF(Q50='Tabelas auxiliares'!$A$236,"INVESTIMENTO","ERRO - VERIFICAR"))))</f>
        <v/>
      </c>
      <c r="S50" s="64" t="str">
        <f t="shared" si="1"/>
        <v/>
      </c>
    </row>
    <row r="51" spans="17:24" x14ac:dyDescent="0.25">
      <c r="Q51" s="51" t="str">
        <f t="shared" si="0"/>
        <v/>
      </c>
      <c r="R51" s="51" t="str">
        <f>IF(M51="","",IF(M51&lt;&gt;'Tabelas auxiliares'!$B$236,"FOLHA DE PESSOAL",IF(Q51='Tabelas auxiliares'!$A$237,"CUSTEIO",IF(Q51='Tabelas auxiliares'!$A$236,"INVESTIMENTO","ERRO - VERIFICAR"))))</f>
        <v/>
      </c>
      <c r="S51" s="64" t="str">
        <f t="shared" si="1"/>
        <v/>
      </c>
    </row>
    <row r="52" spans="17:24" x14ac:dyDescent="0.25">
      <c r="Q52" s="51" t="str">
        <f t="shared" si="0"/>
        <v/>
      </c>
      <c r="R52" s="51" t="str">
        <f>IF(M52="","",IF(M52&lt;&gt;'Tabelas auxiliares'!$B$236,"FOLHA DE PESSOAL",IF(Q52='Tabelas auxiliares'!$A$237,"CUSTEIO",IF(Q52='Tabelas auxiliares'!$A$236,"INVESTIMENTO","ERRO - VERIFICAR"))))</f>
        <v/>
      </c>
      <c r="S52" s="64" t="str">
        <f t="shared" si="1"/>
        <v/>
      </c>
      <c r="T52" s="44"/>
      <c r="U52" s="44"/>
      <c r="V52" s="44"/>
      <c r="X52" s="44"/>
    </row>
    <row r="53" spans="17:24" x14ac:dyDescent="0.25">
      <c r="Q53" s="51" t="str">
        <f t="shared" si="0"/>
        <v/>
      </c>
      <c r="R53" s="51" t="str">
        <f>IF(M53="","",IF(M53&lt;&gt;'Tabelas auxiliares'!$B$236,"FOLHA DE PESSOAL",IF(Q53='Tabelas auxiliares'!$A$237,"CUSTEIO",IF(Q53='Tabelas auxiliares'!$A$236,"INVESTIMENTO","ERRO - VERIFICAR"))))</f>
        <v/>
      </c>
      <c r="S53" s="64" t="str">
        <f t="shared" si="1"/>
        <v/>
      </c>
      <c r="T53" s="44"/>
      <c r="U53" s="44"/>
      <c r="V53" s="44"/>
      <c r="W53" s="44"/>
      <c r="X53" s="44"/>
    </row>
    <row r="54" spans="17:24" x14ac:dyDescent="0.25">
      <c r="Q54" s="51" t="str">
        <f t="shared" si="0"/>
        <v/>
      </c>
      <c r="R54" s="51" t="str">
        <f>IF(M54="","",IF(M54&lt;&gt;'Tabelas auxiliares'!$B$236,"FOLHA DE PESSOAL",IF(Q54='Tabelas auxiliares'!$A$237,"CUSTEIO",IF(Q54='Tabelas auxiliares'!$A$236,"INVESTIMENTO","ERRO - VERIFICAR"))))</f>
        <v/>
      </c>
      <c r="S54" s="64" t="str">
        <f t="shared" si="1"/>
        <v/>
      </c>
      <c r="T54" s="44"/>
      <c r="U54" s="44"/>
      <c r="V54" s="44"/>
      <c r="X54" s="44"/>
    </row>
    <row r="55" spans="17:24" x14ac:dyDescent="0.25">
      <c r="Q55" s="51" t="str">
        <f t="shared" si="0"/>
        <v/>
      </c>
      <c r="R55" s="51" t="str">
        <f>IF(M55="","",IF(M55&lt;&gt;'Tabelas auxiliares'!$B$236,"FOLHA DE PESSOAL",IF(Q55='Tabelas auxiliares'!$A$237,"CUSTEIO",IF(Q55='Tabelas auxiliares'!$A$236,"INVESTIMENTO","ERRO - VERIFICAR"))))</f>
        <v/>
      </c>
      <c r="S55" s="64" t="str">
        <f t="shared" si="1"/>
        <v/>
      </c>
      <c r="T55" s="44"/>
      <c r="U55" s="44"/>
      <c r="V55" s="44"/>
      <c r="X55" s="44"/>
    </row>
    <row r="56" spans="17:24" x14ac:dyDescent="0.25">
      <c r="Q56" s="51" t="str">
        <f t="shared" si="0"/>
        <v/>
      </c>
      <c r="R56" s="51" t="str">
        <f>IF(M56="","",IF(M56&lt;&gt;'Tabelas auxiliares'!$B$236,"FOLHA DE PESSOAL",IF(Q56='Tabelas auxiliares'!$A$237,"CUSTEIO",IF(Q56='Tabelas auxiliares'!$A$236,"INVESTIMENTO","ERRO - VERIFICAR"))))</f>
        <v/>
      </c>
      <c r="S56" s="64" t="str">
        <f t="shared" si="1"/>
        <v/>
      </c>
      <c r="T56" s="44"/>
      <c r="U56" s="44"/>
      <c r="V56" s="44"/>
      <c r="X56" s="44"/>
    </row>
    <row r="57" spans="17:24" x14ac:dyDescent="0.25">
      <c r="Q57" s="51" t="str">
        <f t="shared" si="0"/>
        <v/>
      </c>
      <c r="R57" s="51" t="str">
        <f>IF(M57="","",IF(M57&lt;&gt;'Tabelas auxiliares'!$B$236,"FOLHA DE PESSOAL",IF(Q57='Tabelas auxiliares'!$A$237,"CUSTEIO",IF(Q57='Tabelas auxiliares'!$A$236,"INVESTIMENTO","ERRO - VERIFICAR"))))</f>
        <v/>
      </c>
      <c r="S57" s="64" t="str">
        <f t="shared" si="1"/>
        <v/>
      </c>
    </row>
    <row r="58" spans="17:24" x14ac:dyDescent="0.25">
      <c r="Q58" s="51" t="str">
        <f t="shared" si="0"/>
        <v/>
      </c>
      <c r="R58" s="51" t="str">
        <f>IF(M58="","",IF(M58&lt;&gt;'Tabelas auxiliares'!$B$236,"FOLHA DE PESSOAL",IF(Q58='Tabelas auxiliares'!$A$237,"CUSTEIO",IF(Q58='Tabelas auxiliares'!$A$236,"INVESTIMENTO","ERRO - VERIFICAR"))))</f>
        <v/>
      </c>
      <c r="S58" s="64" t="str">
        <f t="shared" si="1"/>
        <v/>
      </c>
      <c r="T58" s="44"/>
      <c r="U58" s="44"/>
      <c r="V58" s="44"/>
      <c r="X58" s="44"/>
    </row>
    <row r="59" spans="17:24" x14ac:dyDescent="0.25">
      <c r="Q59" s="51" t="str">
        <f t="shared" si="0"/>
        <v/>
      </c>
      <c r="R59" s="51" t="str">
        <f>IF(M59="","",IF(M59&lt;&gt;'Tabelas auxiliares'!$B$236,"FOLHA DE PESSOAL",IF(Q59='Tabelas auxiliares'!$A$237,"CUSTEIO",IF(Q59='Tabelas auxiliares'!$A$236,"INVESTIMENTO","ERRO - VERIFICAR"))))</f>
        <v/>
      </c>
      <c r="S59" s="64" t="str">
        <f t="shared" si="1"/>
        <v/>
      </c>
      <c r="T59" s="44"/>
      <c r="U59" s="44"/>
      <c r="V59" s="44"/>
      <c r="X59" s="44"/>
    </row>
    <row r="60" spans="17:24" x14ac:dyDescent="0.25">
      <c r="Q60" s="51" t="str">
        <f t="shared" si="0"/>
        <v/>
      </c>
      <c r="R60" s="51" t="str">
        <f>IF(M60="","",IF(M60&lt;&gt;'Tabelas auxiliares'!$B$236,"FOLHA DE PESSOAL",IF(Q60='Tabelas auxiliares'!$A$237,"CUSTEIO",IF(Q60='Tabelas auxiliares'!$A$236,"INVESTIMENTO","ERRO - VERIFICAR"))))</f>
        <v/>
      </c>
      <c r="S60" s="64" t="str">
        <f t="shared" si="1"/>
        <v/>
      </c>
      <c r="T60" s="44"/>
      <c r="U60" s="44"/>
      <c r="V60" s="44"/>
      <c r="X60" s="44"/>
    </row>
    <row r="61" spans="17:24" x14ac:dyDescent="0.25">
      <c r="Q61" s="51" t="str">
        <f t="shared" si="0"/>
        <v/>
      </c>
      <c r="R61" s="51" t="str">
        <f>IF(M61="","",IF(M61&lt;&gt;'Tabelas auxiliares'!$B$236,"FOLHA DE PESSOAL",IF(Q61='Tabelas auxiliares'!$A$237,"CUSTEIO",IF(Q61='Tabelas auxiliares'!$A$236,"INVESTIMENTO","ERRO - VERIFICAR"))))</f>
        <v/>
      </c>
      <c r="S61" s="64" t="str">
        <f t="shared" si="1"/>
        <v/>
      </c>
      <c r="T61" s="44"/>
      <c r="U61" s="44"/>
      <c r="V61" s="44"/>
      <c r="X61" s="44"/>
    </row>
    <row r="62" spans="17:24" x14ac:dyDescent="0.25">
      <c r="Q62" s="51" t="str">
        <f t="shared" si="0"/>
        <v/>
      </c>
      <c r="R62" s="51" t="str">
        <f>IF(M62="","",IF(M62&lt;&gt;'Tabelas auxiliares'!$B$236,"FOLHA DE PESSOAL",IF(Q62='Tabelas auxiliares'!$A$237,"CUSTEIO",IF(Q62='Tabelas auxiliares'!$A$236,"INVESTIMENTO","ERRO - VERIFICAR"))))</f>
        <v/>
      </c>
      <c r="S62" s="64" t="str">
        <f t="shared" si="1"/>
        <v/>
      </c>
    </row>
    <row r="63" spans="17:24" x14ac:dyDescent="0.25">
      <c r="Q63" s="51" t="str">
        <f t="shared" si="0"/>
        <v/>
      </c>
      <c r="R63" s="51" t="str">
        <f>IF(M63="","",IF(M63&lt;&gt;'Tabelas auxiliares'!$B$236,"FOLHA DE PESSOAL",IF(Q63='Tabelas auxiliares'!$A$237,"CUSTEIO",IF(Q63='Tabelas auxiliares'!$A$236,"INVESTIMENTO","ERRO - VERIFICAR"))))</f>
        <v/>
      </c>
      <c r="S63" s="64" t="str">
        <f t="shared" si="1"/>
        <v/>
      </c>
      <c r="T63" s="44"/>
      <c r="U63" s="44"/>
      <c r="V63" s="44"/>
      <c r="W63" s="44"/>
      <c r="X63" s="44"/>
    </row>
    <row r="64" spans="17:24" x14ac:dyDescent="0.25">
      <c r="Q64" s="51" t="str">
        <f t="shared" si="0"/>
        <v/>
      </c>
      <c r="R64" s="51" t="str">
        <f>IF(M64="","",IF(M64&lt;&gt;'Tabelas auxiliares'!$B$236,"FOLHA DE PESSOAL",IF(Q64='Tabelas auxiliares'!$A$237,"CUSTEIO",IF(Q64='Tabelas auxiliares'!$A$236,"INVESTIMENTO","ERRO - VERIFICAR"))))</f>
        <v/>
      </c>
      <c r="S64" s="64" t="str">
        <f t="shared" si="1"/>
        <v/>
      </c>
      <c r="T64" s="44"/>
      <c r="U64" s="44"/>
      <c r="V64" s="44"/>
      <c r="W64" s="44"/>
      <c r="X64" s="44"/>
    </row>
    <row r="65" spans="17:24" x14ac:dyDescent="0.25">
      <c r="Q65" s="51" t="str">
        <f t="shared" si="0"/>
        <v/>
      </c>
      <c r="R65" s="51" t="str">
        <f>IF(M65="","",IF(M65&lt;&gt;'Tabelas auxiliares'!$B$236,"FOLHA DE PESSOAL",IF(Q65='Tabelas auxiliares'!$A$237,"CUSTEIO",IF(Q65='Tabelas auxiliares'!$A$236,"INVESTIMENTO","ERRO - VERIFICAR"))))</f>
        <v/>
      </c>
      <c r="S65" s="64" t="str">
        <f t="shared" si="1"/>
        <v/>
      </c>
      <c r="T65" s="44"/>
      <c r="U65" s="44"/>
      <c r="V65" s="44"/>
      <c r="W65" s="44"/>
      <c r="X65" s="44"/>
    </row>
    <row r="66" spans="17:24" x14ac:dyDescent="0.25">
      <c r="Q66" s="51" t="str">
        <f t="shared" si="0"/>
        <v/>
      </c>
      <c r="R66" s="51" t="str">
        <f>IF(M66="","",IF(M66&lt;&gt;'Tabelas auxiliares'!$B$236,"FOLHA DE PESSOAL",IF(Q66='Tabelas auxiliares'!$A$237,"CUSTEIO",IF(Q66='Tabelas auxiliares'!$A$236,"INVESTIMENTO","ERRO - VERIFICAR"))))</f>
        <v/>
      </c>
      <c r="S66" s="64" t="str">
        <f t="shared" si="1"/>
        <v/>
      </c>
      <c r="W66" s="44"/>
    </row>
    <row r="67" spans="17:24" x14ac:dyDescent="0.25">
      <c r="Q67" s="51" t="str">
        <f t="shared" si="0"/>
        <v/>
      </c>
      <c r="R67" s="51" t="str">
        <f>IF(M67="","",IF(M67&lt;&gt;'Tabelas auxiliares'!$B$236,"FOLHA DE PESSOAL",IF(Q67='Tabelas auxiliares'!$A$237,"CUSTEIO",IF(Q67='Tabelas auxiliares'!$A$236,"INVESTIMENTO","ERRO - VERIFICAR"))))</f>
        <v/>
      </c>
      <c r="S67" s="64" t="str">
        <f t="shared" si="1"/>
        <v/>
      </c>
      <c r="T67" s="44"/>
      <c r="U67" s="44"/>
      <c r="V67" s="44"/>
      <c r="W67" s="44"/>
      <c r="X67" s="44"/>
    </row>
    <row r="68" spans="17:24" x14ac:dyDescent="0.25">
      <c r="Q68" s="51" t="str">
        <f t="shared" ref="Q68:Q131" si="2">LEFT(O68,1)</f>
        <v/>
      </c>
      <c r="R68" s="51" t="str">
        <f>IF(M68="","",IF(M68&lt;&gt;'Tabelas auxiliares'!$B$236,"FOLHA DE PESSOAL",IF(Q68='Tabelas auxiliares'!$A$237,"CUSTEIO",IF(Q68='Tabelas auxiliares'!$A$236,"INVESTIMENTO","ERRO - VERIFICAR"))))</f>
        <v/>
      </c>
      <c r="S68" s="64" t="str">
        <f t="shared" si="1"/>
        <v/>
      </c>
      <c r="T68" s="44"/>
      <c r="U68" s="44"/>
      <c r="V68" s="44"/>
      <c r="W68" s="44"/>
      <c r="X68" s="44"/>
    </row>
    <row r="69" spans="17:24" x14ac:dyDescent="0.25">
      <c r="Q69" s="51" t="str">
        <f t="shared" si="2"/>
        <v/>
      </c>
      <c r="R69" s="51" t="str">
        <f>IF(M69="","",IF(M69&lt;&gt;'Tabelas auxiliares'!$B$236,"FOLHA DE PESSOAL",IF(Q69='Tabelas auxiliares'!$A$237,"CUSTEIO",IF(Q69='Tabelas auxiliares'!$A$236,"INVESTIMENTO","ERRO - VERIFICAR"))))</f>
        <v/>
      </c>
      <c r="S69" s="64" t="str">
        <f t="shared" ref="S69:S132" si="3">IF(SUM(T69:X69)=0,"",SUM(T69:X69))</f>
        <v/>
      </c>
      <c r="T69" s="44"/>
      <c r="U69" s="44"/>
      <c r="V69" s="44"/>
      <c r="W69" s="44"/>
      <c r="X69" s="44"/>
    </row>
    <row r="70" spans="17:24" x14ac:dyDescent="0.25">
      <c r="Q70" s="51" t="str">
        <f t="shared" si="2"/>
        <v/>
      </c>
      <c r="R70" s="51" t="str">
        <f>IF(M70="","",IF(M70&lt;&gt;'Tabelas auxiliares'!$B$236,"FOLHA DE PESSOAL",IF(Q70='Tabelas auxiliares'!$A$237,"CUSTEIO",IF(Q70='Tabelas auxiliares'!$A$236,"INVESTIMENTO","ERRO - VERIFICAR"))))</f>
        <v/>
      </c>
      <c r="S70" s="64" t="str">
        <f t="shared" si="3"/>
        <v/>
      </c>
      <c r="T70" s="44"/>
      <c r="U70" s="44"/>
      <c r="V70" s="44"/>
      <c r="W70" s="44"/>
      <c r="X70" s="44"/>
    </row>
    <row r="71" spans="17:24" x14ac:dyDescent="0.25">
      <c r="Q71" s="51" t="str">
        <f t="shared" si="2"/>
        <v/>
      </c>
      <c r="R71" s="51" t="str">
        <f>IF(M71="","",IF(M71&lt;&gt;'Tabelas auxiliares'!$B$236,"FOLHA DE PESSOAL",IF(Q71='Tabelas auxiliares'!$A$237,"CUSTEIO",IF(Q71='Tabelas auxiliares'!$A$236,"INVESTIMENTO","ERRO - VERIFICAR"))))</f>
        <v/>
      </c>
      <c r="S71" s="64" t="str">
        <f t="shared" si="3"/>
        <v/>
      </c>
      <c r="T71" s="44"/>
      <c r="U71" s="44"/>
      <c r="V71" s="44"/>
      <c r="X71" s="44"/>
    </row>
    <row r="72" spans="17:24" x14ac:dyDescent="0.25">
      <c r="Q72" s="51" t="str">
        <f t="shared" si="2"/>
        <v/>
      </c>
      <c r="R72" s="51" t="str">
        <f>IF(M72="","",IF(M72&lt;&gt;'Tabelas auxiliares'!$B$236,"FOLHA DE PESSOAL",IF(Q72='Tabelas auxiliares'!$A$237,"CUSTEIO",IF(Q72='Tabelas auxiliares'!$A$236,"INVESTIMENTO","ERRO - VERIFICAR"))))</f>
        <v/>
      </c>
      <c r="S72" s="64" t="str">
        <f t="shared" si="3"/>
        <v/>
      </c>
      <c r="T72" s="44"/>
      <c r="U72" s="44"/>
      <c r="V72" s="44"/>
      <c r="X72" s="44"/>
    </row>
    <row r="73" spans="17:24" x14ac:dyDescent="0.25">
      <c r="Q73" s="51" t="str">
        <f t="shared" si="2"/>
        <v/>
      </c>
      <c r="R73" s="51" t="str">
        <f>IF(M73="","",IF(M73&lt;&gt;'Tabelas auxiliares'!$B$236,"FOLHA DE PESSOAL",IF(Q73='Tabelas auxiliares'!$A$237,"CUSTEIO",IF(Q73='Tabelas auxiliares'!$A$236,"INVESTIMENTO","ERRO - VERIFICAR"))))</f>
        <v/>
      </c>
      <c r="S73" s="64" t="str">
        <f t="shared" si="3"/>
        <v/>
      </c>
      <c r="T73" s="44"/>
      <c r="U73" s="44"/>
      <c r="V73" s="44"/>
      <c r="X73" s="44"/>
    </row>
    <row r="74" spans="17:24" x14ac:dyDescent="0.25">
      <c r="Q74" s="51" t="str">
        <f t="shared" si="2"/>
        <v/>
      </c>
      <c r="R74" s="51" t="str">
        <f>IF(M74="","",IF(M74&lt;&gt;'Tabelas auxiliares'!$B$236,"FOLHA DE PESSOAL",IF(Q74='Tabelas auxiliares'!$A$237,"CUSTEIO",IF(Q74='Tabelas auxiliares'!$A$236,"INVESTIMENTO","ERRO - VERIFICAR"))))</f>
        <v/>
      </c>
      <c r="S74" s="64" t="str">
        <f t="shared" si="3"/>
        <v/>
      </c>
      <c r="T74" s="44"/>
      <c r="U74" s="44"/>
      <c r="V74" s="44"/>
      <c r="X74" s="44"/>
    </row>
    <row r="75" spans="17:24" x14ac:dyDescent="0.25">
      <c r="Q75" s="51" t="str">
        <f t="shared" si="2"/>
        <v/>
      </c>
      <c r="R75" s="51" t="str">
        <f>IF(M75="","",IF(M75&lt;&gt;'Tabelas auxiliares'!$B$236,"FOLHA DE PESSOAL",IF(Q75='Tabelas auxiliares'!$A$237,"CUSTEIO",IF(Q75='Tabelas auxiliares'!$A$236,"INVESTIMENTO","ERRO - VERIFICAR"))))</f>
        <v/>
      </c>
      <c r="S75" s="64" t="str">
        <f t="shared" si="3"/>
        <v/>
      </c>
      <c r="T75" s="44"/>
      <c r="U75" s="44"/>
      <c r="V75" s="44"/>
      <c r="X75" s="44"/>
    </row>
    <row r="76" spans="17:24" x14ac:dyDescent="0.25">
      <c r="Q76" s="51" t="str">
        <f t="shared" si="2"/>
        <v/>
      </c>
      <c r="R76" s="51" t="str">
        <f>IF(M76="","",IF(M76&lt;&gt;'Tabelas auxiliares'!$B$236,"FOLHA DE PESSOAL",IF(Q76='Tabelas auxiliares'!$A$237,"CUSTEIO",IF(Q76='Tabelas auxiliares'!$A$236,"INVESTIMENTO","ERRO - VERIFICAR"))))</f>
        <v/>
      </c>
      <c r="S76" s="64" t="str">
        <f t="shared" si="3"/>
        <v/>
      </c>
      <c r="T76" s="44"/>
      <c r="U76" s="44"/>
      <c r="V76" s="44"/>
      <c r="X76" s="44"/>
    </row>
    <row r="77" spans="17:24" x14ac:dyDescent="0.25">
      <c r="Q77" s="51" t="str">
        <f t="shared" si="2"/>
        <v/>
      </c>
      <c r="R77" s="51" t="str">
        <f>IF(M77="","",IF(M77&lt;&gt;'Tabelas auxiliares'!$B$236,"FOLHA DE PESSOAL",IF(Q77='Tabelas auxiliares'!$A$237,"CUSTEIO",IF(Q77='Tabelas auxiliares'!$A$236,"INVESTIMENTO","ERRO - VERIFICAR"))))</f>
        <v/>
      </c>
      <c r="S77" s="64" t="str">
        <f t="shared" si="3"/>
        <v/>
      </c>
      <c r="T77" s="44"/>
      <c r="U77" s="44"/>
      <c r="V77" s="44"/>
      <c r="X77" s="44"/>
    </row>
    <row r="78" spans="17:24" x14ac:dyDescent="0.25">
      <c r="Q78" s="51" t="str">
        <f t="shared" si="2"/>
        <v/>
      </c>
      <c r="R78" s="51" t="str">
        <f>IF(M78="","",IF(M78&lt;&gt;'Tabelas auxiliares'!$B$236,"FOLHA DE PESSOAL",IF(Q78='Tabelas auxiliares'!$A$237,"CUSTEIO",IF(Q78='Tabelas auxiliares'!$A$236,"INVESTIMENTO","ERRO - VERIFICAR"))))</f>
        <v/>
      </c>
      <c r="S78" s="64" t="str">
        <f t="shared" si="3"/>
        <v/>
      </c>
      <c r="T78" s="44"/>
      <c r="U78" s="44"/>
      <c r="V78" s="44"/>
      <c r="X78" s="44"/>
    </row>
    <row r="79" spans="17:24" x14ac:dyDescent="0.25">
      <c r="Q79" s="51" t="str">
        <f t="shared" si="2"/>
        <v/>
      </c>
      <c r="R79" s="51" t="str">
        <f>IF(M79="","",IF(M79&lt;&gt;'Tabelas auxiliares'!$B$236,"FOLHA DE PESSOAL",IF(Q79='Tabelas auxiliares'!$A$237,"CUSTEIO",IF(Q79='Tabelas auxiliares'!$A$236,"INVESTIMENTO","ERRO - VERIFICAR"))))</f>
        <v/>
      </c>
      <c r="S79" s="64" t="str">
        <f t="shared" si="3"/>
        <v/>
      </c>
      <c r="T79" s="44"/>
      <c r="U79" s="44"/>
      <c r="V79" s="44"/>
      <c r="X79" s="44"/>
    </row>
    <row r="80" spans="17:24" x14ac:dyDescent="0.25">
      <c r="Q80" s="51" t="str">
        <f t="shared" si="2"/>
        <v/>
      </c>
      <c r="R80" s="51" t="str">
        <f>IF(M80="","",IF(M80&lt;&gt;'Tabelas auxiliares'!$B$236,"FOLHA DE PESSOAL",IF(Q80='Tabelas auxiliares'!$A$237,"CUSTEIO",IF(Q80='Tabelas auxiliares'!$A$236,"INVESTIMENTO","ERRO - VERIFICAR"))))</f>
        <v/>
      </c>
      <c r="S80" s="64" t="str">
        <f t="shared" si="3"/>
        <v/>
      </c>
      <c r="T80" s="44"/>
      <c r="U80" s="44"/>
      <c r="V80" s="44"/>
      <c r="X80" s="44"/>
    </row>
    <row r="81" spans="17:24" x14ac:dyDescent="0.25">
      <c r="Q81" s="51" t="str">
        <f t="shared" si="2"/>
        <v/>
      </c>
      <c r="R81" s="51" t="str">
        <f>IF(M81="","",IF(M81&lt;&gt;'Tabelas auxiliares'!$B$236,"FOLHA DE PESSOAL",IF(Q81='Tabelas auxiliares'!$A$237,"CUSTEIO",IF(Q81='Tabelas auxiliares'!$A$236,"INVESTIMENTO","ERRO - VERIFICAR"))))</f>
        <v/>
      </c>
      <c r="S81" s="64" t="str">
        <f t="shared" si="3"/>
        <v/>
      </c>
      <c r="T81" s="44"/>
      <c r="U81" s="44"/>
      <c r="V81" s="44"/>
      <c r="X81" s="44"/>
    </row>
    <row r="82" spans="17:24" x14ac:dyDescent="0.25">
      <c r="Q82" s="51" t="str">
        <f t="shared" si="2"/>
        <v/>
      </c>
      <c r="R82" s="51" t="str">
        <f>IF(M82="","",IF(M82&lt;&gt;'Tabelas auxiliares'!$B$236,"FOLHA DE PESSOAL",IF(Q82='Tabelas auxiliares'!$A$237,"CUSTEIO",IF(Q82='Tabelas auxiliares'!$A$236,"INVESTIMENTO","ERRO - VERIFICAR"))))</f>
        <v/>
      </c>
      <c r="S82" s="64" t="str">
        <f t="shared" si="3"/>
        <v/>
      </c>
      <c r="T82" s="44"/>
      <c r="U82" s="44"/>
      <c r="V82" s="44"/>
      <c r="X82" s="44"/>
    </row>
    <row r="83" spans="17:24" x14ac:dyDescent="0.25">
      <c r="Q83" s="51" t="str">
        <f t="shared" si="2"/>
        <v/>
      </c>
      <c r="R83" s="51" t="str">
        <f>IF(M83="","",IF(M83&lt;&gt;'Tabelas auxiliares'!$B$236,"FOLHA DE PESSOAL",IF(Q83='Tabelas auxiliares'!$A$237,"CUSTEIO",IF(Q83='Tabelas auxiliares'!$A$236,"INVESTIMENTO","ERRO - VERIFICAR"))))</f>
        <v/>
      </c>
      <c r="S83" s="64" t="str">
        <f t="shared" si="3"/>
        <v/>
      </c>
      <c r="T83" s="44"/>
      <c r="U83" s="44"/>
      <c r="V83" s="44"/>
      <c r="X83" s="44"/>
    </row>
    <row r="84" spans="17:24" x14ac:dyDescent="0.25">
      <c r="Q84" s="51" t="str">
        <f t="shared" si="2"/>
        <v/>
      </c>
      <c r="R84" s="51" t="str">
        <f>IF(M84="","",IF(M84&lt;&gt;'Tabelas auxiliares'!$B$236,"FOLHA DE PESSOAL",IF(Q84='Tabelas auxiliares'!$A$237,"CUSTEIO",IF(Q84='Tabelas auxiliares'!$A$236,"INVESTIMENTO","ERRO - VERIFICAR"))))</f>
        <v/>
      </c>
      <c r="S84" s="64" t="str">
        <f t="shared" si="3"/>
        <v/>
      </c>
      <c r="T84" s="44"/>
      <c r="U84" s="44"/>
      <c r="V84" s="44"/>
      <c r="X84" s="44"/>
    </row>
    <row r="85" spans="17:24" x14ac:dyDescent="0.25">
      <c r="Q85" s="51" t="str">
        <f t="shared" si="2"/>
        <v/>
      </c>
      <c r="R85" s="51" t="str">
        <f>IF(M85="","",IF(M85&lt;&gt;'Tabelas auxiliares'!$B$236,"FOLHA DE PESSOAL",IF(Q85='Tabelas auxiliares'!$A$237,"CUSTEIO",IF(Q85='Tabelas auxiliares'!$A$236,"INVESTIMENTO","ERRO - VERIFICAR"))))</f>
        <v/>
      </c>
      <c r="S85" s="64" t="str">
        <f t="shared" si="3"/>
        <v/>
      </c>
      <c r="T85" s="44"/>
      <c r="U85" s="44"/>
      <c r="V85" s="44"/>
      <c r="X85" s="44"/>
    </row>
    <row r="86" spans="17:24" x14ac:dyDescent="0.25">
      <c r="Q86" s="51" t="str">
        <f t="shared" si="2"/>
        <v/>
      </c>
      <c r="R86" s="51" t="str">
        <f>IF(M86="","",IF(M86&lt;&gt;'Tabelas auxiliares'!$B$236,"FOLHA DE PESSOAL",IF(Q86='Tabelas auxiliares'!$A$237,"CUSTEIO",IF(Q86='Tabelas auxiliares'!$A$236,"INVESTIMENTO","ERRO - VERIFICAR"))))</f>
        <v/>
      </c>
      <c r="S86" s="64" t="str">
        <f t="shared" si="3"/>
        <v/>
      </c>
      <c r="T86" s="44"/>
      <c r="U86" s="44"/>
      <c r="V86" s="44"/>
      <c r="X86" s="44"/>
    </row>
    <row r="87" spans="17:24" x14ac:dyDescent="0.25">
      <c r="Q87" s="51" t="str">
        <f t="shared" si="2"/>
        <v/>
      </c>
      <c r="R87" s="51" t="str">
        <f>IF(M87="","",IF(M87&lt;&gt;'Tabelas auxiliares'!$B$236,"FOLHA DE PESSOAL",IF(Q87='Tabelas auxiliares'!$A$237,"CUSTEIO",IF(Q87='Tabelas auxiliares'!$A$236,"INVESTIMENTO","ERRO - VERIFICAR"))))</f>
        <v/>
      </c>
      <c r="S87" s="64" t="str">
        <f t="shared" si="3"/>
        <v/>
      </c>
      <c r="T87" s="44"/>
      <c r="U87" s="44"/>
      <c r="V87" s="44"/>
      <c r="X87" s="44"/>
    </row>
    <row r="88" spans="17:24" x14ac:dyDescent="0.25">
      <c r="Q88" s="51" t="str">
        <f t="shared" si="2"/>
        <v/>
      </c>
      <c r="R88" s="51" t="str">
        <f>IF(M88="","",IF(M88&lt;&gt;'Tabelas auxiliares'!$B$236,"FOLHA DE PESSOAL",IF(Q88='Tabelas auxiliares'!$A$237,"CUSTEIO",IF(Q88='Tabelas auxiliares'!$A$236,"INVESTIMENTO","ERRO - VERIFICAR"))))</f>
        <v/>
      </c>
      <c r="S88" s="64" t="str">
        <f t="shared" si="3"/>
        <v/>
      </c>
      <c r="T88" s="44"/>
      <c r="U88" s="44"/>
      <c r="V88" s="44"/>
      <c r="X88" s="44"/>
    </row>
    <row r="89" spans="17:24" x14ac:dyDescent="0.25">
      <c r="Q89" s="51" t="str">
        <f t="shared" si="2"/>
        <v/>
      </c>
      <c r="R89" s="51" t="str">
        <f>IF(M89="","",IF(M89&lt;&gt;'Tabelas auxiliares'!$B$236,"FOLHA DE PESSOAL",IF(Q89='Tabelas auxiliares'!$A$237,"CUSTEIO",IF(Q89='Tabelas auxiliares'!$A$236,"INVESTIMENTO","ERRO - VERIFICAR"))))</f>
        <v/>
      </c>
      <c r="S89" s="64" t="str">
        <f t="shared" si="3"/>
        <v/>
      </c>
      <c r="T89" s="44"/>
      <c r="U89" s="44"/>
      <c r="V89" s="44"/>
      <c r="X89" s="44"/>
    </row>
    <row r="90" spans="17:24" x14ac:dyDescent="0.25">
      <c r="Q90" s="51" t="str">
        <f t="shared" si="2"/>
        <v/>
      </c>
      <c r="R90" s="51" t="str">
        <f>IF(M90="","",IF(M90&lt;&gt;'Tabelas auxiliares'!$B$236,"FOLHA DE PESSOAL",IF(Q90='Tabelas auxiliares'!$A$237,"CUSTEIO",IF(Q90='Tabelas auxiliares'!$A$236,"INVESTIMENTO","ERRO - VERIFICAR"))))</f>
        <v/>
      </c>
      <c r="S90" s="64" t="str">
        <f t="shared" si="3"/>
        <v/>
      </c>
      <c r="T90" s="44"/>
      <c r="U90" s="44"/>
      <c r="V90" s="44"/>
      <c r="X90" s="44"/>
    </row>
    <row r="91" spans="17:24" x14ac:dyDescent="0.25">
      <c r="Q91" s="51" t="str">
        <f t="shared" si="2"/>
        <v/>
      </c>
      <c r="R91" s="51" t="str">
        <f>IF(M91="","",IF(M91&lt;&gt;'Tabelas auxiliares'!$B$236,"FOLHA DE PESSOAL",IF(Q91='Tabelas auxiliares'!$A$237,"CUSTEIO",IF(Q91='Tabelas auxiliares'!$A$236,"INVESTIMENTO","ERRO - VERIFICAR"))))</f>
        <v/>
      </c>
      <c r="S91" s="64" t="str">
        <f t="shared" si="3"/>
        <v/>
      </c>
      <c r="T91" s="44"/>
      <c r="U91" s="44"/>
      <c r="V91" s="44"/>
      <c r="X91" s="44"/>
    </row>
    <row r="92" spans="17:24" x14ac:dyDescent="0.25">
      <c r="Q92" s="51" t="str">
        <f t="shared" si="2"/>
        <v/>
      </c>
      <c r="R92" s="51" t="str">
        <f>IF(M92="","",IF(M92&lt;&gt;'Tabelas auxiliares'!$B$236,"FOLHA DE PESSOAL",IF(Q92='Tabelas auxiliares'!$A$237,"CUSTEIO",IF(Q92='Tabelas auxiliares'!$A$236,"INVESTIMENTO","ERRO - VERIFICAR"))))</f>
        <v/>
      </c>
      <c r="S92" s="64" t="str">
        <f t="shared" si="3"/>
        <v/>
      </c>
      <c r="T92" s="44"/>
      <c r="U92" s="44"/>
      <c r="V92" s="44"/>
      <c r="X92" s="44"/>
    </row>
    <row r="93" spans="17:24" x14ac:dyDescent="0.25">
      <c r="Q93" s="51" t="str">
        <f t="shared" si="2"/>
        <v/>
      </c>
      <c r="R93" s="51" t="str">
        <f>IF(M93="","",IF(M93&lt;&gt;'Tabelas auxiliares'!$B$236,"FOLHA DE PESSOAL",IF(Q93='Tabelas auxiliares'!$A$237,"CUSTEIO",IF(Q93='Tabelas auxiliares'!$A$236,"INVESTIMENTO","ERRO - VERIFICAR"))))</f>
        <v/>
      </c>
      <c r="S93" s="64" t="str">
        <f t="shared" si="3"/>
        <v/>
      </c>
      <c r="T93" s="44"/>
      <c r="U93" s="44"/>
      <c r="V93" s="44"/>
      <c r="X93" s="44"/>
    </row>
    <row r="94" spans="17:24" x14ac:dyDescent="0.25">
      <c r="Q94" s="51" t="str">
        <f t="shared" si="2"/>
        <v/>
      </c>
      <c r="R94" s="51" t="str">
        <f>IF(M94="","",IF(M94&lt;&gt;'Tabelas auxiliares'!$B$236,"FOLHA DE PESSOAL",IF(Q94='Tabelas auxiliares'!$A$237,"CUSTEIO",IF(Q94='Tabelas auxiliares'!$A$236,"INVESTIMENTO","ERRO - VERIFICAR"))))</f>
        <v/>
      </c>
      <c r="S94" s="64" t="str">
        <f t="shared" si="3"/>
        <v/>
      </c>
      <c r="T94" s="44"/>
      <c r="U94" s="44"/>
      <c r="V94" s="44"/>
      <c r="X94" s="44"/>
    </row>
    <row r="95" spans="17:24" x14ac:dyDescent="0.25">
      <c r="Q95" s="51" t="str">
        <f t="shared" si="2"/>
        <v/>
      </c>
      <c r="R95" s="51" t="str">
        <f>IF(M95="","",IF(M95&lt;&gt;'Tabelas auxiliares'!$B$236,"FOLHA DE PESSOAL",IF(Q95='Tabelas auxiliares'!$A$237,"CUSTEIO",IF(Q95='Tabelas auxiliares'!$A$236,"INVESTIMENTO","ERRO - VERIFICAR"))))</f>
        <v/>
      </c>
      <c r="S95" s="64" t="str">
        <f t="shared" si="3"/>
        <v/>
      </c>
      <c r="T95" s="44"/>
      <c r="U95" s="44"/>
      <c r="V95" s="44"/>
      <c r="X95" s="44"/>
    </row>
    <row r="96" spans="17:24" x14ac:dyDescent="0.25">
      <c r="Q96" s="51" t="str">
        <f t="shared" si="2"/>
        <v/>
      </c>
      <c r="R96" s="51" t="str">
        <f>IF(M96="","",IF(M96&lt;&gt;'Tabelas auxiliares'!$B$236,"FOLHA DE PESSOAL",IF(Q96='Tabelas auxiliares'!$A$237,"CUSTEIO",IF(Q96='Tabelas auxiliares'!$A$236,"INVESTIMENTO","ERRO - VERIFICAR"))))</f>
        <v/>
      </c>
      <c r="S96" s="64" t="str">
        <f t="shared" si="3"/>
        <v/>
      </c>
      <c r="T96" s="44"/>
      <c r="U96" s="44"/>
      <c r="V96" s="44"/>
      <c r="X96" s="44"/>
    </row>
    <row r="97" spans="17:24" x14ac:dyDescent="0.25">
      <c r="Q97" s="51" t="str">
        <f t="shared" si="2"/>
        <v/>
      </c>
      <c r="R97" s="51" t="str">
        <f>IF(M97="","",IF(M97&lt;&gt;'Tabelas auxiliares'!$B$236,"FOLHA DE PESSOAL",IF(Q97='Tabelas auxiliares'!$A$237,"CUSTEIO",IF(Q97='Tabelas auxiliares'!$A$236,"INVESTIMENTO","ERRO - VERIFICAR"))))</f>
        <v/>
      </c>
      <c r="S97" s="64" t="str">
        <f t="shared" si="3"/>
        <v/>
      </c>
      <c r="T97" s="44"/>
      <c r="U97" s="44"/>
      <c r="V97" s="44"/>
      <c r="X97" s="44"/>
    </row>
    <row r="98" spans="17:24" x14ac:dyDescent="0.25">
      <c r="Q98" s="51" t="str">
        <f t="shared" si="2"/>
        <v/>
      </c>
      <c r="R98" s="51" t="str">
        <f>IF(M98="","",IF(M98&lt;&gt;'Tabelas auxiliares'!$B$236,"FOLHA DE PESSOAL",IF(Q98='Tabelas auxiliares'!$A$237,"CUSTEIO",IF(Q98='Tabelas auxiliares'!$A$236,"INVESTIMENTO","ERRO - VERIFICAR"))))</f>
        <v/>
      </c>
      <c r="S98" s="64" t="str">
        <f t="shared" si="3"/>
        <v/>
      </c>
      <c r="T98" s="44"/>
      <c r="U98" s="44"/>
      <c r="V98" s="44"/>
      <c r="X98" s="44"/>
    </row>
    <row r="99" spans="17:24" x14ac:dyDescent="0.25">
      <c r="Q99" s="51" t="str">
        <f t="shared" si="2"/>
        <v/>
      </c>
      <c r="R99" s="51" t="str">
        <f>IF(M99="","",IF(M99&lt;&gt;'Tabelas auxiliares'!$B$236,"FOLHA DE PESSOAL",IF(Q99='Tabelas auxiliares'!$A$237,"CUSTEIO",IF(Q99='Tabelas auxiliares'!$A$236,"INVESTIMENTO","ERRO - VERIFICAR"))))</f>
        <v/>
      </c>
      <c r="S99" s="64" t="str">
        <f t="shared" si="3"/>
        <v/>
      </c>
      <c r="T99" s="44"/>
      <c r="U99" s="44"/>
      <c r="V99" s="44"/>
      <c r="X99" s="44"/>
    </row>
    <row r="100" spans="17:24" x14ac:dyDescent="0.25">
      <c r="Q100" s="51" t="str">
        <f t="shared" si="2"/>
        <v/>
      </c>
      <c r="R100" s="51" t="str">
        <f>IF(M100="","",IF(M100&lt;&gt;'Tabelas auxiliares'!$B$236,"FOLHA DE PESSOAL",IF(Q100='Tabelas auxiliares'!$A$237,"CUSTEIO",IF(Q100='Tabelas auxiliares'!$A$236,"INVESTIMENTO","ERRO - VERIFICAR"))))</f>
        <v/>
      </c>
      <c r="S100" s="64" t="str">
        <f t="shared" si="3"/>
        <v/>
      </c>
      <c r="T100" s="44"/>
      <c r="U100" s="44"/>
      <c r="V100" s="44"/>
      <c r="X100" s="44"/>
    </row>
    <row r="101" spans="17:24" x14ac:dyDescent="0.25">
      <c r="Q101" s="51" t="str">
        <f t="shared" si="2"/>
        <v/>
      </c>
      <c r="R101" s="51" t="str">
        <f>IF(M101="","",IF(M101&lt;&gt;'Tabelas auxiliares'!$B$236,"FOLHA DE PESSOAL",IF(Q101='Tabelas auxiliares'!$A$237,"CUSTEIO",IF(Q101='Tabelas auxiliares'!$A$236,"INVESTIMENTO","ERRO - VERIFICAR"))))</f>
        <v/>
      </c>
      <c r="S101" s="64" t="str">
        <f t="shared" si="3"/>
        <v/>
      </c>
      <c r="T101" s="44"/>
      <c r="U101" s="44"/>
      <c r="V101" s="44"/>
      <c r="X101" s="44"/>
    </row>
    <row r="102" spans="17:24" x14ac:dyDescent="0.25">
      <c r="Q102" s="51" t="str">
        <f t="shared" si="2"/>
        <v/>
      </c>
      <c r="R102" s="51" t="str">
        <f>IF(M102="","",IF(M102&lt;&gt;'Tabelas auxiliares'!$B$236,"FOLHA DE PESSOAL",IF(Q102='Tabelas auxiliares'!$A$237,"CUSTEIO",IF(Q102='Tabelas auxiliares'!$A$236,"INVESTIMENTO","ERRO - VERIFICAR"))))</f>
        <v/>
      </c>
      <c r="S102" s="64" t="str">
        <f t="shared" si="3"/>
        <v/>
      </c>
      <c r="T102" s="44"/>
      <c r="U102" s="44"/>
      <c r="V102" s="44"/>
      <c r="X102" s="44"/>
    </row>
    <row r="103" spans="17:24" x14ac:dyDescent="0.25">
      <c r="Q103" s="51" t="str">
        <f t="shared" si="2"/>
        <v/>
      </c>
      <c r="R103" s="51" t="str">
        <f>IF(M103="","",IF(M103&lt;&gt;'Tabelas auxiliares'!$B$236,"FOLHA DE PESSOAL",IF(Q103='Tabelas auxiliares'!$A$237,"CUSTEIO",IF(Q103='Tabelas auxiliares'!$A$236,"INVESTIMENTO","ERRO - VERIFICAR"))))</f>
        <v/>
      </c>
      <c r="S103" s="64" t="str">
        <f t="shared" si="3"/>
        <v/>
      </c>
    </row>
    <row r="104" spans="17:24" x14ac:dyDescent="0.25">
      <c r="Q104" s="51" t="str">
        <f t="shared" si="2"/>
        <v/>
      </c>
      <c r="R104" s="51" t="str">
        <f>IF(M104="","",IF(M104&lt;&gt;'Tabelas auxiliares'!$B$236,"FOLHA DE PESSOAL",IF(Q104='Tabelas auxiliares'!$A$237,"CUSTEIO",IF(Q104='Tabelas auxiliares'!$A$236,"INVESTIMENTO","ERRO - VERIFICAR"))))</f>
        <v/>
      </c>
      <c r="S104" s="64" t="str">
        <f t="shared" si="3"/>
        <v/>
      </c>
      <c r="T104" s="44"/>
      <c r="U104" s="44"/>
      <c r="V104" s="44"/>
      <c r="X104" s="44"/>
    </row>
    <row r="105" spans="17:24" x14ac:dyDescent="0.25">
      <c r="Q105" s="51" t="str">
        <f t="shared" si="2"/>
        <v/>
      </c>
      <c r="R105" s="51" t="str">
        <f>IF(M105="","",IF(M105&lt;&gt;'Tabelas auxiliares'!$B$236,"FOLHA DE PESSOAL",IF(Q105='Tabelas auxiliares'!$A$237,"CUSTEIO",IF(Q105='Tabelas auxiliares'!$A$236,"INVESTIMENTO","ERRO - VERIFICAR"))))</f>
        <v/>
      </c>
      <c r="S105" s="64" t="str">
        <f t="shared" si="3"/>
        <v/>
      </c>
      <c r="T105" s="44"/>
      <c r="U105" s="44"/>
      <c r="V105" s="44"/>
      <c r="X105" s="44"/>
    </row>
    <row r="106" spans="17:24" x14ac:dyDescent="0.25">
      <c r="Q106" s="51" t="str">
        <f t="shared" si="2"/>
        <v/>
      </c>
      <c r="R106" s="51" t="str">
        <f>IF(M106="","",IF(M106&lt;&gt;'Tabelas auxiliares'!$B$236,"FOLHA DE PESSOAL",IF(Q106='Tabelas auxiliares'!$A$237,"CUSTEIO",IF(Q106='Tabelas auxiliares'!$A$236,"INVESTIMENTO","ERRO - VERIFICAR"))))</f>
        <v/>
      </c>
      <c r="S106" s="64" t="str">
        <f t="shared" si="3"/>
        <v/>
      </c>
      <c r="T106" s="44"/>
      <c r="U106" s="44"/>
      <c r="V106" s="44"/>
      <c r="X106" s="44"/>
    </row>
    <row r="107" spans="17:24" x14ac:dyDescent="0.25">
      <c r="Q107" s="51" t="str">
        <f t="shared" si="2"/>
        <v/>
      </c>
      <c r="R107" s="51" t="str">
        <f>IF(M107="","",IF(M107&lt;&gt;'Tabelas auxiliares'!$B$236,"FOLHA DE PESSOAL",IF(Q107='Tabelas auxiliares'!$A$237,"CUSTEIO",IF(Q107='Tabelas auxiliares'!$A$236,"INVESTIMENTO","ERRO - VERIFICAR"))))</f>
        <v/>
      </c>
      <c r="S107" s="64" t="str">
        <f t="shared" si="3"/>
        <v/>
      </c>
      <c r="T107" s="44"/>
      <c r="U107" s="44"/>
      <c r="V107" s="44"/>
      <c r="X107" s="44"/>
    </row>
    <row r="108" spans="17:24" x14ac:dyDescent="0.25">
      <c r="Q108" s="51" t="str">
        <f t="shared" si="2"/>
        <v/>
      </c>
      <c r="R108" s="51" t="str">
        <f>IF(M108="","",IF(M108&lt;&gt;'Tabelas auxiliares'!$B$236,"FOLHA DE PESSOAL",IF(Q108='Tabelas auxiliares'!$A$237,"CUSTEIO",IF(Q108='Tabelas auxiliares'!$A$236,"INVESTIMENTO","ERRO - VERIFICAR"))))</f>
        <v/>
      </c>
      <c r="S108" s="64" t="str">
        <f t="shared" si="3"/>
        <v/>
      </c>
      <c r="T108" s="44"/>
      <c r="U108" s="44"/>
      <c r="V108" s="44"/>
      <c r="X108" s="44"/>
    </row>
    <row r="109" spans="17:24" x14ac:dyDescent="0.25">
      <c r="Q109" s="51" t="str">
        <f t="shared" si="2"/>
        <v/>
      </c>
      <c r="R109" s="51" t="str">
        <f>IF(M109="","",IF(M109&lt;&gt;'Tabelas auxiliares'!$B$236,"FOLHA DE PESSOAL",IF(Q109='Tabelas auxiliares'!$A$237,"CUSTEIO",IF(Q109='Tabelas auxiliares'!$A$236,"INVESTIMENTO","ERRO - VERIFICAR"))))</f>
        <v/>
      </c>
      <c r="S109" s="64" t="str">
        <f t="shared" si="3"/>
        <v/>
      </c>
      <c r="T109" s="44"/>
      <c r="U109" s="44"/>
      <c r="V109" s="44"/>
      <c r="X109" s="44"/>
    </row>
    <row r="110" spans="17:24" x14ac:dyDescent="0.25">
      <c r="Q110" s="51" t="str">
        <f t="shared" si="2"/>
        <v/>
      </c>
      <c r="R110" s="51" t="str">
        <f>IF(M110="","",IF(M110&lt;&gt;'Tabelas auxiliares'!$B$236,"FOLHA DE PESSOAL",IF(Q110='Tabelas auxiliares'!$A$237,"CUSTEIO",IF(Q110='Tabelas auxiliares'!$A$236,"INVESTIMENTO","ERRO - VERIFICAR"))))</f>
        <v/>
      </c>
      <c r="S110" s="64" t="str">
        <f t="shared" si="3"/>
        <v/>
      </c>
      <c r="T110" s="44"/>
      <c r="U110" s="44"/>
      <c r="V110" s="44"/>
      <c r="X110" s="44"/>
    </row>
    <row r="111" spans="17:24" x14ac:dyDescent="0.25">
      <c r="Q111" s="51" t="str">
        <f t="shared" si="2"/>
        <v/>
      </c>
      <c r="R111" s="51" t="str">
        <f>IF(M111="","",IF(M111&lt;&gt;'Tabelas auxiliares'!$B$236,"FOLHA DE PESSOAL",IF(Q111='Tabelas auxiliares'!$A$237,"CUSTEIO",IF(Q111='Tabelas auxiliares'!$A$236,"INVESTIMENTO","ERRO - VERIFICAR"))))</f>
        <v/>
      </c>
      <c r="S111" s="64" t="str">
        <f t="shared" si="3"/>
        <v/>
      </c>
    </row>
    <row r="112" spans="17:24" x14ac:dyDescent="0.25">
      <c r="Q112" s="51" t="str">
        <f t="shared" si="2"/>
        <v/>
      </c>
      <c r="R112" s="51" t="str">
        <f>IF(M112="","",IF(M112&lt;&gt;'Tabelas auxiliares'!$B$236,"FOLHA DE PESSOAL",IF(Q112='Tabelas auxiliares'!$A$237,"CUSTEIO",IF(Q112='Tabelas auxiliares'!$A$236,"INVESTIMENTO","ERRO - VERIFICAR"))))</f>
        <v/>
      </c>
      <c r="S112" s="64" t="str">
        <f t="shared" si="3"/>
        <v/>
      </c>
    </row>
    <row r="113" spans="17:19" x14ac:dyDescent="0.25">
      <c r="Q113" s="51" t="str">
        <f t="shared" si="2"/>
        <v/>
      </c>
      <c r="R113" s="51" t="str">
        <f>IF(M113="","",IF(M113&lt;&gt;'Tabelas auxiliares'!$B$236,"FOLHA DE PESSOAL",IF(Q113='Tabelas auxiliares'!$A$237,"CUSTEIO",IF(Q113='Tabelas auxiliares'!$A$236,"INVESTIMENTO","ERRO - VERIFICAR"))))</f>
        <v/>
      </c>
      <c r="S113" s="64" t="str">
        <f t="shared" si="3"/>
        <v/>
      </c>
    </row>
    <row r="114" spans="17:19" x14ac:dyDescent="0.25">
      <c r="Q114" s="51" t="str">
        <f t="shared" si="2"/>
        <v/>
      </c>
      <c r="R114" s="51" t="str">
        <f>IF(M114="","",IF(M114&lt;&gt;'Tabelas auxiliares'!$B$236,"FOLHA DE PESSOAL",IF(Q114='Tabelas auxiliares'!$A$237,"CUSTEIO",IF(Q114='Tabelas auxiliares'!$A$236,"INVESTIMENTO","ERRO - VERIFICAR"))))</f>
        <v/>
      </c>
      <c r="S114" s="64" t="str">
        <f t="shared" si="3"/>
        <v/>
      </c>
    </row>
    <row r="115" spans="17:19" x14ac:dyDescent="0.25">
      <c r="Q115" s="51" t="str">
        <f t="shared" si="2"/>
        <v/>
      </c>
      <c r="R115" s="51" t="str">
        <f>IF(M115="","",IF(M115&lt;&gt;'Tabelas auxiliares'!$B$236,"FOLHA DE PESSOAL",IF(Q115='Tabelas auxiliares'!$A$237,"CUSTEIO",IF(Q115='Tabelas auxiliares'!$A$236,"INVESTIMENTO","ERRO - VERIFICAR"))))</f>
        <v/>
      </c>
      <c r="S115" s="64" t="str">
        <f t="shared" si="3"/>
        <v/>
      </c>
    </row>
    <row r="116" spans="17:19" x14ac:dyDescent="0.25">
      <c r="Q116" s="51" t="str">
        <f t="shared" si="2"/>
        <v/>
      </c>
      <c r="R116" s="51" t="str">
        <f>IF(M116="","",IF(M116&lt;&gt;'Tabelas auxiliares'!$B$236,"FOLHA DE PESSOAL",IF(Q116='Tabelas auxiliares'!$A$237,"CUSTEIO",IF(Q116='Tabelas auxiliares'!$A$236,"INVESTIMENTO","ERRO - VERIFICAR"))))</f>
        <v/>
      </c>
      <c r="S116" s="64" t="str">
        <f t="shared" si="3"/>
        <v/>
      </c>
    </row>
    <row r="117" spans="17:19" x14ac:dyDescent="0.25">
      <c r="Q117" s="51" t="str">
        <f t="shared" si="2"/>
        <v/>
      </c>
      <c r="R117" s="51" t="str">
        <f>IF(M117="","",IF(M117&lt;&gt;'Tabelas auxiliares'!$B$236,"FOLHA DE PESSOAL",IF(Q117='Tabelas auxiliares'!$A$237,"CUSTEIO",IF(Q117='Tabelas auxiliares'!$A$236,"INVESTIMENTO","ERRO - VERIFICAR"))))</f>
        <v/>
      </c>
      <c r="S117" s="64" t="str">
        <f t="shared" si="3"/>
        <v/>
      </c>
    </row>
    <row r="118" spans="17:19" x14ac:dyDescent="0.25">
      <c r="Q118" s="51" t="str">
        <f t="shared" si="2"/>
        <v/>
      </c>
      <c r="R118" s="51" t="str">
        <f>IF(M118="","",IF(M118&lt;&gt;'Tabelas auxiliares'!$B$236,"FOLHA DE PESSOAL",IF(Q118='Tabelas auxiliares'!$A$237,"CUSTEIO",IF(Q118='Tabelas auxiliares'!$A$236,"INVESTIMENTO","ERRO - VERIFICAR"))))</f>
        <v/>
      </c>
      <c r="S118" s="64" t="str">
        <f t="shared" si="3"/>
        <v/>
      </c>
    </row>
    <row r="119" spans="17:19" x14ac:dyDescent="0.25">
      <c r="Q119" s="51" t="str">
        <f t="shared" si="2"/>
        <v/>
      </c>
      <c r="R119" s="51" t="str">
        <f>IF(M119="","",IF(M119&lt;&gt;'Tabelas auxiliares'!$B$236,"FOLHA DE PESSOAL",IF(Q119='Tabelas auxiliares'!$A$237,"CUSTEIO",IF(Q119='Tabelas auxiliares'!$A$236,"INVESTIMENTO","ERRO - VERIFICAR"))))</f>
        <v/>
      </c>
      <c r="S119" s="64" t="str">
        <f t="shared" si="3"/>
        <v/>
      </c>
    </row>
    <row r="120" spans="17:19" x14ac:dyDescent="0.25">
      <c r="Q120" s="51" t="str">
        <f t="shared" si="2"/>
        <v/>
      </c>
      <c r="R120" s="51" t="str">
        <f>IF(M120="","",IF(M120&lt;&gt;'Tabelas auxiliares'!$B$236,"FOLHA DE PESSOAL",IF(Q120='Tabelas auxiliares'!$A$237,"CUSTEIO",IF(Q120='Tabelas auxiliares'!$A$236,"INVESTIMENTO","ERRO - VERIFICAR"))))</f>
        <v/>
      </c>
      <c r="S120" s="64" t="str">
        <f t="shared" si="3"/>
        <v/>
      </c>
    </row>
    <row r="121" spans="17:19" x14ac:dyDescent="0.25">
      <c r="Q121" s="51" t="str">
        <f t="shared" si="2"/>
        <v/>
      </c>
      <c r="R121" s="51" t="str">
        <f>IF(M121="","",IF(M121&lt;&gt;'Tabelas auxiliares'!$B$236,"FOLHA DE PESSOAL",IF(Q121='Tabelas auxiliares'!$A$237,"CUSTEIO",IF(Q121='Tabelas auxiliares'!$A$236,"INVESTIMENTO","ERRO - VERIFICAR"))))</f>
        <v/>
      </c>
      <c r="S121" s="64" t="str">
        <f t="shared" si="3"/>
        <v/>
      </c>
    </row>
    <row r="122" spans="17:19" x14ac:dyDescent="0.25">
      <c r="Q122" s="51" t="str">
        <f t="shared" si="2"/>
        <v/>
      </c>
      <c r="R122" s="51" t="str">
        <f>IF(M122="","",IF(M122&lt;&gt;'Tabelas auxiliares'!$B$236,"FOLHA DE PESSOAL",IF(Q122='Tabelas auxiliares'!$A$237,"CUSTEIO",IF(Q122='Tabelas auxiliares'!$A$236,"INVESTIMENTO","ERRO - VERIFICAR"))))</f>
        <v/>
      </c>
      <c r="S122" s="64" t="str">
        <f t="shared" si="3"/>
        <v/>
      </c>
    </row>
    <row r="123" spans="17:19" x14ac:dyDescent="0.25">
      <c r="Q123" s="51" t="str">
        <f t="shared" si="2"/>
        <v/>
      </c>
      <c r="R123" s="51" t="str">
        <f>IF(M123="","",IF(M123&lt;&gt;'Tabelas auxiliares'!$B$236,"FOLHA DE PESSOAL",IF(Q123='Tabelas auxiliares'!$A$237,"CUSTEIO",IF(Q123='Tabelas auxiliares'!$A$236,"INVESTIMENTO","ERRO - VERIFICAR"))))</f>
        <v/>
      </c>
      <c r="S123" s="64" t="str">
        <f t="shared" si="3"/>
        <v/>
      </c>
    </row>
    <row r="124" spans="17:19" x14ac:dyDescent="0.25">
      <c r="Q124" s="51" t="str">
        <f t="shared" si="2"/>
        <v/>
      </c>
      <c r="R124" s="51" t="str">
        <f>IF(M124="","",IF(M124&lt;&gt;'Tabelas auxiliares'!$B$236,"FOLHA DE PESSOAL",IF(Q124='Tabelas auxiliares'!$A$237,"CUSTEIO",IF(Q124='Tabelas auxiliares'!$A$236,"INVESTIMENTO","ERRO - VERIFICAR"))))</f>
        <v/>
      </c>
      <c r="S124" s="64" t="str">
        <f t="shared" si="3"/>
        <v/>
      </c>
    </row>
    <row r="125" spans="17:19" x14ac:dyDescent="0.25">
      <c r="Q125" s="51" t="str">
        <f t="shared" si="2"/>
        <v/>
      </c>
      <c r="R125" s="51" t="str">
        <f>IF(M125="","",IF(M125&lt;&gt;'Tabelas auxiliares'!$B$236,"FOLHA DE PESSOAL",IF(Q125='Tabelas auxiliares'!$A$237,"CUSTEIO",IF(Q125='Tabelas auxiliares'!$A$236,"INVESTIMENTO","ERRO - VERIFICAR"))))</f>
        <v/>
      </c>
      <c r="S125" s="64" t="str">
        <f t="shared" si="3"/>
        <v/>
      </c>
    </row>
    <row r="126" spans="17:19" x14ac:dyDescent="0.25">
      <c r="Q126" s="51" t="str">
        <f t="shared" si="2"/>
        <v/>
      </c>
      <c r="R126" s="51" t="str">
        <f>IF(M126="","",IF(M126&lt;&gt;'Tabelas auxiliares'!$B$236,"FOLHA DE PESSOAL",IF(Q126='Tabelas auxiliares'!$A$237,"CUSTEIO",IF(Q126='Tabelas auxiliares'!$A$236,"INVESTIMENTO","ERRO - VERIFICAR"))))</f>
        <v/>
      </c>
      <c r="S126" s="64" t="str">
        <f t="shared" si="3"/>
        <v/>
      </c>
    </row>
    <row r="127" spans="17:19" x14ac:dyDescent="0.25">
      <c r="Q127" s="51" t="str">
        <f t="shared" si="2"/>
        <v/>
      </c>
      <c r="R127" s="51" t="str">
        <f>IF(M127="","",IF(M127&lt;&gt;'Tabelas auxiliares'!$B$236,"FOLHA DE PESSOAL",IF(Q127='Tabelas auxiliares'!$A$237,"CUSTEIO",IF(Q127='Tabelas auxiliares'!$A$236,"INVESTIMENTO","ERRO - VERIFICAR"))))</f>
        <v/>
      </c>
      <c r="S127" s="64" t="str">
        <f t="shared" si="3"/>
        <v/>
      </c>
    </row>
    <row r="128" spans="17:19" x14ac:dyDescent="0.25">
      <c r="Q128" s="51" t="str">
        <f t="shared" si="2"/>
        <v/>
      </c>
      <c r="R128" s="51" t="str">
        <f>IF(M128="","",IF(M128&lt;&gt;'Tabelas auxiliares'!$B$236,"FOLHA DE PESSOAL",IF(Q128='Tabelas auxiliares'!$A$237,"CUSTEIO",IF(Q128='Tabelas auxiliares'!$A$236,"INVESTIMENTO","ERRO - VERIFICAR"))))</f>
        <v/>
      </c>
      <c r="S128" s="64" t="str">
        <f t="shared" si="3"/>
        <v/>
      </c>
    </row>
    <row r="129" spans="17:19" x14ac:dyDescent="0.25">
      <c r="Q129" s="51" t="str">
        <f t="shared" si="2"/>
        <v/>
      </c>
      <c r="R129" s="51" t="str">
        <f>IF(M129="","",IF(M129&lt;&gt;'Tabelas auxiliares'!$B$236,"FOLHA DE PESSOAL",IF(Q129='Tabelas auxiliares'!$A$237,"CUSTEIO",IF(Q129='Tabelas auxiliares'!$A$236,"INVESTIMENTO","ERRO - VERIFICAR"))))</f>
        <v/>
      </c>
      <c r="S129" s="64" t="str">
        <f t="shared" si="3"/>
        <v/>
      </c>
    </row>
    <row r="130" spans="17:19" x14ac:dyDescent="0.25">
      <c r="Q130" s="51" t="str">
        <f t="shared" si="2"/>
        <v/>
      </c>
      <c r="R130" s="51" t="str">
        <f>IF(M130="","",IF(M130&lt;&gt;'Tabelas auxiliares'!$B$236,"FOLHA DE PESSOAL",IF(Q130='Tabelas auxiliares'!$A$237,"CUSTEIO",IF(Q130='Tabelas auxiliares'!$A$236,"INVESTIMENTO","ERRO - VERIFICAR"))))</f>
        <v/>
      </c>
      <c r="S130" s="64" t="str">
        <f t="shared" si="3"/>
        <v/>
      </c>
    </row>
    <row r="131" spans="17:19" x14ac:dyDescent="0.25">
      <c r="Q131" s="51" t="str">
        <f t="shared" si="2"/>
        <v/>
      </c>
      <c r="R131" s="51" t="str">
        <f>IF(M131="","",IF(M131&lt;&gt;'Tabelas auxiliares'!$B$236,"FOLHA DE PESSOAL",IF(Q131='Tabelas auxiliares'!$A$237,"CUSTEIO",IF(Q131='Tabelas auxiliares'!$A$236,"INVESTIMENTO","ERRO - VERIFICAR"))))</f>
        <v/>
      </c>
      <c r="S131" s="64" t="str">
        <f t="shared" si="3"/>
        <v/>
      </c>
    </row>
    <row r="132" spans="17:19" x14ac:dyDescent="0.25">
      <c r="Q132" s="51" t="str">
        <f t="shared" ref="Q132:Q195" si="4">LEFT(O132,1)</f>
        <v/>
      </c>
      <c r="R132" s="51" t="str">
        <f>IF(M132="","",IF(M132&lt;&gt;'Tabelas auxiliares'!$B$236,"FOLHA DE PESSOAL",IF(Q132='Tabelas auxiliares'!$A$237,"CUSTEIO",IF(Q132='Tabelas auxiliares'!$A$236,"INVESTIMENTO","ERRO - VERIFICAR"))))</f>
        <v/>
      </c>
      <c r="S132" s="64" t="str">
        <f t="shared" si="3"/>
        <v/>
      </c>
    </row>
    <row r="133" spans="17:19" x14ac:dyDescent="0.25">
      <c r="Q133" s="51" t="str">
        <f t="shared" si="4"/>
        <v/>
      </c>
      <c r="R133" s="51" t="str">
        <f>IF(M133="","",IF(M133&lt;&gt;'Tabelas auxiliares'!$B$236,"FOLHA DE PESSOAL",IF(Q133='Tabelas auxiliares'!$A$237,"CUSTEIO",IF(Q133='Tabelas auxiliares'!$A$236,"INVESTIMENTO","ERRO - VERIFICAR"))))</f>
        <v/>
      </c>
      <c r="S133" s="64" t="str">
        <f t="shared" ref="S133:S196" si="5">IF(SUM(T133:X133)=0,"",SUM(T133:X133))</f>
        <v/>
      </c>
    </row>
    <row r="134" spans="17:19" x14ac:dyDescent="0.25">
      <c r="Q134" s="51" t="str">
        <f t="shared" si="4"/>
        <v/>
      </c>
      <c r="R134" s="51" t="str">
        <f>IF(M134="","",IF(M134&lt;&gt;'Tabelas auxiliares'!$B$236,"FOLHA DE PESSOAL",IF(Q134='Tabelas auxiliares'!$A$237,"CUSTEIO",IF(Q134='Tabelas auxiliares'!$A$236,"INVESTIMENTO","ERRO - VERIFICAR"))))</f>
        <v/>
      </c>
      <c r="S134" s="64" t="str">
        <f t="shared" si="5"/>
        <v/>
      </c>
    </row>
    <row r="135" spans="17:19" x14ac:dyDescent="0.25">
      <c r="Q135" s="51" t="str">
        <f t="shared" si="4"/>
        <v/>
      </c>
      <c r="R135" s="51" t="str">
        <f>IF(M135="","",IF(M135&lt;&gt;'Tabelas auxiliares'!$B$236,"FOLHA DE PESSOAL",IF(Q135='Tabelas auxiliares'!$A$237,"CUSTEIO",IF(Q135='Tabelas auxiliares'!$A$236,"INVESTIMENTO","ERRO - VERIFICAR"))))</f>
        <v/>
      </c>
      <c r="S135" s="64" t="str">
        <f t="shared" si="5"/>
        <v/>
      </c>
    </row>
    <row r="136" spans="17:19" x14ac:dyDescent="0.25">
      <c r="Q136" s="51" t="str">
        <f t="shared" si="4"/>
        <v/>
      </c>
      <c r="R136" s="51" t="str">
        <f>IF(M136="","",IF(M136&lt;&gt;'Tabelas auxiliares'!$B$236,"FOLHA DE PESSOAL",IF(Q136='Tabelas auxiliares'!$A$237,"CUSTEIO",IF(Q136='Tabelas auxiliares'!$A$236,"INVESTIMENTO","ERRO - VERIFICAR"))))</f>
        <v/>
      </c>
      <c r="S136" s="64" t="str">
        <f t="shared" si="5"/>
        <v/>
      </c>
    </row>
    <row r="137" spans="17:19" x14ac:dyDescent="0.25">
      <c r="Q137" s="51" t="str">
        <f t="shared" si="4"/>
        <v/>
      </c>
      <c r="R137" s="51" t="str">
        <f>IF(M137="","",IF(M137&lt;&gt;'Tabelas auxiliares'!$B$236,"FOLHA DE PESSOAL",IF(Q137='Tabelas auxiliares'!$A$237,"CUSTEIO",IF(Q137='Tabelas auxiliares'!$A$236,"INVESTIMENTO","ERRO - VERIFICAR"))))</f>
        <v/>
      </c>
      <c r="S137" s="64" t="str">
        <f t="shared" si="5"/>
        <v/>
      </c>
    </row>
    <row r="138" spans="17:19" x14ac:dyDescent="0.25">
      <c r="Q138" s="51" t="str">
        <f t="shared" si="4"/>
        <v/>
      </c>
      <c r="R138" s="51" t="str">
        <f>IF(M138="","",IF(M138&lt;&gt;'Tabelas auxiliares'!$B$236,"FOLHA DE PESSOAL",IF(Q138='Tabelas auxiliares'!$A$237,"CUSTEIO",IF(Q138='Tabelas auxiliares'!$A$236,"INVESTIMENTO","ERRO - VERIFICAR"))))</f>
        <v/>
      </c>
      <c r="S138" s="64" t="str">
        <f t="shared" si="5"/>
        <v/>
      </c>
    </row>
    <row r="139" spans="17:19" x14ac:dyDescent="0.25">
      <c r="Q139" s="51" t="str">
        <f t="shared" si="4"/>
        <v/>
      </c>
      <c r="R139" s="51" t="str">
        <f>IF(M139="","",IF(M139&lt;&gt;'Tabelas auxiliares'!$B$236,"FOLHA DE PESSOAL",IF(Q139='Tabelas auxiliares'!$A$237,"CUSTEIO",IF(Q139='Tabelas auxiliares'!$A$236,"INVESTIMENTO","ERRO - VERIFICAR"))))</f>
        <v/>
      </c>
      <c r="S139" s="64" t="str">
        <f t="shared" si="5"/>
        <v/>
      </c>
    </row>
    <row r="140" spans="17:19" x14ac:dyDescent="0.25">
      <c r="Q140" s="51" t="str">
        <f t="shared" si="4"/>
        <v/>
      </c>
      <c r="R140" s="51" t="str">
        <f>IF(M140="","",IF(M140&lt;&gt;'Tabelas auxiliares'!$B$236,"FOLHA DE PESSOAL",IF(Q140='Tabelas auxiliares'!$A$237,"CUSTEIO",IF(Q140='Tabelas auxiliares'!$A$236,"INVESTIMENTO","ERRO - VERIFICAR"))))</f>
        <v/>
      </c>
      <c r="S140" s="64" t="str">
        <f t="shared" si="5"/>
        <v/>
      </c>
    </row>
    <row r="141" spans="17:19" x14ac:dyDescent="0.25">
      <c r="Q141" s="51" t="str">
        <f t="shared" si="4"/>
        <v/>
      </c>
      <c r="R141" s="51" t="str">
        <f>IF(M141="","",IF(M141&lt;&gt;'Tabelas auxiliares'!$B$236,"FOLHA DE PESSOAL",IF(Q141='Tabelas auxiliares'!$A$237,"CUSTEIO",IF(Q141='Tabelas auxiliares'!$A$236,"INVESTIMENTO","ERRO - VERIFICAR"))))</f>
        <v/>
      </c>
      <c r="S141" s="64" t="str">
        <f t="shared" si="5"/>
        <v/>
      </c>
    </row>
    <row r="142" spans="17:19" x14ac:dyDescent="0.25">
      <c r="Q142" s="51" t="str">
        <f t="shared" si="4"/>
        <v/>
      </c>
      <c r="R142" s="51" t="str">
        <f>IF(M142="","",IF(M142&lt;&gt;'Tabelas auxiliares'!$B$236,"FOLHA DE PESSOAL",IF(Q142='Tabelas auxiliares'!$A$237,"CUSTEIO",IF(Q142='Tabelas auxiliares'!$A$236,"INVESTIMENTO","ERRO - VERIFICAR"))))</f>
        <v/>
      </c>
      <c r="S142" s="64" t="str">
        <f t="shared" si="5"/>
        <v/>
      </c>
    </row>
    <row r="143" spans="17:19" x14ac:dyDescent="0.25">
      <c r="Q143" s="51" t="str">
        <f t="shared" si="4"/>
        <v/>
      </c>
      <c r="R143" s="51" t="str">
        <f>IF(M143="","",IF(M143&lt;&gt;'Tabelas auxiliares'!$B$236,"FOLHA DE PESSOAL",IF(Q143='Tabelas auxiliares'!$A$237,"CUSTEIO",IF(Q143='Tabelas auxiliares'!$A$236,"INVESTIMENTO","ERRO - VERIFICAR"))))</f>
        <v/>
      </c>
      <c r="S143" s="64" t="str">
        <f t="shared" si="5"/>
        <v/>
      </c>
    </row>
    <row r="144" spans="17:19" x14ac:dyDescent="0.25">
      <c r="Q144" s="51" t="str">
        <f t="shared" si="4"/>
        <v/>
      </c>
      <c r="R144" s="51" t="str">
        <f>IF(M144="","",IF(M144&lt;&gt;'Tabelas auxiliares'!$B$236,"FOLHA DE PESSOAL",IF(Q144='Tabelas auxiliares'!$A$237,"CUSTEIO",IF(Q144='Tabelas auxiliares'!$A$236,"INVESTIMENTO","ERRO - VERIFICAR"))))</f>
        <v/>
      </c>
      <c r="S144" s="64" t="str">
        <f t="shared" si="5"/>
        <v/>
      </c>
    </row>
    <row r="145" spans="17:19" x14ac:dyDescent="0.25">
      <c r="Q145" s="51" t="str">
        <f t="shared" si="4"/>
        <v/>
      </c>
      <c r="R145" s="51" t="str">
        <f>IF(M145="","",IF(M145&lt;&gt;'Tabelas auxiliares'!$B$236,"FOLHA DE PESSOAL",IF(Q145='Tabelas auxiliares'!$A$237,"CUSTEIO",IF(Q145='Tabelas auxiliares'!$A$236,"INVESTIMENTO","ERRO - VERIFICAR"))))</f>
        <v/>
      </c>
      <c r="S145" s="64" t="str">
        <f t="shared" si="5"/>
        <v/>
      </c>
    </row>
    <row r="146" spans="17:19" x14ac:dyDescent="0.25">
      <c r="Q146" s="51" t="str">
        <f t="shared" si="4"/>
        <v/>
      </c>
      <c r="R146" s="51" t="str">
        <f>IF(M146="","",IF(M146&lt;&gt;'Tabelas auxiliares'!$B$236,"FOLHA DE PESSOAL",IF(Q146='Tabelas auxiliares'!$A$237,"CUSTEIO",IF(Q146='Tabelas auxiliares'!$A$236,"INVESTIMENTO","ERRO - VERIFICAR"))))</f>
        <v/>
      </c>
      <c r="S146" s="64" t="str">
        <f t="shared" si="5"/>
        <v/>
      </c>
    </row>
    <row r="147" spans="17:19" x14ac:dyDescent="0.25">
      <c r="Q147" s="51" t="str">
        <f t="shared" si="4"/>
        <v/>
      </c>
      <c r="R147" s="51" t="str">
        <f>IF(M147="","",IF(M147&lt;&gt;'Tabelas auxiliares'!$B$236,"FOLHA DE PESSOAL",IF(Q147='Tabelas auxiliares'!$A$237,"CUSTEIO",IF(Q147='Tabelas auxiliares'!$A$236,"INVESTIMENTO","ERRO - VERIFICAR"))))</f>
        <v/>
      </c>
      <c r="S147" s="64" t="str">
        <f t="shared" si="5"/>
        <v/>
      </c>
    </row>
    <row r="148" spans="17:19" x14ac:dyDescent="0.25">
      <c r="Q148" s="51" t="str">
        <f t="shared" si="4"/>
        <v/>
      </c>
      <c r="R148" s="51" t="str">
        <f>IF(M148="","",IF(M148&lt;&gt;'Tabelas auxiliares'!$B$236,"FOLHA DE PESSOAL",IF(Q148='Tabelas auxiliares'!$A$237,"CUSTEIO",IF(Q148='Tabelas auxiliares'!$A$236,"INVESTIMENTO","ERRO - VERIFICAR"))))</f>
        <v/>
      </c>
      <c r="S148" s="64" t="str">
        <f t="shared" si="5"/>
        <v/>
      </c>
    </row>
    <row r="149" spans="17:19" x14ac:dyDescent="0.25">
      <c r="Q149" s="51" t="str">
        <f t="shared" si="4"/>
        <v/>
      </c>
      <c r="R149" s="51" t="str">
        <f>IF(M149="","",IF(M149&lt;&gt;'Tabelas auxiliares'!$B$236,"FOLHA DE PESSOAL",IF(Q149='Tabelas auxiliares'!$A$237,"CUSTEIO",IF(Q149='Tabelas auxiliares'!$A$236,"INVESTIMENTO","ERRO - VERIFICAR"))))</f>
        <v/>
      </c>
      <c r="S149" s="64" t="str">
        <f t="shared" si="5"/>
        <v/>
      </c>
    </row>
    <row r="150" spans="17:19" x14ac:dyDescent="0.25">
      <c r="Q150" s="51" t="str">
        <f t="shared" si="4"/>
        <v/>
      </c>
      <c r="R150" s="51" t="str">
        <f>IF(M150="","",IF(M150&lt;&gt;'Tabelas auxiliares'!$B$236,"FOLHA DE PESSOAL",IF(Q150='Tabelas auxiliares'!$A$237,"CUSTEIO",IF(Q150='Tabelas auxiliares'!$A$236,"INVESTIMENTO","ERRO - VERIFICAR"))))</f>
        <v/>
      </c>
      <c r="S150" s="64" t="str">
        <f t="shared" si="5"/>
        <v/>
      </c>
    </row>
    <row r="151" spans="17:19" x14ac:dyDescent="0.25">
      <c r="Q151" s="51" t="str">
        <f t="shared" si="4"/>
        <v/>
      </c>
      <c r="R151" s="51" t="str">
        <f>IF(M151="","",IF(M151&lt;&gt;'Tabelas auxiliares'!$B$236,"FOLHA DE PESSOAL",IF(Q151='Tabelas auxiliares'!$A$237,"CUSTEIO",IF(Q151='Tabelas auxiliares'!$A$236,"INVESTIMENTO","ERRO - VERIFICAR"))))</f>
        <v/>
      </c>
      <c r="S151" s="64" t="str">
        <f t="shared" si="5"/>
        <v/>
      </c>
    </row>
    <row r="152" spans="17:19" x14ac:dyDescent="0.25">
      <c r="Q152" s="51" t="str">
        <f t="shared" si="4"/>
        <v/>
      </c>
      <c r="R152" s="51" t="str">
        <f>IF(M152="","",IF(M152&lt;&gt;'Tabelas auxiliares'!$B$236,"FOLHA DE PESSOAL",IF(Q152='Tabelas auxiliares'!$A$237,"CUSTEIO",IF(Q152='Tabelas auxiliares'!$A$236,"INVESTIMENTO","ERRO - VERIFICAR"))))</f>
        <v/>
      </c>
      <c r="S152" s="64" t="str">
        <f t="shared" si="5"/>
        <v/>
      </c>
    </row>
    <row r="153" spans="17:19" x14ac:dyDescent="0.25">
      <c r="Q153" s="51" t="str">
        <f t="shared" si="4"/>
        <v/>
      </c>
      <c r="R153" s="51" t="str">
        <f>IF(M153="","",IF(M153&lt;&gt;'Tabelas auxiliares'!$B$236,"FOLHA DE PESSOAL",IF(Q153='Tabelas auxiliares'!$A$237,"CUSTEIO",IF(Q153='Tabelas auxiliares'!$A$236,"INVESTIMENTO","ERRO - VERIFICAR"))))</f>
        <v/>
      </c>
      <c r="S153" s="64" t="str">
        <f t="shared" si="5"/>
        <v/>
      </c>
    </row>
    <row r="154" spans="17:19" x14ac:dyDescent="0.25">
      <c r="Q154" s="51" t="str">
        <f t="shared" si="4"/>
        <v/>
      </c>
      <c r="R154" s="51" t="str">
        <f>IF(M154="","",IF(M154&lt;&gt;'Tabelas auxiliares'!$B$236,"FOLHA DE PESSOAL",IF(Q154='Tabelas auxiliares'!$A$237,"CUSTEIO",IF(Q154='Tabelas auxiliares'!$A$236,"INVESTIMENTO","ERRO - VERIFICAR"))))</f>
        <v/>
      </c>
      <c r="S154" s="64" t="str">
        <f t="shared" si="5"/>
        <v/>
      </c>
    </row>
    <row r="155" spans="17:19" x14ac:dyDescent="0.25">
      <c r="Q155" s="51" t="str">
        <f t="shared" si="4"/>
        <v/>
      </c>
      <c r="R155" s="51" t="str">
        <f>IF(M155="","",IF(M155&lt;&gt;'Tabelas auxiliares'!$B$236,"FOLHA DE PESSOAL",IF(Q155='Tabelas auxiliares'!$A$237,"CUSTEIO",IF(Q155='Tabelas auxiliares'!$A$236,"INVESTIMENTO","ERRO - VERIFICAR"))))</f>
        <v/>
      </c>
      <c r="S155" s="64" t="str">
        <f t="shared" si="5"/>
        <v/>
      </c>
    </row>
    <row r="156" spans="17:19" x14ac:dyDescent="0.25">
      <c r="Q156" s="51" t="str">
        <f t="shared" si="4"/>
        <v/>
      </c>
      <c r="R156" s="51" t="str">
        <f>IF(M156="","",IF(M156&lt;&gt;'Tabelas auxiliares'!$B$236,"FOLHA DE PESSOAL",IF(Q156='Tabelas auxiliares'!$A$237,"CUSTEIO",IF(Q156='Tabelas auxiliares'!$A$236,"INVESTIMENTO","ERRO - VERIFICAR"))))</f>
        <v/>
      </c>
      <c r="S156" s="64" t="str">
        <f t="shared" si="5"/>
        <v/>
      </c>
    </row>
    <row r="157" spans="17:19" x14ac:dyDescent="0.25">
      <c r="Q157" s="51" t="str">
        <f t="shared" si="4"/>
        <v/>
      </c>
      <c r="R157" s="51" t="str">
        <f>IF(M157="","",IF(M157&lt;&gt;'Tabelas auxiliares'!$B$236,"FOLHA DE PESSOAL",IF(Q157='Tabelas auxiliares'!$A$237,"CUSTEIO",IF(Q157='Tabelas auxiliares'!$A$236,"INVESTIMENTO","ERRO - VERIFICAR"))))</f>
        <v/>
      </c>
      <c r="S157" s="64" t="str">
        <f t="shared" si="5"/>
        <v/>
      </c>
    </row>
    <row r="158" spans="17:19" x14ac:dyDescent="0.25">
      <c r="Q158" s="51" t="str">
        <f t="shared" si="4"/>
        <v/>
      </c>
      <c r="R158" s="51" t="str">
        <f>IF(M158="","",IF(M158&lt;&gt;'Tabelas auxiliares'!$B$236,"FOLHA DE PESSOAL",IF(Q158='Tabelas auxiliares'!$A$237,"CUSTEIO",IF(Q158='Tabelas auxiliares'!$A$236,"INVESTIMENTO","ERRO - VERIFICAR"))))</f>
        <v/>
      </c>
      <c r="S158" s="64" t="str">
        <f t="shared" si="5"/>
        <v/>
      </c>
    </row>
    <row r="159" spans="17:19" x14ac:dyDescent="0.25">
      <c r="Q159" s="51" t="str">
        <f t="shared" si="4"/>
        <v/>
      </c>
      <c r="R159" s="51" t="str">
        <f>IF(M159="","",IF(M159&lt;&gt;'Tabelas auxiliares'!$B$236,"FOLHA DE PESSOAL",IF(Q159='Tabelas auxiliares'!$A$237,"CUSTEIO",IF(Q159='Tabelas auxiliares'!$A$236,"INVESTIMENTO","ERRO - VERIFICAR"))))</f>
        <v/>
      </c>
      <c r="S159" s="64" t="str">
        <f t="shared" si="5"/>
        <v/>
      </c>
    </row>
    <row r="160" spans="17:19" x14ac:dyDescent="0.25">
      <c r="Q160" s="51" t="str">
        <f t="shared" si="4"/>
        <v/>
      </c>
      <c r="R160" s="51" t="str">
        <f>IF(M160="","",IF(M160&lt;&gt;'Tabelas auxiliares'!$B$236,"FOLHA DE PESSOAL",IF(Q160='Tabelas auxiliares'!$A$237,"CUSTEIO",IF(Q160='Tabelas auxiliares'!$A$236,"INVESTIMENTO","ERRO - VERIFICAR"))))</f>
        <v/>
      </c>
      <c r="S160" s="64" t="str">
        <f t="shared" si="5"/>
        <v/>
      </c>
    </row>
    <row r="161" spans="17:19" x14ac:dyDescent="0.25">
      <c r="Q161" s="51" t="str">
        <f t="shared" si="4"/>
        <v/>
      </c>
      <c r="R161" s="51" t="str">
        <f>IF(M161="","",IF(M161&lt;&gt;'Tabelas auxiliares'!$B$236,"FOLHA DE PESSOAL",IF(Q161='Tabelas auxiliares'!$A$237,"CUSTEIO",IF(Q161='Tabelas auxiliares'!$A$236,"INVESTIMENTO","ERRO - VERIFICAR"))))</f>
        <v/>
      </c>
      <c r="S161" s="64" t="str">
        <f t="shared" si="5"/>
        <v/>
      </c>
    </row>
    <row r="162" spans="17:19" x14ac:dyDescent="0.25">
      <c r="Q162" s="51" t="str">
        <f t="shared" si="4"/>
        <v/>
      </c>
      <c r="R162" s="51" t="str">
        <f>IF(M162="","",IF(M162&lt;&gt;'Tabelas auxiliares'!$B$236,"FOLHA DE PESSOAL",IF(Q162='Tabelas auxiliares'!$A$237,"CUSTEIO",IF(Q162='Tabelas auxiliares'!$A$236,"INVESTIMENTO","ERRO - VERIFICAR"))))</f>
        <v/>
      </c>
      <c r="S162" s="64" t="str">
        <f t="shared" si="5"/>
        <v/>
      </c>
    </row>
    <row r="163" spans="17:19" x14ac:dyDescent="0.25">
      <c r="Q163" s="51" t="str">
        <f t="shared" si="4"/>
        <v/>
      </c>
      <c r="R163" s="51" t="str">
        <f>IF(M163="","",IF(M163&lt;&gt;'Tabelas auxiliares'!$B$236,"FOLHA DE PESSOAL",IF(Q163='Tabelas auxiliares'!$A$237,"CUSTEIO",IF(Q163='Tabelas auxiliares'!$A$236,"INVESTIMENTO","ERRO - VERIFICAR"))))</f>
        <v/>
      </c>
      <c r="S163" s="64" t="str">
        <f t="shared" si="5"/>
        <v/>
      </c>
    </row>
    <row r="164" spans="17:19" x14ac:dyDescent="0.25">
      <c r="Q164" s="51" t="str">
        <f t="shared" si="4"/>
        <v/>
      </c>
      <c r="R164" s="51" t="str">
        <f>IF(M164="","",IF(M164&lt;&gt;'Tabelas auxiliares'!$B$236,"FOLHA DE PESSOAL",IF(Q164='Tabelas auxiliares'!$A$237,"CUSTEIO",IF(Q164='Tabelas auxiliares'!$A$236,"INVESTIMENTO","ERRO - VERIFICAR"))))</f>
        <v/>
      </c>
      <c r="S164" s="64" t="str">
        <f t="shared" si="5"/>
        <v/>
      </c>
    </row>
    <row r="165" spans="17:19" x14ac:dyDescent="0.25">
      <c r="Q165" s="51" t="str">
        <f t="shared" si="4"/>
        <v/>
      </c>
      <c r="R165" s="51" t="str">
        <f>IF(M165="","",IF(M165&lt;&gt;'Tabelas auxiliares'!$B$236,"FOLHA DE PESSOAL",IF(Q165='Tabelas auxiliares'!$A$237,"CUSTEIO",IF(Q165='Tabelas auxiliares'!$A$236,"INVESTIMENTO","ERRO - VERIFICAR"))))</f>
        <v/>
      </c>
      <c r="S165" s="64" t="str">
        <f t="shared" si="5"/>
        <v/>
      </c>
    </row>
    <row r="166" spans="17:19" x14ac:dyDescent="0.25">
      <c r="Q166" s="51" t="str">
        <f t="shared" si="4"/>
        <v/>
      </c>
      <c r="R166" s="51" t="str">
        <f>IF(M166="","",IF(M166&lt;&gt;'Tabelas auxiliares'!$B$236,"FOLHA DE PESSOAL",IF(Q166='Tabelas auxiliares'!$A$237,"CUSTEIO",IF(Q166='Tabelas auxiliares'!$A$236,"INVESTIMENTO","ERRO - VERIFICAR"))))</f>
        <v/>
      </c>
      <c r="S166" s="64" t="str">
        <f t="shared" si="5"/>
        <v/>
      </c>
    </row>
    <row r="167" spans="17:19" x14ac:dyDescent="0.25">
      <c r="Q167" s="51" t="str">
        <f t="shared" si="4"/>
        <v/>
      </c>
      <c r="R167" s="51" t="str">
        <f>IF(M167="","",IF(M167&lt;&gt;'Tabelas auxiliares'!$B$236,"FOLHA DE PESSOAL",IF(Q167='Tabelas auxiliares'!$A$237,"CUSTEIO",IF(Q167='Tabelas auxiliares'!$A$236,"INVESTIMENTO","ERRO - VERIFICAR"))))</f>
        <v/>
      </c>
      <c r="S167" s="64" t="str">
        <f t="shared" si="5"/>
        <v/>
      </c>
    </row>
    <row r="168" spans="17:19" x14ac:dyDescent="0.25">
      <c r="Q168" s="51" t="str">
        <f t="shared" si="4"/>
        <v/>
      </c>
      <c r="R168" s="51" t="str">
        <f>IF(M168="","",IF(M168&lt;&gt;'Tabelas auxiliares'!$B$236,"FOLHA DE PESSOAL",IF(Q168='Tabelas auxiliares'!$A$237,"CUSTEIO",IF(Q168='Tabelas auxiliares'!$A$236,"INVESTIMENTO","ERRO - VERIFICAR"))))</f>
        <v/>
      </c>
      <c r="S168" s="64" t="str">
        <f t="shared" si="5"/>
        <v/>
      </c>
    </row>
    <row r="169" spans="17:19" x14ac:dyDescent="0.25">
      <c r="Q169" s="51" t="str">
        <f t="shared" si="4"/>
        <v/>
      </c>
      <c r="R169" s="51" t="str">
        <f>IF(M169="","",IF(M169&lt;&gt;'Tabelas auxiliares'!$B$236,"FOLHA DE PESSOAL",IF(Q169='Tabelas auxiliares'!$A$237,"CUSTEIO",IF(Q169='Tabelas auxiliares'!$A$236,"INVESTIMENTO","ERRO - VERIFICAR"))))</f>
        <v/>
      </c>
      <c r="S169" s="64" t="str">
        <f t="shared" si="5"/>
        <v/>
      </c>
    </row>
    <row r="170" spans="17:19" x14ac:dyDescent="0.25">
      <c r="Q170" s="51" t="str">
        <f t="shared" si="4"/>
        <v/>
      </c>
      <c r="R170" s="51" t="str">
        <f>IF(M170="","",IF(M170&lt;&gt;'Tabelas auxiliares'!$B$236,"FOLHA DE PESSOAL",IF(Q170='Tabelas auxiliares'!$A$237,"CUSTEIO",IF(Q170='Tabelas auxiliares'!$A$236,"INVESTIMENTO","ERRO - VERIFICAR"))))</f>
        <v/>
      </c>
      <c r="S170" s="64" t="str">
        <f t="shared" si="5"/>
        <v/>
      </c>
    </row>
    <row r="171" spans="17:19" x14ac:dyDescent="0.25">
      <c r="Q171" s="51" t="str">
        <f t="shared" si="4"/>
        <v/>
      </c>
      <c r="R171" s="51" t="str">
        <f>IF(M171="","",IF(M171&lt;&gt;'Tabelas auxiliares'!$B$236,"FOLHA DE PESSOAL",IF(Q171='Tabelas auxiliares'!$A$237,"CUSTEIO",IF(Q171='Tabelas auxiliares'!$A$236,"INVESTIMENTO","ERRO - VERIFICAR"))))</f>
        <v/>
      </c>
      <c r="S171" s="64" t="str">
        <f t="shared" si="5"/>
        <v/>
      </c>
    </row>
    <row r="172" spans="17:19" x14ac:dyDescent="0.25">
      <c r="Q172" s="51" t="str">
        <f t="shared" si="4"/>
        <v/>
      </c>
      <c r="R172" s="51" t="str">
        <f>IF(M172="","",IF(M172&lt;&gt;'Tabelas auxiliares'!$B$236,"FOLHA DE PESSOAL",IF(Q172='Tabelas auxiliares'!$A$237,"CUSTEIO",IF(Q172='Tabelas auxiliares'!$A$236,"INVESTIMENTO","ERRO - VERIFICAR"))))</f>
        <v/>
      </c>
      <c r="S172" s="64" t="str">
        <f t="shared" si="5"/>
        <v/>
      </c>
    </row>
    <row r="173" spans="17:19" x14ac:dyDescent="0.25">
      <c r="Q173" s="51" t="str">
        <f t="shared" si="4"/>
        <v/>
      </c>
      <c r="R173" s="51" t="str">
        <f>IF(M173="","",IF(M173&lt;&gt;'Tabelas auxiliares'!$B$236,"FOLHA DE PESSOAL",IF(Q173='Tabelas auxiliares'!$A$237,"CUSTEIO",IF(Q173='Tabelas auxiliares'!$A$236,"INVESTIMENTO","ERRO - VERIFICAR"))))</f>
        <v/>
      </c>
      <c r="S173" s="64" t="str">
        <f t="shared" si="5"/>
        <v/>
      </c>
    </row>
    <row r="174" spans="17:19" x14ac:dyDescent="0.25">
      <c r="Q174" s="51" t="str">
        <f t="shared" si="4"/>
        <v/>
      </c>
      <c r="R174" s="51" t="str">
        <f>IF(M174="","",IF(M174&lt;&gt;'Tabelas auxiliares'!$B$236,"FOLHA DE PESSOAL",IF(Q174='Tabelas auxiliares'!$A$237,"CUSTEIO",IF(Q174='Tabelas auxiliares'!$A$236,"INVESTIMENTO","ERRO - VERIFICAR"))))</f>
        <v/>
      </c>
      <c r="S174" s="64" t="str">
        <f t="shared" si="5"/>
        <v/>
      </c>
    </row>
    <row r="175" spans="17:19" x14ac:dyDescent="0.25">
      <c r="Q175" s="51" t="str">
        <f t="shared" si="4"/>
        <v/>
      </c>
      <c r="R175" s="51" t="str">
        <f>IF(M175="","",IF(M175&lt;&gt;'Tabelas auxiliares'!$B$236,"FOLHA DE PESSOAL",IF(Q175='Tabelas auxiliares'!$A$237,"CUSTEIO",IF(Q175='Tabelas auxiliares'!$A$236,"INVESTIMENTO","ERRO - VERIFICAR"))))</f>
        <v/>
      </c>
      <c r="S175" s="64" t="str">
        <f t="shared" si="5"/>
        <v/>
      </c>
    </row>
    <row r="176" spans="17:19" x14ac:dyDescent="0.25">
      <c r="Q176" s="51" t="str">
        <f t="shared" si="4"/>
        <v/>
      </c>
      <c r="R176" s="51" t="str">
        <f>IF(M176="","",IF(M176&lt;&gt;'Tabelas auxiliares'!$B$236,"FOLHA DE PESSOAL",IF(Q176='Tabelas auxiliares'!$A$237,"CUSTEIO",IF(Q176='Tabelas auxiliares'!$A$236,"INVESTIMENTO","ERRO - VERIFICAR"))))</f>
        <v/>
      </c>
      <c r="S176" s="64" t="str">
        <f t="shared" si="5"/>
        <v/>
      </c>
    </row>
    <row r="177" spans="17:19" x14ac:dyDescent="0.25">
      <c r="Q177" s="51" t="str">
        <f t="shared" si="4"/>
        <v/>
      </c>
      <c r="R177" s="51" t="str">
        <f>IF(M177="","",IF(M177&lt;&gt;'Tabelas auxiliares'!$B$236,"FOLHA DE PESSOAL",IF(Q177='Tabelas auxiliares'!$A$237,"CUSTEIO",IF(Q177='Tabelas auxiliares'!$A$236,"INVESTIMENTO","ERRO - VERIFICAR"))))</f>
        <v/>
      </c>
      <c r="S177" s="64" t="str">
        <f t="shared" si="5"/>
        <v/>
      </c>
    </row>
    <row r="178" spans="17:19" x14ac:dyDescent="0.25">
      <c r="Q178" s="51" t="str">
        <f t="shared" si="4"/>
        <v/>
      </c>
      <c r="R178" s="51" t="str">
        <f>IF(M178="","",IF(M178&lt;&gt;'Tabelas auxiliares'!$B$236,"FOLHA DE PESSOAL",IF(Q178='Tabelas auxiliares'!$A$237,"CUSTEIO",IF(Q178='Tabelas auxiliares'!$A$236,"INVESTIMENTO","ERRO - VERIFICAR"))))</f>
        <v/>
      </c>
      <c r="S178" s="64" t="str">
        <f t="shared" si="5"/>
        <v/>
      </c>
    </row>
    <row r="179" spans="17:19" x14ac:dyDescent="0.25">
      <c r="Q179" s="51" t="str">
        <f t="shared" si="4"/>
        <v/>
      </c>
      <c r="R179" s="51" t="str">
        <f>IF(M179="","",IF(M179&lt;&gt;'Tabelas auxiliares'!$B$236,"FOLHA DE PESSOAL",IF(Q179='Tabelas auxiliares'!$A$237,"CUSTEIO",IF(Q179='Tabelas auxiliares'!$A$236,"INVESTIMENTO","ERRO - VERIFICAR"))))</f>
        <v/>
      </c>
      <c r="S179" s="64" t="str">
        <f t="shared" si="5"/>
        <v/>
      </c>
    </row>
    <row r="180" spans="17:19" x14ac:dyDescent="0.25">
      <c r="Q180" s="51" t="str">
        <f t="shared" si="4"/>
        <v/>
      </c>
      <c r="R180" s="51" t="str">
        <f>IF(M180="","",IF(M180&lt;&gt;'Tabelas auxiliares'!$B$236,"FOLHA DE PESSOAL",IF(Q180='Tabelas auxiliares'!$A$237,"CUSTEIO",IF(Q180='Tabelas auxiliares'!$A$236,"INVESTIMENTO","ERRO - VERIFICAR"))))</f>
        <v/>
      </c>
      <c r="S180" s="64" t="str">
        <f t="shared" si="5"/>
        <v/>
      </c>
    </row>
    <row r="181" spans="17:19" x14ac:dyDescent="0.25">
      <c r="Q181" s="51" t="str">
        <f t="shared" si="4"/>
        <v/>
      </c>
      <c r="R181" s="51" t="str">
        <f>IF(M181="","",IF(M181&lt;&gt;'Tabelas auxiliares'!$B$236,"FOLHA DE PESSOAL",IF(Q181='Tabelas auxiliares'!$A$237,"CUSTEIO",IF(Q181='Tabelas auxiliares'!$A$236,"INVESTIMENTO","ERRO - VERIFICAR"))))</f>
        <v/>
      </c>
      <c r="S181" s="64" t="str">
        <f t="shared" si="5"/>
        <v/>
      </c>
    </row>
    <row r="182" spans="17:19" x14ac:dyDescent="0.25">
      <c r="Q182" s="51" t="str">
        <f t="shared" si="4"/>
        <v/>
      </c>
      <c r="R182" s="51" t="str">
        <f>IF(M182="","",IF(M182&lt;&gt;'Tabelas auxiliares'!$B$236,"FOLHA DE PESSOAL",IF(Q182='Tabelas auxiliares'!$A$237,"CUSTEIO",IF(Q182='Tabelas auxiliares'!$A$236,"INVESTIMENTO","ERRO - VERIFICAR"))))</f>
        <v/>
      </c>
      <c r="S182" s="64" t="str">
        <f t="shared" si="5"/>
        <v/>
      </c>
    </row>
    <row r="183" spans="17:19" x14ac:dyDescent="0.25">
      <c r="Q183" s="51" t="str">
        <f t="shared" si="4"/>
        <v/>
      </c>
      <c r="R183" s="51" t="str">
        <f>IF(M183="","",IF(M183&lt;&gt;'Tabelas auxiliares'!$B$236,"FOLHA DE PESSOAL",IF(Q183='Tabelas auxiliares'!$A$237,"CUSTEIO",IF(Q183='Tabelas auxiliares'!$A$236,"INVESTIMENTO","ERRO - VERIFICAR"))))</f>
        <v/>
      </c>
      <c r="S183" s="64" t="str">
        <f t="shared" si="5"/>
        <v/>
      </c>
    </row>
    <row r="184" spans="17:19" x14ac:dyDescent="0.25">
      <c r="Q184" s="51" t="str">
        <f t="shared" si="4"/>
        <v/>
      </c>
      <c r="R184" s="51" t="str">
        <f>IF(M184="","",IF(M184&lt;&gt;'Tabelas auxiliares'!$B$236,"FOLHA DE PESSOAL",IF(Q184='Tabelas auxiliares'!$A$237,"CUSTEIO",IF(Q184='Tabelas auxiliares'!$A$236,"INVESTIMENTO","ERRO - VERIFICAR"))))</f>
        <v/>
      </c>
      <c r="S184" s="64" t="str">
        <f t="shared" si="5"/>
        <v/>
      </c>
    </row>
    <row r="185" spans="17:19" x14ac:dyDescent="0.25">
      <c r="Q185" s="51" t="str">
        <f t="shared" si="4"/>
        <v/>
      </c>
      <c r="R185" s="51" t="str">
        <f>IF(M185="","",IF(M185&lt;&gt;'Tabelas auxiliares'!$B$236,"FOLHA DE PESSOAL",IF(Q185='Tabelas auxiliares'!$A$237,"CUSTEIO",IF(Q185='Tabelas auxiliares'!$A$236,"INVESTIMENTO","ERRO - VERIFICAR"))))</f>
        <v/>
      </c>
      <c r="S185" s="64" t="str">
        <f t="shared" si="5"/>
        <v/>
      </c>
    </row>
    <row r="186" spans="17:19" x14ac:dyDescent="0.25">
      <c r="Q186" s="51" t="str">
        <f t="shared" si="4"/>
        <v/>
      </c>
      <c r="R186" s="51" t="str">
        <f>IF(M186="","",IF(M186&lt;&gt;'Tabelas auxiliares'!$B$236,"FOLHA DE PESSOAL",IF(Q186='Tabelas auxiliares'!$A$237,"CUSTEIO",IF(Q186='Tabelas auxiliares'!$A$236,"INVESTIMENTO","ERRO - VERIFICAR"))))</f>
        <v/>
      </c>
      <c r="S186" s="64" t="str">
        <f t="shared" si="5"/>
        <v/>
      </c>
    </row>
    <row r="187" spans="17:19" x14ac:dyDescent="0.25">
      <c r="Q187" s="51" t="str">
        <f t="shared" si="4"/>
        <v/>
      </c>
      <c r="R187" s="51" t="str">
        <f>IF(M187="","",IF(M187&lt;&gt;'Tabelas auxiliares'!$B$236,"FOLHA DE PESSOAL",IF(Q187='Tabelas auxiliares'!$A$237,"CUSTEIO",IF(Q187='Tabelas auxiliares'!$A$236,"INVESTIMENTO","ERRO - VERIFICAR"))))</f>
        <v/>
      </c>
      <c r="S187" s="64" t="str">
        <f t="shared" si="5"/>
        <v/>
      </c>
    </row>
    <row r="188" spans="17:19" x14ac:dyDescent="0.25">
      <c r="Q188" s="51" t="str">
        <f t="shared" si="4"/>
        <v/>
      </c>
      <c r="R188" s="51" t="str">
        <f>IF(M188="","",IF(M188&lt;&gt;'Tabelas auxiliares'!$B$236,"FOLHA DE PESSOAL",IF(Q188='Tabelas auxiliares'!$A$237,"CUSTEIO",IF(Q188='Tabelas auxiliares'!$A$236,"INVESTIMENTO","ERRO - VERIFICAR"))))</f>
        <v/>
      </c>
      <c r="S188" s="64" t="str">
        <f t="shared" si="5"/>
        <v/>
      </c>
    </row>
    <row r="189" spans="17:19" x14ac:dyDescent="0.25">
      <c r="Q189" s="51" t="str">
        <f t="shared" si="4"/>
        <v/>
      </c>
      <c r="R189" s="51" t="str">
        <f>IF(M189="","",IF(M189&lt;&gt;'Tabelas auxiliares'!$B$236,"FOLHA DE PESSOAL",IF(Q189='Tabelas auxiliares'!$A$237,"CUSTEIO",IF(Q189='Tabelas auxiliares'!$A$236,"INVESTIMENTO","ERRO - VERIFICAR"))))</f>
        <v/>
      </c>
      <c r="S189" s="64" t="str">
        <f t="shared" si="5"/>
        <v/>
      </c>
    </row>
    <row r="190" spans="17:19" x14ac:dyDescent="0.25">
      <c r="Q190" s="51" t="str">
        <f t="shared" si="4"/>
        <v/>
      </c>
      <c r="R190" s="51" t="str">
        <f>IF(M190="","",IF(M190&lt;&gt;'Tabelas auxiliares'!$B$236,"FOLHA DE PESSOAL",IF(Q190='Tabelas auxiliares'!$A$237,"CUSTEIO",IF(Q190='Tabelas auxiliares'!$A$236,"INVESTIMENTO","ERRO - VERIFICAR"))))</f>
        <v/>
      </c>
      <c r="S190" s="64" t="str">
        <f t="shared" si="5"/>
        <v/>
      </c>
    </row>
    <row r="191" spans="17:19" x14ac:dyDescent="0.25">
      <c r="Q191" s="51" t="str">
        <f t="shared" si="4"/>
        <v/>
      </c>
      <c r="R191" s="51" t="str">
        <f>IF(M191="","",IF(M191&lt;&gt;'Tabelas auxiliares'!$B$236,"FOLHA DE PESSOAL",IF(Q191='Tabelas auxiliares'!$A$237,"CUSTEIO",IF(Q191='Tabelas auxiliares'!$A$236,"INVESTIMENTO","ERRO - VERIFICAR"))))</f>
        <v/>
      </c>
      <c r="S191" s="64" t="str">
        <f t="shared" si="5"/>
        <v/>
      </c>
    </row>
    <row r="192" spans="17:19" x14ac:dyDescent="0.25">
      <c r="Q192" s="51" t="str">
        <f t="shared" si="4"/>
        <v/>
      </c>
      <c r="R192" s="51" t="str">
        <f>IF(M192="","",IF(M192&lt;&gt;'Tabelas auxiliares'!$B$236,"FOLHA DE PESSOAL",IF(Q192='Tabelas auxiliares'!$A$237,"CUSTEIO",IF(Q192='Tabelas auxiliares'!$A$236,"INVESTIMENTO","ERRO - VERIFICAR"))))</f>
        <v/>
      </c>
      <c r="S192" s="64" t="str">
        <f t="shared" si="5"/>
        <v/>
      </c>
    </row>
    <row r="193" spans="17:19" x14ac:dyDescent="0.25">
      <c r="Q193" s="51" t="str">
        <f t="shared" si="4"/>
        <v/>
      </c>
      <c r="R193" s="51" t="str">
        <f>IF(M193="","",IF(M193&lt;&gt;'Tabelas auxiliares'!$B$236,"FOLHA DE PESSOAL",IF(Q193='Tabelas auxiliares'!$A$237,"CUSTEIO",IF(Q193='Tabelas auxiliares'!$A$236,"INVESTIMENTO","ERRO - VERIFICAR"))))</f>
        <v/>
      </c>
      <c r="S193" s="64" t="str">
        <f t="shared" si="5"/>
        <v/>
      </c>
    </row>
    <row r="194" spans="17:19" x14ac:dyDescent="0.25">
      <c r="Q194" s="51" t="str">
        <f t="shared" si="4"/>
        <v/>
      </c>
      <c r="R194" s="51" t="str">
        <f>IF(M194="","",IF(M194&lt;&gt;'Tabelas auxiliares'!$B$236,"FOLHA DE PESSOAL",IF(Q194='Tabelas auxiliares'!$A$237,"CUSTEIO",IF(Q194='Tabelas auxiliares'!$A$236,"INVESTIMENTO","ERRO - VERIFICAR"))))</f>
        <v/>
      </c>
      <c r="S194" s="64" t="str">
        <f t="shared" si="5"/>
        <v/>
      </c>
    </row>
    <row r="195" spans="17:19" x14ac:dyDescent="0.25">
      <c r="Q195" s="51" t="str">
        <f t="shared" si="4"/>
        <v/>
      </c>
      <c r="R195" s="51" t="str">
        <f>IF(M195="","",IF(M195&lt;&gt;'Tabelas auxiliares'!$B$236,"FOLHA DE PESSOAL",IF(Q195='Tabelas auxiliares'!$A$237,"CUSTEIO",IF(Q195='Tabelas auxiliares'!$A$236,"INVESTIMENTO","ERRO - VERIFICAR"))))</f>
        <v/>
      </c>
      <c r="S195" s="64" t="str">
        <f t="shared" si="5"/>
        <v/>
      </c>
    </row>
    <row r="196" spans="17:19" x14ac:dyDescent="0.25">
      <c r="Q196" s="51" t="str">
        <f t="shared" ref="Q196:Q259" si="6">LEFT(O196,1)</f>
        <v/>
      </c>
      <c r="R196" s="51" t="str">
        <f>IF(M196="","",IF(M196&lt;&gt;'Tabelas auxiliares'!$B$236,"FOLHA DE PESSOAL",IF(Q196='Tabelas auxiliares'!$A$237,"CUSTEIO",IF(Q196='Tabelas auxiliares'!$A$236,"INVESTIMENTO","ERRO - VERIFICAR"))))</f>
        <v/>
      </c>
      <c r="S196" s="64" t="str">
        <f t="shared" si="5"/>
        <v/>
      </c>
    </row>
    <row r="197" spans="17:19" x14ac:dyDescent="0.25">
      <c r="Q197" s="51" t="str">
        <f t="shared" si="6"/>
        <v/>
      </c>
      <c r="R197" s="51" t="str">
        <f>IF(M197="","",IF(M197&lt;&gt;'Tabelas auxiliares'!$B$236,"FOLHA DE PESSOAL",IF(Q197='Tabelas auxiliares'!$A$237,"CUSTEIO",IF(Q197='Tabelas auxiliares'!$A$236,"INVESTIMENTO","ERRO - VERIFICAR"))))</f>
        <v/>
      </c>
      <c r="S197" s="64" t="str">
        <f t="shared" ref="S197:S260" si="7">IF(SUM(T197:X197)=0,"",SUM(T197:X197))</f>
        <v/>
      </c>
    </row>
    <row r="198" spans="17:19" x14ac:dyDescent="0.25">
      <c r="Q198" s="51" t="str">
        <f t="shared" si="6"/>
        <v/>
      </c>
      <c r="R198" s="51" t="str">
        <f>IF(M198="","",IF(M198&lt;&gt;'Tabelas auxiliares'!$B$236,"FOLHA DE PESSOAL",IF(Q198='Tabelas auxiliares'!$A$237,"CUSTEIO",IF(Q198='Tabelas auxiliares'!$A$236,"INVESTIMENTO","ERRO - VERIFICAR"))))</f>
        <v/>
      </c>
      <c r="S198" s="64" t="str">
        <f t="shared" si="7"/>
        <v/>
      </c>
    </row>
    <row r="199" spans="17:19" x14ac:dyDescent="0.25">
      <c r="Q199" s="51" t="str">
        <f t="shared" si="6"/>
        <v/>
      </c>
      <c r="R199" s="51" t="str">
        <f>IF(M199="","",IF(M199&lt;&gt;'Tabelas auxiliares'!$B$236,"FOLHA DE PESSOAL",IF(Q199='Tabelas auxiliares'!$A$237,"CUSTEIO",IF(Q199='Tabelas auxiliares'!$A$236,"INVESTIMENTO","ERRO - VERIFICAR"))))</f>
        <v/>
      </c>
      <c r="S199" s="64" t="str">
        <f t="shared" si="7"/>
        <v/>
      </c>
    </row>
    <row r="200" spans="17:19" x14ac:dyDescent="0.25">
      <c r="Q200" s="51" t="str">
        <f t="shared" si="6"/>
        <v/>
      </c>
      <c r="R200" s="51" t="str">
        <f>IF(M200="","",IF(M200&lt;&gt;'Tabelas auxiliares'!$B$236,"FOLHA DE PESSOAL",IF(Q200='Tabelas auxiliares'!$A$237,"CUSTEIO",IF(Q200='Tabelas auxiliares'!$A$236,"INVESTIMENTO","ERRO - VERIFICAR"))))</f>
        <v/>
      </c>
      <c r="S200" s="64" t="str">
        <f t="shared" si="7"/>
        <v/>
      </c>
    </row>
    <row r="201" spans="17:19" x14ac:dyDescent="0.25">
      <c r="Q201" s="51" t="str">
        <f t="shared" si="6"/>
        <v/>
      </c>
      <c r="R201" s="51" t="str">
        <f>IF(M201="","",IF(M201&lt;&gt;'Tabelas auxiliares'!$B$236,"FOLHA DE PESSOAL",IF(Q201='Tabelas auxiliares'!$A$237,"CUSTEIO",IF(Q201='Tabelas auxiliares'!$A$236,"INVESTIMENTO","ERRO - VERIFICAR"))))</f>
        <v/>
      </c>
      <c r="S201" s="64" t="str">
        <f t="shared" si="7"/>
        <v/>
      </c>
    </row>
    <row r="202" spans="17:19" x14ac:dyDescent="0.25">
      <c r="Q202" s="51" t="str">
        <f t="shared" si="6"/>
        <v/>
      </c>
      <c r="R202" s="51" t="str">
        <f>IF(M202="","",IF(M202&lt;&gt;'Tabelas auxiliares'!$B$236,"FOLHA DE PESSOAL",IF(Q202='Tabelas auxiliares'!$A$237,"CUSTEIO",IF(Q202='Tabelas auxiliares'!$A$236,"INVESTIMENTO","ERRO - VERIFICAR"))))</f>
        <v/>
      </c>
      <c r="S202" s="64" t="str">
        <f t="shared" si="7"/>
        <v/>
      </c>
    </row>
    <row r="203" spans="17:19" x14ac:dyDescent="0.25">
      <c r="Q203" s="51" t="str">
        <f t="shared" si="6"/>
        <v/>
      </c>
      <c r="R203" s="51" t="str">
        <f>IF(M203="","",IF(M203&lt;&gt;'Tabelas auxiliares'!$B$236,"FOLHA DE PESSOAL",IF(Q203='Tabelas auxiliares'!$A$237,"CUSTEIO",IF(Q203='Tabelas auxiliares'!$A$236,"INVESTIMENTO","ERRO - VERIFICAR"))))</f>
        <v/>
      </c>
      <c r="S203" s="64" t="str">
        <f t="shared" si="7"/>
        <v/>
      </c>
    </row>
    <row r="204" spans="17:19" x14ac:dyDescent="0.25">
      <c r="Q204" s="51" t="str">
        <f t="shared" si="6"/>
        <v/>
      </c>
      <c r="R204" s="51" t="str">
        <f>IF(M204="","",IF(M204&lt;&gt;'Tabelas auxiliares'!$B$236,"FOLHA DE PESSOAL",IF(Q204='Tabelas auxiliares'!$A$237,"CUSTEIO",IF(Q204='Tabelas auxiliares'!$A$236,"INVESTIMENTO","ERRO - VERIFICAR"))))</f>
        <v/>
      </c>
      <c r="S204" s="64" t="str">
        <f t="shared" si="7"/>
        <v/>
      </c>
    </row>
    <row r="205" spans="17:19" x14ac:dyDescent="0.25">
      <c r="Q205" s="51" t="str">
        <f t="shared" si="6"/>
        <v/>
      </c>
      <c r="R205" s="51" t="str">
        <f>IF(M205="","",IF(M205&lt;&gt;'Tabelas auxiliares'!$B$236,"FOLHA DE PESSOAL",IF(Q205='Tabelas auxiliares'!$A$237,"CUSTEIO",IF(Q205='Tabelas auxiliares'!$A$236,"INVESTIMENTO","ERRO - VERIFICAR"))))</f>
        <v/>
      </c>
      <c r="S205" s="64" t="str">
        <f t="shared" si="7"/>
        <v/>
      </c>
    </row>
    <row r="206" spans="17:19" x14ac:dyDescent="0.25">
      <c r="Q206" s="51" t="str">
        <f t="shared" si="6"/>
        <v/>
      </c>
      <c r="R206" s="51" t="str">
        <f>IF(M206="","",IF(M206&lt;&gt;'Tabelas auxiliares'!$B$236,"FOLHA DE PESSOAL",IF(Q206='Tabelas auxiliares'!$A$237,"CUSTEIO",IF(Q206='Tabelas auxiliares'!$A$236,"INVESTIMENTO","ERRO - VERIFICAR"))))</f>
        <v/>
      </c>
      <c r="S206" s="64" t="str">
        <f t="shared" si="7"/>
        <v/>
      </c>
    </row>
    <row r="207" spans="17:19" x14ac:dyDescent="0.25">
      <c r="Q207" s="51" t="str">
        <f t="shared" si="6"/>
        <v/>
      </c>
      <c r="R207" s="51" t="str">
        <f>IF(M207="","",IF(M207&lt;&gt;'Tabelas auxiliares'!$B$236,"FOLHA DE PESSOAL",IF(Q207='Tabelas auxiliares'!$A$237,"CUSTEIO",IF(Q207='Tabelas auxiliares'!$A$236,"INVESTIMENTO","ERRO - VERIFICAR"))))</f>
        <v/>
      </c>
      <c r="S207" s="64" t="str">
        <f t="shared" si="7"/>
        <v/>
      </c>
    </row>
    <row r="208" spans="17:19" x14ac:dyDescent="0.25">
      <c r="Q208" s="51" t="str">
        <f t="shared" si="6"/>
        <v/>
      </c>
      <c r="R208" s="51" t="str">
        <f>IF(M208="","",IF(M208&lt;&gt;'Tabelas auxiliares'!$B$236,"FOLHA DE PESSOAL",IF(Q208='Tabelas auxiliares'!$A$237,"CUSTEIO",IF(Q208='Tabelas auxiliares'!$A$236,"INVESTIMENTO","ERRO - VERIFICAR"))))</f>
        <v/>
      </c>
      <c r="S208" s="64" t="str">
        <f t="shared" si="7"/>
        <v/>
      </c>
    </row>
    <row r="209" spans="17:19" x14ac:dyDescent="0.25">
      <c r="Q209" s="51" t="str">
        <f t="shared" si="6"/>
        <v/>
      </c>
      <c r="R209" s="51" t="str">
        <f>IF(M209="","",IF(M209&lt;&gt;'Tabelas auxiliares'!$B$236,"FOLHA DE PESSOAL",IF(Q209='Tabelas auxiliares'!$A$237,"CUSTEIO",IF(Q209='Tabelas auxiliares'!$A$236,"INVESTIMENTO","ERRO - VERIFICAR"))))</f>
        <v/>
      </c>
      <c r="S209" s="64" t="str">
        <f t="shared" si="7"/>
        <v/>
      </c>
    </row>
    <row r="210" spans="17:19" x14ac:dyDescent="0.25">
      <c r="Q210" s="51" t="str">
        <f t="shared" si="6"/>
        <v/>
      </c>
      <c r="R210" s="51" t="str">
        <f>IF(M210="","",IF(M210&lt;&gt;'Tabelas auxiliares'!$B$236,"FOLHA DE PESSOAL",IF(Q210='Tabelas auxiliares'!$A$237,"CUSTEIO",IF(Q210='Tabelas auxiliares'!$A$236,"INVESTIMENTO","ERRO - VERIFICAR"))))</f>
        <v/>
      </c>
      <c r="S210" s="64" t="str">
        <f t="shared" si="7"/>
        <v/>
      </c>
    </row>
    <row r="211" spans="17:19" x14ac:dyDescent="0.25">
      <c r="Q211" s="51" t="str">
        <f t="shared" si="6"/>
        <v/>
      </c>
      <c r="R211" s="51" t="str">
        <f>IF(M211="","",IF(M211&lt;&gt;'Tabelas auxiliares'!$B$236,"FOLHA DE PESSOAL",IF(Q211='Tabelas auxiliares'!$A$237,"CUSTEIO",IF(Q211='Tabelas auxiliares'!$A$236,"INVESTIMENTO","ERRO - VERIFICAR"))))</f>
        <v/>
      </c>
      <c r="S211" s="64" t="str">
        <f t="shared" si="7"/>
        <v/>
      </c>
    </row>
    <row r="212" spans="17:19" x14ac:dyDescent="0.25">
      <c r="Q212" s="51" t="str">
        <f t="shared" si="6"/>
        <v/>
      </c>
      <c r="R212" s="51" t="str">
        <f>IF(M212="","",IF(M212&lt;&gt;'Tabelas auxiliares'!$B$236,"FOLHA DE PESSOAL",IF(Q212='Tabelas auxiliares'!$A$237,"CUSTEIO",IF(Q212='Tabelas auxiliares'!$A$236,"INVESTIMENTO","ERRO - VERIFICAR"))))</f>
        <v/>
      </c>
      <c r="S212" s="64" t="str">
        <f t="shared" si="7"/>
        <v/>
      </c>
    </row>
    <row r="213" spans="17:19" x14ac:dyDescent="0.25">
      <c r="Q213" s="51" t="str">
        <f t="shared" si="6"/>
        <v/>
      </c>
      <c r="R213" s="51" t="str">
        <f>IF(M213="","",IF(M213&lt;&gt;'Tabelas auxiliares'!$B$236,"FOLHA DE PESSOAL",IF(Q213='Tabelas auxiliares'!$A$237,"CUSTEIO",IF(Q213='Tabelas auxiliares'!$A$236,"INVESTIMENTO","ERRO - VERIFICAR"))))</f>
        <v/>
      </c>
      <c r="S213" s="64" t="str">
        <f t="shared" si="7"/>
        <v/>
      </c>
    </row>
    <row r="214" spans="17:19" x14ac:dyDescent="0.25">
      <c r="Q214" s="51" t="str">
        <f t="shared" si="6"/>
        <v/>
      </c>
      <c r="R214" s="51" t="str">
        <f>IF(M214="","",IF(M214&lt;&gt;'Tabelas auxiliares'!$B$236,"FOLHA DE PESSOAL",IF(Q214='Tabelas auxiliares'!$A$237,"CUSTEIO",IF(Q214='Tabelas auxiliares'!$A$236,"INVESTIMENTO","ERRO - VERIFICAR"))))</f>
        <v/>
      </c>
      <c r="S214" s="64" t="str">
        <f t="shared" si="7"/>
        <v/>
      </c>
    </row>
    <row r="215" spans="17:19" x14ac:dyDescent="0.25">
      <c r="Q215" s="51" t="str">
        <f t="shared" si="6"/>
        <v/>
      </c>
      <c r="R215" s="51" t="str">
        <f>IF(M215="","",IF(M215&lt;&gt;'Tabelas auxiliares'!$B$236,"FOLHA DE PESSOAL",IF(Q215='Tabelas auxiliares'!$A$237,"CUSTEIO",IF(Q215='Tabelas auxiliares'!$A$236,"INVESTIMENTO","ERRO - VERIFICAR"))))</f>
        <v/>
      </c>
      <c r="S215" s="64" t="str">
        <f t="shared" si="7"/>
        <v/>
      </c>
    </row>
    <row r="216" spans="17:19" x14ac:dyDescent="0.25">
      <c r="Q216" s="51" t="str">
        <f t="shared" si="6"/>
        <v/>
      </c>
      <c r="R216" s="51" t="str">
        <f>IF(M216="","",IF(M216&lt;&gt;'Tabelas auxiliares'!$B$236,"FOLHA DE PESSOAL",IF(Q216='Tabelas auxiliares'!$A$237,"CUSTEIO",IF(Q216='Tabelas auxiliares'!$A$236,"INVESTIMENTO","ERRO - VERIFICAR"))))</f>
        <v/>
      </c>
      <c r="S216" s="64" t="str">
        <f t="shared" si="7"/>
        <v/>
      </c>
    </row>
    <row r="217" spans="17:19" x14ac:dyDescent="0.25">
      <c r="Q217" s="51" t="str">
        <f t="shared" si="6"/>
        <v/>
      </c>
      <c r="R217" s="51" t="str">
        <f>IF(M217="","",IF(M217&lt;&gt;'Tabelas auxiliares'!$B$236,"FOLHA DE PESSOAL",IF(Q217='Tabelas auxiliares'!$A$237,"CUSTEIO",IF(Q217='Tabelas auxiliares'!$A$236,"INVESTIMENTO","ERRO - VERIFICAR"))))</f>
        <v/>
      </c>
      <c r="S217" s="64" t="str">
        <f t="shared" si="7"/>
        <v/>
      </c>
    </row>
    <row r="218" spans="17:19" x14ac:dyDescent="0.25">
      <c r="Q218" s="51" t="str">
        <f t="shared" si="6"/>
        <v/>
      </c>
      <c r="R218" s="51" t="str">
        <f>IF(M218="","",IF(M218&lt;&gt;'Tabelas auxiliares'!$B$236,"FOLHA DE PESSOAL",IF(Q218='Tabelas auxiliares'!$A$237,"CUSTEIO",IF(Q218='Tabelas auxiliares'!$A$236,"INVESTIMENTO","ERRO - VERIFICAR"))))</f>
        <v/>
      </c>
      <c r="S218" s="64" t="str">
        <f t="shared" si="7"/>
        <v/>
      </c>
    </row>
    <row r="219" spans="17:19" x14ac:dyDescent="0.25">
      <c r="Q219" s="51" t="str">
        <f t="shared" si="6"/>
        <v/>
      </c>
      <c r="R219" s="51" t="str">
        <f>IF(M219="","",IF(M219&lt;&gt;'Tabelas auxiliares'!$B$236,"FOLHA DE PESSOAL",IF(Q219='Tabelas auxiliares'!$A$237,"CUSTEIO",IF(Q219='Tabelas auxiliares'!$A$236,"INVESTIMENTO","ERRO - VERIFICAR"))))</f>
        <v/>
      </c>
      <c r="S219" s="64" t="str">
        <f t="shared" si="7"/>
        <v/>
      </c>
    </row>
    <row r="220" spans="17:19" x14ac:dyDescent="0.25">
      <c r="Q220" s="51" t="str">
        <f t="shared" si="6"/>
        <v/>
      </c>
      <c r="R220" s="51" t="str">
        <f>IF(M220="","",IF(M220&lt;&gt;'Tabelas auxiliares'!$B$236,"FOLHA DE PESSOAL",IF(Q220='Tabelas auxiliares'!$A$237,"CUSTEIO",IF(Q220='Tabelas auxiliares'!$A$236,"INVESTIMENTO","ERRO - VERIFICAR"))))</f>
        <v/>
      </c>
      <c r="S220" s="64" t="str">
        <f t="shared" si="7"/>
        <v/>
      </c>
    </row>
    <row r="221" spans="17:19" x14ac:dyDescent="0.25">
      <c r="Q221" s="51" t="str">
        <f t="shared" si="6"/>
        <v/>
      </c>
      <c r="R221" s="51" t="str">
        <f>IF(M221="","",IF(M221&lt;&gt;'Tabelas auxiliares'!$B$236,"FOLHA DE PESSOAL",IF(Q221='Tabelas auxiliares'!$A$237,"CUSTEIO",IF(Q221='Tabelas auxiliares'!$A$236,"INVESTIMENTO","ERRO - VERIFICAR"))))</f>
        <v/>
      </c>
      <c r="S221" s="64" t="str">
        <f t="shared" si="7"/>
        <v/>
      </c>
    </row>
    <row r="222" spans="17:19" x14ac:dyDescent="0.25">
      <c r="Q222" s="51" t="str">
        <f t="shared" si="6"/>
        <v/>
      </c>
      <c r="R222" s="51" t="str">
        <f>IF(M222="","",IF(M222&lt;&gt;'Tabelas auxiliares'!$B$236,"FOLHA DE PESSOAL",IF(Q222='Tabelas auxiliares'!$A$237,"CUSTEIO",IF(Q222='Tabelas auxiliares'!$A$236,"INVESTIMENTO","ERRO - VERIFICAR"))))</f>
        <v/>
      </c>
      <c r="S222" s="64" t="str">
        <f t="shared" si="7"/>
        <v/>
      </c>
    </row>
    <row r="223" spans="17:19" x14ac:dyDescent="0.25">
      <c r="Q223" s="51" t="str">
        <f t="shared" si="6"/>
        <v/>
      </c>
      <c r="R223" s="51" t="str">
        <f>IF(M223="","",IF(M223&lt;&gt;'Tabelas auxiliares'!$B$236,"FOLHA DE PESSOAL",IF(Q223='Tabelas auxiliares'!$A$237,"CUSTEIO",IF(Q223='Tabelas auxiliares'!$A$236,"INVESTIMENTO","ERRO - VERIFICAR"))))</f>
        <v/>
      </c>
      <c r="S223" s="64" t="str">
        <f t="shared" si="7"/>
        <v/>
      </c>
    </row>
    <row r="224" spans="17:19" x14ac:dyDescent="0.25">
      <c r="Q224" s="51" t="str">
        <f t="shared" si="6"/>
        <v/>
      </c>
      <c r="R224" s="51" t="str">
        <f>IF(M224="","",IF(M224&lt;&gt;'Tabelas auxiliares'!$B$236,"FOLHA DE PESSOAL",IF(Q224='Tabelas auxiliares'!$A$237,"CUSTEIO",IF(Q224='Tabelas auxiliares'!$A$236,"INVESTIMENTO","ERRO - VERIFICAR"))))</f>
        <v/>
      </c>
      <c r="S224" s="64" t="str">
        <f t="shared" si="7"/>
        <v/>
      </c>
    </row>
    <row r="225" spans="17:19" x14ac:dyDescent="0.25">
      <c r="Q225" s="51" t="str">
        <f t="shared" si="6"/>
        <v/>
      </c>
      <c r="R225" s="51" t="str">
        <f>IF(M225="","",IF(M225&lt;&gt;'Tabelas auxiliares'!$B$236,"FOLHA DE PESSOAL",IF(Q225='Tabelas auxiliares'!$A$237,"CUSTEIO",IF(Q225='Tabelas auxiliares'!$A$236,"INVESTIMENTO","ERRO - VERIFICAR"))))</f>
        <v/>
      </c>
      <c r="S225" s="64" t="str">
        <f t="shared" si="7"/>
        <v/>
      </c>
    </row>
    <row r="226" spans="17:19" x14ac:dyDescent="0.25">
      <c r="Q226" s="51" t="str">
        <f t="shared" si="6"/>
        <v/>
      </c>
      <c r="R226" s="51" t="str">
        <f>IF(M226="","",IF(M226&lt;&gt;'Tabelas auxiliares'!$B$236,"FOLHA DE PESSOAL",IF(Q226='Tabelas auxiliares'!$A$237,"CUSTEIO",IF(Q226='Tabelas auxiliares'!$A$236,"INVESTIMENTO","ERRO - VERIFICAR"))))</f>
        <v/>
      </c>
      <c r="S226" s="64" t="str">
        <f t="shared" si="7"/>
        <v/>
      </c>
    </row>
    <row r="227" spans="17:19" x14ac:dyDescent="0.25">
      <c r="Q227" s="51" t="str">
        <f t="shared" si="6"/>
        <v/>
      </c>
      <c r="R227" s="51" t="str">
        <f>IF(M227="","",IF(M227&lt;&gt;'Tabelas auxiliares'!$B$236,"FOLHA DE PESSOAL",IF(Q227='Tabelas auxiliares'!$A$237,"CUSTEIO",IF(Q227='Tabelas auxiliares'!$A$236,"INVESTIMENTO","ERRO - VERIFICAR"))))</f>
        <v/>
      </c>
      <c r="S227" s="64" t="str">
        <f t="shared" si="7"/>
        <v/>
      </c>
    </row>
    <row r="228" spans="17:19" x14ac:dyDescent="0.25">
      <c r="Q228" s="51" t="str">
        <f t="shared" si="6"/>
        <v/>
      </c>
      <c r="R228" s="51" t="str">
        <f>IF(M228="","",IF(M228&lt;&gt;'Tabelas auxiliares'!$B$236,"FOLHA DE PESSOAL",IF(Q228='Tabelas auxiliares'!$A$237,"CUSTEIO",IF(Q228='Tabelas auxiliares'!$A$236,"INVESTIMENTO","ERRO - VERIFICAR"))))</f>
        <v/>
      </c>
      <c r="S228" s="64" t="str">
        <f t="shared" si="7"/>
        <v/>
      </c>
    </row>
    <row r="229" spans="17:19" x14ac:dyDescent="0.25">
      <c r="Q229" s="51" t="str">
        <f t="shared" si="6"/>
        <v/>
      </c>
      <c r="R229" s="51" t="str">
        <f>IF(M229="","",IF(M229&lt;&gt;'Tabelas auxiliares'!$B$236,"FOLHA DE PESSOAL",IF(Q229='Tabelas auxiliares'!$A$237,"CUSTEIO",IF(Q229='Tabelas auxiliares'!$A$236,"INVESTIMENTO","ERRO - VERIFICAR"))))</f>
        <v/>
      </c>
      <c r="S229" s="64" t="str">
        <f t="shared" si="7"/>
        <v/>
      </c>
    </row>
    <row r="230" spans="17:19" x14ac:dyDescent="0.25">
      <c r="Q230" s="51" t="str">
        <f t="shared" si="6"/>
        <v/>
      </c>
      <c r="R230" s="51" t="str">
        <f>IF(M230="","",IF(M230&lt;&gt;'Tabelas auxiliares'!$B$236,"FOLHA DE PESSOAL",IF(Q230='Tabelas auxiliares'!$A$237,"CUSTEIO",IF(Q230='Tabelas auxiliares'!$A$236,"INVESTIMENTO","ERRO - VERIFICAR"))))</f>
        <v/>
      </c>
      <c r="S230" s="64" t="str">
        <f t="shared" si="7"/>
        <v/>
      </c>
    </row>
    <row r="231" spans="17:19" x14ac:dyDescent="0.25">
      <c r="Q231" s="51" t="str">
        <f t="shared" si="6"/>
        <v/>
      </c>
      <c r="R231" s="51" t="str">
        <f>IF(M231="","",IF(M231&lt;&gt;'Tabelas auxiliares'!$B$236,"FOLHA DE PESSOAL",IF(Q231='Tabelas auxiliares'!$A$237,"CUSTEIO",IF(Q231='Tabelas auxiliares'!$A$236,"INVESTIMENTO","ERRO - VERIFICAR"))))</f>
        <v/>
      </c>
      <c r="S231" s="64" t="str">
        <f t="shared" si="7"/>
        <v/>
      </c>
    </row>
    <row r="232" spans="17:19" x14ac:dyDescent="0.25">
      <c r="Q232" s="51" t="str">
        <f t="shared" si="6"/>
        <v/>
      </c>
      <c r="R232" s="51" t="str">
        <f>IF(M232="","",IF(M232&lt;&gt;'Tabelas auxiliares'!$B$236,"FOLHA DE PESSOAL",IF(Q232='Tabelas auxiliares'!$A$237,"CUSTEIO",IF(Q232='Tabelas auxiliares'!$A$236,"INVESTIMENTO","ERRO - VERIFICAR"))))</f>
        <v/>
      </c>
      <c r="S232" s="64" t="str">
        <f t="shared" si="7"/>
        <v/>
      </c>
    </row>
    <row r="233" spans="17:19" x14ac:dyDescent="0.25">
      <c r="Q233" s="51" t="str">
        <f t="shared" si="6"/>
        <v/>
      </c>
      <c r="R233" s="51" t="str">
        <f>IF(M233="","",IF(M233&lt;&gt;'Tabelas auxiliares'!$B$236,"FOLHA DE PESSOAL",IF(Q233='Tabelas auxiliares'!$A$237,"CUSTEIO",IF(Q233='Tabelas auxiliares'!$A$236,"INVESTIMENTO","ERRO - VERIFICAR"))))</f>
        <v/>
      </c>
      <c r="S233" s="64" t="str">
        <f t="shared" si="7"/>
        <v/>
      </c>
    </row>
    <row r="234" spans="17:19" x14ac:dyDescent="0.25">
      <c r="Q234" s="51" t="str">
        <f t="shared" si="6"/>
        <v/>
      </c>
      <c r="R234" s="51" t="str">
        <f>IF(M234="","",IF(M234&lt;&gt;'Tabelas auxiliares'!$B$236,"FOLHA DE PESSOAL",IF(Q234='Tabelas auxiliares'!$A$237,"CUSTEIO",IF(Q234='Tabelas auxiliares'!$A$236,"INVESTIMENTO","ERRO - VERIFICAR"))))</f>
        <v/>
      </c>
      <c r="S234" s="64" t="str">
        <f t="shared" si="7"/>
        <v/>
      </c>
    </row>
    <row r="235" spans="17:19" x14ac:dyDescent="0.25">
      <c r="Q235" s="51" t="str">
        <f t="shared" si="6"/>
        <v/>
      </c>
      <c r="R235" s="51" t="str">
        <f>IF(M235="","",IF(M235&lt;&gt;'Tabelas auxiliares'!$B$236,"FOLHA DE PESSOAL",IF(Q235='Tabelas auxiliares'!$A$237,"CUSTEIO",IF(Q235='Tabelas auxiliares'!$A$236,"INVESTIMENTO","ERRO - VERIFICAR"))))</f>
        <v/>
      </c>
      <c r="S235" s="64" t="str">
        <f t="shared" si="7"/>
        <v/>
      </c>
    </row>
    <row r="236" spans="17:19" x14ac:dyDescent="0.25">
      <c r="Q236" s="51" t="str">
        <f t="shared" si="6"/>
        <v/>
      </c>
      <c r="R236" s="51" t="str">
        <f>IF(M236="","",IF(M236&lt;&gt;'Tabelas auxiliares'!$B$236,"FOLHA DE PESSOAL",IF(Q236='Tabelas auxiliares'!$A$237,"CUSTEIO",IF(Q236='Tabelas auxiliares'!$A$236,"INVESTIMENTO","ERRO - VERIFICAR"))))</f>
        <v/>
      </c>
      <c r="S236" s="64" t="str">
        <f t="shared" si="7"/>
        <v/>
      </c>
    </row>
    <row r="237" spans="17:19" x14ac:dyDescent="0.25">
      <c r="Q237" s="51" t="str">
        <f t="shared" si="6"/>
        <v/>
      </c>
      <c r="R237" s="51" t="str">
        <f>IF(M237="","",IF(M237&lt;&gt;'Tabelas auxiliares'!$B$236,"FOLHA DE PESSOAL",IF(Q237='Tabelas auxiliares'!$A$237,"CUSTEIO",IF(Q237='Tabelas auxiliares'!$A$236,"INVESTIMENTO","ERRO - VERIFICAR"))))</f>
        <v/>
      </c>
      <c r="S237" s="64" t="str">
        <f t="shared" si="7"/>
        <v/>
      </c>
    </row>
    <row r="238" spans="17:19" x14ac:dyDescent="0.25">
      <c r="Q238" s="51" t="str">
        <f t="shared" si="6"/>
        <v/>
      </c>
      <c r="R238" s="51" t="str">
        <f>IF(M238="","",IF(M238&lt;&gt;'Tabelas auxiliares'!$B$236,"FOLHA DE PESSOAL",IF(Q238='Tabelas auxiliares'!$A$237,"CUSTEIO",IF(Q238='Tabelas auxiliares'!$A$236,"INVESTIMENTO","ERRO - VERIFICAR"))))</f>
        <v/>
      </c>
      <c r="S238" s="64" t="str">
        <f t="shared" si="7"/>
        <v/>
      </c>
    </row>
    <row r="239" spans="17:19" x14ac:dyDescent="0.25">
      <c r="Q239" s="51" t="str">
        <f t="shared" si="6"/>
        <v/>
      </c>
      <c r="R239" s="51" t="str">
        <f>IF(M239="","",IF(M239&lt;&gt;'Tabelas auxiliares'!$B$236,"FOLHA DE PESSOAL",IF(Q239='Tabelas auxiliares'!$A$237,"CUSTEIO",IF(Q239='Tabelas auxiliares'!$A$236,"INVESTIMENTO","ERRO - VERIFICAR"))))</f>
        <v/>
      </c>
      <c r="S239" s="64" t="str">
        <f t="shared" si="7"/>
        <v/>
      </c>
    </row>
    <row r="240" spans="17:19" x14ac:dyDescent="0.25">
      <c r="Q240" s="51" t="str">
        <f t="shared" si="6"/>
        <v/>
      </c>
      <c r="R240" s="51" t="str">
        <f>IF(M240="","",IF(M240&lt;&gt;'Tabelas auxiliares'!$B$236,"FOLHA DE PESSOAL",IF(Q240='Tabelas auxiliares'!$A$237,"CUSTEIO",IF(Q240='Tabelas auxiliares'!$A$236,"INVESTIMENTO","ERRO - VERIFICAR"))))</f>
        <v/>
      </c>
      <c r="S240" s="64" t="str">
        <f t="shared" si="7"/>
        <v/>
      </c>
    </row>
    <row r="241" spans="17:19" x14ac:dyDescent="0.25">
      <c r="Q241" s="51" t="str">
        <f t="shared" si="6"/>
        <v/>
      </c>
      <c r="R241" s="51" t="str">
        <f>IF(M241="","",IF(M241&lt;&gt;'Tabelas auxiliares'!$B$236,"FOLHA DE PESSOAL",IF(Q241='Tabelas auxiliares'!$A$237,"CUSTEIO",IF(Q241='Tabelas auxiliares'!$A$236,"INVESTIMENTO","ERRO - VERIFICAR"))))</f>
        <v/>
      </c>
      <c r="S241" s="64" t="str">
        <f t="shared" si="7"/>
        <v/>
      </c>
    </row>
    <row r="242" spans="17:19" x14ac:dyDescent="0.25">
      <c r="Q242" s="51" t="str">
        <f t="shared" si="6"/>
        <v/>
      </c>
      <c r="R242" s="51" t="str">
        <f>IF(M242="","",IF(M242&lt;&gt;'Tabelas auxiliares'!$B$236,"FOLHA DE PESSOAL",IF(Q242='Tabelas auxiliares'!$A$237,"CUSTEIO",IF(Q242='Tabelas auxiliares'!$A$236,"INVESTIMENTO","ERRO - VERIFICAR"))))</f>
        <v/>
      </c>
      <c r="S242" s="64" t="str">
        <f t="shared" si="7"/>
        <v/>
      </c>
    </row>
    <row r="243" spans="17:19" x14ac:dyDescent="0.25">
      <c r="Q243" s="51" t="str">
        <f t="shared" si="6"/>
        <v/>
      </c>
      <c r="R243" s="51" t="str">
        <f>IF(M243="","",IF(M243&lt;&gt;'Tabelas auxiliares'!$B$236,"FOLHA DE PESSOAL",IF(Q243='Tabelas auxiliares'!$A$237,"CUSTEIO",IF(Q243='Tabelas auxiliares'!$A$236,"INVESTIMENTO","ERRO - VERIFICAR"))))</f>
        <v/>
      </c>
      <c r="S243" s="64" t="str">
        <f t="shared" si="7"/>
        <v/>
      </c>
    </row>
    <row r="244" spans="17:19" x14ac:dyDescent="0.25">
      <c r="Q244" s="51" t="str">
        <f t="shared" si="6"/>
        <v/>
      </c>
      <c r="R244" s="51" t="str">
        <f>IF(M244="","",IF(M244&lt;&gt;'Tabelas auxiliares'!$B$236,"FOLHA DE PESSOAL",IF(Q244='Tabelas auxiliares'!$A$237,"CUSTEIO",IF(Q244='Tabelas auxiliares'!$A$236,"INVESTIMENTO","ERRO - VERIFICAR"))))</f>
        <v/>
      </c>
      <c r="S244" s="64" t="str">
        <f t="shared" si="7"/>
        <v/>
      </c>
    </row>
    <row r="245" spans="17:19" x14ac:dyDescent="0.25">
      <c r="Q245" s="51" t="str">
        <f t="shared" si="6"/>
        <v/>
      </c>
      <c r="R245" s="51" t="str">
        <f>IF(M245="","",IF(M245&lt;&gt;'Tabelas auxiliares'!$B$236,"FOLHA DE PESSOAL",IF(Q245='Tabelas auxiliares'!$A$237,"CUSTEIO",IF(Q245='Tabelas auxiliares'!$A$236,"INVESTIMENTO","ERRO - VERIFICAR"))))</f>
        <v/>
      </c>
      <c r="S245" s="64" t="str">
        <f t="shared" si="7"/>
        <v/>
      </c>
    </row>
    <row r="246" spans="17:19" x14ac:dyDescent="0.25">
      <c r="Q246" s="51" t="str">
        <f t="shared" si="6"/>
        <v/>
      </c>
      <c r="R246" s="51" t="str">
        <f>IF(M246="","",IF(M246&lt;&gt;'Tabelas auxiliares'!$B$236,"FOLHA DE PESSOAL",IF(Q246='Tabelas auxiliares'!$A$237,"CUSTEIO",IF(Q246='Tabelas auxiliares'!$A$236,"INVESTIMENTO","ERRO - VERIFICAR"))))</f>
        <v/>
      </c>
      <c r="S246" s="64" t="str">
        <f t="shared" si="7"/>
        <v/>
      </c>
    </row>
    <row r="247" spans="17:19" x14ac:dyDescent="0.25">
      <c r="Q247" s="51" t="str">
        <f t="shared" si="6"/>
        <v/>
      </c>
      <c r="R247" s="51" t="str">
        <f>IF(M247="","",IF(M247&lt;&gt;'Tabelas auxiliares'!$B$236,"FOLHA DE PESSOAL",IF(Q247='Tabelas auxiliares'!$A$237,"CUSTEIO",IF(Q247='Tabelas auxiliares'!$A$236,"INVESTIMENTO","ERRO - VERIFICAR"))))</f>
        <v/>
      </c>
      <c r="S247" s="64" t="str">
        <f t="shared" si="7"/>
        <v/>
      </c>
    </row>
    <row r="248" spans="17:19" x14ac:dyDescent="0.25">
      <c r="Q248" s="51" t="str">
        <f t="shared" si="6"/>
        <v/>
      </c>
      <c r="R248" s="51" t="str">
        <f>IF(M248="","",IF(M248&lt;&gt;'Tabelas auxiliares'!$B$236,"FOLHA DE PESSOAL",IF(Q248='Tabelas auxiliares'!$A$237,"CUSTEIO",IF(Q248='Tabelas auxiliares'!$A$236,"INVESTIMENTO","ERRO - VERIFICAR"))))</f>
        <v/>
      </c>
      <c r="S248" s="64" t="str">
        <f t="shared" si="7"/>
        <v/>
      </c>
    </row>
    <row r="249" spans="17:19" x14ac:dyDescent="0.25">
      <c r="Q249" s="51" t="str">
        <f t="shared" si="6"/>
        <v/>
      </c>
      <c r="R249" s="51" t="str">
        <f>IF(M249="","",IF(M249&lt;&gt;'Tabelas auxiliares'!$B$236,"FOLHA DE PESSOAL",IF(Q249='Tabelas auxiliares'!$A$237,"CUSTEIO",IF(Q249='Tabelas auxiliares'!$A$236,"INVESTIMENTO","ERRO - VERIFICAR"))))</f>
        <v/>
      </c>
      <c r="S249" s="64" t="str">
        <f t="shared" si="7"/>
        <v/>
      </c>
    </row>
    <row r="250" spans="17:19" x14ac:dyDescent="0.25">
      <c r="Q250" s="51" t="str">
        <f t="shared" si="6"/>
        <v/>
      </c>
      <c r="R250" s="51" t="str">
        <f>IF(M250="","",IF(M250&lt;&gt;'Tabelas auxiliares'!$B$236,"FOLHA DE PESSOAL",IF(Q250='Tabelas auxiliares'!$A$237,"CUSTEIO",IF(Q250='Tabelas auxiliares'!$A$236,"INVESTIMENTO","ERRO - VERIFICAR"))))</f>
        <v/>
      </c>
      <c r="S250" s="64" t="str">
        <f t="shared" si="7"/>
        <v/>
      </c>
    </row>
    <row r="251" spans="17:19" x14ac:dyDescent="0.25">
      <c r="Q251" s="51" t="str">
        <f t="shared" si="6"/>
        <v/>
      </c>
      <c r="R251" s="51" t="str">
        <f>IF(M251="","",IF(M251&lt;&gt;'Tabelas auxiliares'!$B$236,"FOLHA DE PESSOAL",IF(Q251='Tabelas auxiliares'!$A$237,"CUSTEIO",IF(Q251='Tabelas auxiliares'!$A$236,"INVESTIMENTO","ERRO - VERIFICAR"))))</f>
        <v/>
      </c>
      <c r="S251" s="64" t="str">
        <f t="shared" si="7"/>
        <v/>
      </c>
    </row>
    <row r="252" spans="17:19" x14ac:dyDescent="0.25">
      <c r="Q252" s="51" t="str">
        <f t="shared" si="6"/>
        <v/>
      </c>
      <c r="R252" s="51" t="str">
        <f>IF(M252="","",IF(M252&lt;&gt;'Tabelas auxiliares'!$B$236,"FOLHA DE PESSOAL",IF(Q252='Tabelas auxiliares'!$A$237,"CUSTEIO",IF(Q252='Tabelas auxiliares'!$A$236,"INVESTIMENTO","ERRO - VERIFICAR"))))</f>
        <v/>
      </c>
      <c r="S252" s="64" t="str">
        <f t="shared" si="7"/>
        <v/>
      </c>
    </row>
    <row r="253" spans="17:19" x14ac:dyDescent="0.25">
      <c r="Q253" s="51" t="str">
        <f t="shared" si="6"/>
        <v/>
      </c>
      <c r="R253" s="51" t="str">
        <f>IF(M253="","",IF(M253&lt;&gt;'Tabelas auxiliares'!$B$236,"FOLHA DE PESSOAL",IF(Q253='Tabelas auxiliares'!$A$237,"CUSTEIO",IF(Q253='Tabelas auxiliares'!$A$236,"INVESTIMENTO","ERRO - VERIFICAR"))))</f>
        <v/>
      </c>
      <c r="S253" s="64" t="str">
        <f t="shared" si="7"/>
        <v/>
      </c>
    </row>
    <row r="254" spans="17:19" x14ac:dyDescent="0.25">
      <c r="Q254" s="51" t="str">
        <f t="shared" si="6"/>
        <v/>
      </c>
      <c r="R254" s="51" t="str">
        <f>IF(M254="","",IF(M254&lt;&gt;'Tabelas auxiliares'!$B$236,"FOLHA DE PESSOAL",IF(Q254='Tabelas auxiliares'!$A$237,"CUSTEIO",IF(Q254='Tabelas auxiliares'!$A$236,"INVESTIMENTO","ERRO - VERIFICAR"))))</f>
        <v/>
      </c>
      <c r="S254" s="64" t="str">
        <f t="shared" si="7"/>
        <v/>
      </c>
    </row>
    <row r="255" spans="17:19" x14ac:dyDescent="0.25">
      <c r="Q255" s="51" t="str">
        <f t="shared" si="6"/>
        <v/>
      </c>
      <c r="R255" s="51" t="str">
        <f>IF(M255="","",IF(M255&lt;&gt;'Tabelas auxiliares'!$B$236,"FOLHA DE PESSOAL",IF(Q255='Tabelas auxiliares'!$A$237,"CUSTEIO",IF(Q255='Tabelas auxiliares'!$A$236,"INVESTIMENTO","ERRO - VERIFICAR"))))</f>
        <v/>
      </c>
      <c r="S255" s="64" t="str">
        <f t="shared" si="7"/>
        <v/>
      </c>
    </row>
    <row r="256" spans="17:19" x14ac:dyDescent="0.25">
      <c r="Q256" s="51" t="str">
        <f t="shared" si="6"/>
        <v/>
      </c>
      <c r="R256" s="51" t="str">
        <f>IF(M256="","",IF(M256&lt;&gt;'Tabelas auxiliares'!$B$236,"FOLHA DE PESSOAL",IF(Q256='Tabelas auxiliares'!$A$237,"CUSTEIO",IF(Q256='Tabelas auxiliares'!$A$236,"INVESTIMENTO","ERRO - VERIFICAR"))))</f>
        <v/>
      </c>
      <c r="S256" s="64" t="str">
        <f t="shared" si="7"/>
        <v/>
      </c>
    </row>
    <row r="257" spans="17:19" x14ac:dyDescent="0.25">
      <c r="Q257" s="51" t="str">
        <f t="shared" si="6"/>
        <v/>
      </c>
      <c r="R257" s="51" t="str">
        <f>IF(M257="","",IF(M257&lt;&gt;'Tabelas auxiliares'!$B$236,"FOLHA DE PESSOAL",IF(Q257='Tabelas auxiliares'!$A$237,"CUSTEIO",IF(Q257='Tabelas auxiliares'!$A$236,"INVESTIMENTO","ERRO - VERIFICAR"))))</f>
        <v/>
      </c>
      <c r="S257" s="64" t="str">
        <f t="shared" si="7"/>
        <v/>
      </c>
    </row>
    <row r="258" spans="17:19" x14ac:dyDescent="0.25">
      <c r="Q258" s="51" t="str">
        <f t="shared" si="6"/>
        <v/>
      </c>
      <c r="R258" s="51" t="str">
        <f>IF(M258="","",IF(M258&lt;&gt;'Tabelas auxiliares'!$B$236,"FOLHA DE PESSOAL",IF(Q258='Tabelas auxiliares'!$A$237,"CUSTEIO",IF(Q258='Tabelas auxiliares'!$A$236,"INVESTIMENTO","ERRO - VERIFICAR"))))</f>
        <v/>
      </c>
      <c r="S258" s="64" t="str">
        <f t="shared" si="7"/>
        <v/>
      </c>
    </row>
    <row r="259" spans="17:19" x14ac:dyDescent="0.25">
      <c r="Q259" s="51" t="str">
        <f t="shared" si="6"/>
        <v/>
      </c>
      <c r="R259" s="51" t="str">
        <f>IF(M259="","",IF(M259&lt;&gt;'Tabelas auxiliares'!$B$236,"FOLHA DE PESSOAL",IF(Q259='Tabelas auxiliares'!$A$237,"CUSTEIO",IF(Q259='Tabelas auxiliares'!$A$236,"INVESTIMENTO","ERRO - VERIFICAR"))))</f>
        <v/>
      </c>
      <c r="S259" s="64" t="str">
        <f t="shared" si="7"/>
        <v/>
      </c>
    </row>
    <row r="260" spans="17:19" x14ac:dyDescent="0.25">
      <c r="Q260" s="51" t="str">
        <f t="shared" ref="Q260:Q323" si="8">LEFT(O260,1)</f>
        <v/>
      </c>
      <c r="R260" s="51" t="str">
        <f>IF(M260="","",IF(M260&lt;&gt;'Tabelas auxiliares'!$B$236,"FOLHA DE PESSOAL",IF(Q260='Tabelas auxiliares'!$A$237,"CUSTEIO",IF(Q260='Tabelas auxiliares'!$A$236,"INVESTIMENTO","ERRO - VERIFICAR"))))</f>
        <v/>
      </c>
      <c r="S260" s="64" t="str">
        <f t="shared" si="7"/>
        <v/>
      </c>
    </row>
    <row r="261" spans="17:19" x14ac:dyDescent="0.25">
      <c r="Q261" s="51" t="str">
        <f t="shared" si="8"/>
        <v/>
      </c>
      <c r="R261" s="51" t="str">
        <f>IF(M261="","",IF(M261&lt;&gt;'Tabelas auxiliares'!$B$236,"FOLHA DE PESSOAL",IF(Q261='Tabelas auxiliares'!$A$237,"CUSTEIO",IF(Q261='Tabelas auxiliares'!$A$236,"INVESTIMENTO","ERRO - VERIFICAR"))))</f>
        <v/>
      </c>
      <c r="S261" s="64" t="str">
        <f t="shared" ref="S261:S324" si="9">IF(SUM(T261:X261)=0,"",SUM(T261:X261))</f>
        <v/>
      </c>
    </row>
    <row r="262" spans="17:19" x14ac:dyDescent="0.25">
      <c r="Q262" s="51" t="str">
        <f t="shared" si="8"/>
        <v/>
      </c>
      <c r="R262" s="51" t="str">
        <f>IF(M262="","",IF(M262&lt;&gt;'Tabelas auxiliares'!$B$236,"FOLHA DE PESSOAL",IF(Q262='Tabelas auxiliares'!$A$237,"CUSTEIO",IF(Q262='Tabelas auxiliares'!$A$236,"INVESTIMENTO","ERRO - VERIFICAR"))))</f>
        <v/>
      </c>
      <c r="S262" s="64" t="str">
        <f t="shared" si="9"/>
        <v/>
      </c>
    </row>
    <row r="263" spans="17:19" x14ac:dyDescent="0.25">
      <c r="Q263" s="51" t="str">
        <f t="shared" si="8"/>
        <v/>
      </c>
      <c r="R263" s="51" t="str">
        <f>IF(M263="","",IF(M263&lt;&gt;'Tabelas auxiliares'!$B$236,"FOLHA DE PESSOAL",IF(Q263='Tabelas auxiliares'!$A$237,"CUSTEIO",IF(Q263='Tabelas auxiliares'!$A$236,"INVESTIMENTO","ERRO - VERIFICAR"))))</f>
        <v/>
      </c>
      <c r="S263" s="64" t="str">
        <f t="shared" si="9"/>
        <v/>
      </c>
    </row>
    <row r="264" spans="17:19" x14ac:dyDescent="0.25">
      <c r="Q264" s="51" t="str">
        <f t="shared" si="8"/>
        <v/>
      </c>
      <c r="R264" s="51" t="str">
        <f>IF(M264="","",IF(M264&lt;&gt;'Tabelas auxiliares'!$B$236,"FOLHA DE PESSOAL",IF(Q264='Tabelas auxiliares'!$A$237,"CUSTEIO",IF(Q264='Tabelas auxiliares'!$A$236,"INVESTIMENTO","ERRO - VERIFICAR"))))</f>
        <v/>
      </c>
      <c r="S264" s="64" t="str">
        <f t="shared" si="9"/>
        <v/>
      </c>
    </row>
    <row r="265" spans="17:19" x14ac:dyDescent="0.25">
      <c r="Q265" s="51" t="str">
        <f t="shared" si="8"/>
        <v/>
      </c>
      <c r="R265" s="51" t="str">
        <f>IF(M265="","",IF(M265&lt;&gt;'Tabelas auxiliares'!$B$236,"FOLHA DE PESSOAL",IF(Q265='Tabelas auxiliares'!$A$237,"CUSTEIO",IF(Q265='Tabelas auxiliares'!$A$236,"INVESTIMENTO","ERRO - VERIFICAR"))))</f>
        <v/>
      </c>
      <c r="S265" s="64" t="str">
        <f t="shared" si="9"/>
        <v/>
      </c>
    </row>
    <row r="266" spans="17:19" x14ac:dyDescent="0.25">
      <c r="Q266" s="51" t="str">
        <f t="shared" si="8"/>
        <v/>
      </c>
      <c r="R266" s="51" t="str">
        <f>IF(M266="","",IF(M266&lt;&gt;'Tabelas auxiliares'!$B$236,"FOLHA DE PESSOAL",IF(Q266='Tabelas auxiliares'!$A$237,"CUSTEIO",IF(Q266='Tabelas auxiliares'!$A$236,"INVESTIMENTO","ERRO - VERIFICAR"))))</f>
        <v/>
      </c>
      <c r="S266" s="64" t="str">
        <f t="shared" si="9"/>
        <v/>
      </c>
    </row>
    <row r="267" spans="17:19" x14ac:dyDescent="0.25">
      <c r="Q267" s="51" t="str">
        <f t="shared" si="8"/>
        <v/>
      </c>
      <c r="R267" s="51" t="str">
        <f>IF(M267="","",IF(M267&lt;&gt;'Tabelas auxiliares'!$B$236,"FOLHA DE PESSOAL",IF(Q267='Tabelas auxiliares'!$A$237,"CUSTEIO",IF(Q267='Tabelas auxiliares'!$A$236,"INVESTIMENTO","ERRO - VERIFICAR"))))</f>
        <v/>
      </c>
      <c r="S267" s="64" t="str">
        <f t="shared" si="9"/>
        <v/>
      </c>
    </row>
    <row r="268" spans="17:19" x14ac:dyDescent="0.25">
      <c r="Q268" s="51" t="str">
        <f t="shared" si="8"/>
        <v/>
      </c>
      <c r="R268" s="51" t="str">
        <f>IF(M268="","",IF(M268&lt;&gt;'Tabelas auxiliares'!$B$236,"FOLHA DE PESSOAL",IF(Q268='Tabelas auxiliares'!$A$237,"CUSTEIO",IF(Q268='Tabelas auxiliares'!$A$236,"INVESTIMENTO","ERRO - VERIFICAR"))))</f>
        <v/>
      </c>
      <c r="S268" s="64" t="str">
        <f t="shared" si="9"/>
        <v/>
      </c>
    </row>
    <row r="269" spans="17:19" x14ac:dyDescent="0.25">
      <c r="Q269" s="51" t="str">
        <f t="shared" si="8"/>
        <v/>
      </c>
      <c r="R269" s="51" t="str">
        <f>IF(M269="","",IF(M269&lt;&gt;'Tabelas auxiliares'!$B$236,"FOLHA DE PESSOAL",IF(Q269='Tabelas auxiliares'!$A$237,"CUSTEIO",IF(Q269='Tabelas auxiliares'!$A$236,"INVESTIMENTO","ERRO - VERIFICAR"))))</f>
        <v/>
      </c>
      <c r="S269" s="64" t="str">
        <f t="shared" si="9"/>
        <v/>
      </c>
    </row>
    <row r="270" spans="17:19" x14ac:dyDescent="0.25">
      <c r="Q270" s="51" t="str">
        <f t="shared" si="8"/>
        <v/>
      </c>
      <c r="R270" s="51" t="str">
        <f>IF(M270="","",IF(M270&lt;&gt;'Tabelas auxiliares'!$B$236,"FOLHA DE PESSOAL",IF(Q270='Tabelas auxiliares'!$A$237,"CUSTEIO",IF(Q270='Tabelas auxiliares'!$A$236,"INVESTIMENTO","ERRO - VERIFICAR"))))</f>
        <v/>
      </c>
      <c r="S270" s="64" t="str">
        <f t="shared" si="9"/>
        <v/>
      </c>
    </row>
    <row r="271" spans="17:19" x14ac:dyDescent="0.25">
      <c r="Q271" s="51" t="str">
        <f t="shared" si="8"/>
        <v/>
      </c>
      <c r="R271" s="51" t="str">
        <f>IF(M271="","",IF(M271&lt;&gt;'Tabelas auxiliares'!$B$236,"FOLHA DE PESSOAL",IF(Q271='Tabelas auxiliares'!$A$237,"CUSTEIO",IF(Q271='Tabelas auxiliares'!$A$236,"INVESTIMENTO","ERRO - VERIFICAR"))))</f>
        <v/>
      </c>
      <c r="S271" s="64" t="str">
        <f t="shared" si="9"/>
        <v/>
      </c>
    </row>
    <row r="272" spans="17:19" x14ac:dyDescent="0.25">
      <c r="Q272" s="51" t="str">
        <f t="shared" si="8"/>
        <v/>
      </c>
      <c r="R272" s="51" t="str">
        <f>IF(M272="","",IF(M272&lt;&gt;'Tabelas auxiliares'!$B$236,"FOLHA DE PESSOAL",IF(Q272='Tabelas auxiliares'!$A$237,"CUSTEIO",IF(Q272='Tabelas auxiliares'!$A$236,"INVESTIMENTO","ERRO - VERIFICAR"))))</f>
        <v/>
      </c>
      <c r="S272" s="64" t="str">
        <f t="shared" si="9"/>
        <v/>
      </c>
    </row>
    <row r="273" spans="17:19" x14ac:dyDescent="0.25">
      <c r="Q273" s="51" t="str">
        <f t="shared" si="8"/>
        <v/>
      </c>
      <c r="R273" s="51" t="str">
        <f>IF(M273="","",IF(M273&lt;&gt;'Tabelas auxiliares'!$B$236,"FOLHA DE PESSOAL",IF(Q273='Tabelas auxiliares'!$A$237,"CUSTEIO",IF(Q273='Tabelas auxiliares'!$A$236,"INVESTIMENTO","ERRO - VERIFICAR"))))</f>
        <v/>
      </c>
      <c r="S273" s="64" t="str">
        <f t="shared" si="9"/>
        <v/>
      </c>
    </row>
    <row r="274" spans="17:19" x14ac:dyDescent="0.25">
      <c r="Q274" s="51" t="str">
        <f t="shared" si="8"/>
        <v/>
      </c>
      <c r="R274" s="51" t="str">
        <f>IF(M274="","",IF(M274&lt;&gt;'Tabelas auxiliares'!$B$236,"FOLHA DE PESSOAL",IF(Q274='Tabelas auxiliares'!$A$237,"CUSTEIO",IF(Q274='Tabelas auxiliares'!$A$236,"INVESTIMENTO","ERRO - VERIFICAR"))))</f>
        <v/>
      </c>
      <c r="S274" s="64" t="str">
        <f t="shared" si="9"/>
        <v/>
      </c>
    </row>
    <row r="275" spans="17:19" x14ac:dyDescent="0.25">
      <c r="Q275" s="51" t="str">
        <f t="shared" si="8"/>
        <v/>
      </c>
      <c r="R275" s="51" t="str">
        <f>IF(M275="","",IF(M275&lt;&gt;'Tabelas auxiliares'!$B$236,"FOLHA DE PESSOAL",IF(Q275='Tabelas auxiliares'!$A$237,"CUSTEIO",IF(Q275='Tabelas auxiliares'!$A$236,"INVESTIMENTO","ERRO - VERIFICAR"))))</f>
        <v/>
      </c>
      <c r="S275" s="64" t="str">
        <f t="shared" si="9"/>
        <v/>
      </c>
    </row>
    <row r="276" spans="17:19" x14ac:dyDescent="0.25">
      <c r="Q276" s="51" t="str">
        <f t="shared" si="8"/>
        <v/>
      </c>
      <c r="R276" s="51" t="str">
        <f>IF(M276="","",IF(M276&lt;&gt;'Tabelas auxiliares'!$B$236,"FOLHA DE PESSOAL",IF(Q276='Tabelas auxiliares'!$A$237,"CUSTEIO",IF(Q276='Tabelas auxiliares'!$A$236,"INVESTIMENTO","ERRO - VERIFICAR"))))</f>
        <v/>
      </c>
      <c r="S276" s="64" t="str">
        <f t="shared" si="9"/>
        <v/>
      </c>
    </row>
    <row r="277" spans="17:19" x14ac:dyDescent="0.25">
      <c r="Q277" s="51" t="str">
        <f t="shared" si="8"/>
        <v/>
      </c>
      <c r="R277" s="51" t="str">
        <f>IF(M277="","",IF(M277&lt;&gt;'Tabelas auxiliares'!$B$236,"FOLHA DE PESSOAL",IF(Q277='Tabelas auxiliares'!$A$237,"CUSTEIO",IF(Q277='Tabelas auxiliares'!$A$236,"INVESTIMENTO","ERRO - VERIFICAR"))))</f>
        <v/>
      </c>
      <c r="S277" s="64" t="str">
        <f t="shared" si="9"/>
        <v/>
      </c>
    </row>
    <row r="278" spans="17:19" x14ac:dyDescent="0.25">
      <c r="Q278" s="51" t="str">
        <f t="shared" si="8"/>
        <v/>
      </c>
      <c r="R278" s="51" t="str">
        <f>IF(M278="","",IF(M278&lt;&gt;'Tabelas auxiliares'!$B$236,"FOLHA DE PESSOAL",IF(Q278='Tabelas auxiliares'!$A$237,"CUSTEIO",IF(Q278='Tabelas auxiliares'!$A$236,"INVESTIMENTO","ERRO - VERIFICAR"))))</f>
        <v/>
      </c>
      <c r="S278" s="64" t="str">
        <f t="shared" si="9"/>
        <v/>
      </c>
    </row>
    <row r="279" spans="17:19" x14ac:dyDescent="0.25">
      <c r="Q279" s="51" t="str">
        <f t="shared" si="8"/>
        <v/>
      </c>
      <c r="R279" s="51" t="str">
        <f>IF(M279="","",IF(M279&lt;&gt;'Tabelas auxiliares'!$B$236,"FOLHA DE PESSOAL",IF(Q279='Tabelas auxiliares'!$A$237,"CUSTEIO",IF(Q279='Tabelas auxiliares'!$A$236,"INVESTIMENTO","ERRO - VERIFICAR"))))</f>
        <v/>
      </c>
      <c r="S279" s="64" t="str">
        <f t="shared" si="9"/>
        <v/>
      </c>
    </row>
    <row r="280" spans="17:19" x14ac:dyDescent="0.25">
      <c r="Q280" s="51" t="str">
        <f t="shared" si="8"/>
        <v/>
      </c>
      <c r="R280" s="51" t="str">
        <f>IF(M280="","",IF(M280&lt;&gt;'Tabelas auxiliares'!$B$236,"FOLHA DE PESSOAL",IF(Q280='Tabelas auxiliares'!$A$237,"CUSTEIO",IF(Q280='Tabelas auxiliares'!$A$236,"INVESTIMENTO","ERRO - VERIFICAR"))))</f>
        <v/>
      </c>
      <c r="S280" s="64" t="str">
        <f t="shared" si="9"/>
        <v/>
      </c>
    </row>
    <row r="281" spans="17:19" x14ac:dyDescent="0.25">
      <c r="Q281" s="51" t="str">
        <f t="shared" si="8"/>
        <v/>
      </c>
      <c r="R281" s="51" t="str">
        <f>IF(M281="","",IF(M281&lt;&gt;'Tabelas auxiliares'!$B$236,"FOLHA DE PESSOAL",IF(Q281='Tabelas auxiliares'!$A$237,"CUSTEIO",IF(Q281='Tabelas auxiliares'!$A$236,"INVESTIMENTO","ERRO - VERIFICAR"))))</f>
        <v/>
      </c>
      <c r="S281" s="64" t="str">
        <f t="shared" si="9"/>
        <v/>
      </c>
    </row>
    <row r="282" spans="17:19" x14ac:dyDescent="0.25">
      <c r="Q282" s="51" t="str">
        <f t="shared" si="8"/>
        <v/>
      </c>
      <c r="R282" s="51" t="str">
        <f>IF(M282="","",IF(M282&lt;&gt;'Tabelas auxiliares'!$B$236,"FOLHA DE PESSOAL",IF(Q282='Tabelas auxiliares'!$A$237,"CUSTEIO",IF(Q282='Tabelas auxiliares'!$A$236,"INVESTIMENTO","ERRO - VERIFICAR"))))</f>
        <v/>
      </c>
      <c r="S282" s="64" t="str">
        <f t="shared" si="9"/>
        <v/>
      </c>
    </row>
    <row r="283" spans="17:19" x14ac:dyDescent="0.25">
      <c r="Q283" s="51" t="str">
        <f t="shared" si="8"/>
        <v/>
      </c>
      <c r="R283" s="51" t="str">
        <f>IF(M283="","",IF(M283&lt;&gt;'Tabelas auxiliares'!$B$236,"FOLHA DE PESSOAL",IF(Q283='Tabelas auxiliares'!$A$237,"CUSTEIO",IF(Q283='Tabelas auxiliares'!$A$236,"INVESTIMENTO","ERRO - VERIFICAR"))))</f>
        <v/>
      </c>
      <c r="S283" s="64" t="str">
        <f t="shared" si="9"/>
        <v/>
      </c>
    </row>
    <row r="284" spans="17:19" x14ac:dyDescent="0.25">
      <c r="Q284" s="51" t="str">
        <f t="shared" si="8"/>
        <v/>
      </c>
      <c r="R284" s="51" t="str">
        <f>IF(M284="","",IF(M284&lt;&gt;'Tabelas auxiliares'!$B$236,"FOLHA DE PESSOAL",IF(Q284='Tabelas auxiliares'!$A$237,"CUSTEIO",IF(Q284='Tabelas auxiliares'!$A$236,"INVESTIMENTO","ERRO - VERIFICAR"))))</f>
        <v/>
      </c>
      <c r="S284" s="64" t="str">
        <f t="shared" si="9"/>
        <v/>
      </c>
    </row>
    <row r="285" spans="17:19" x14ac:dyDescent="0.25">
      <c r="Q285" s="51" t="str">
        <f t="shared" si="8"/>
        <v/>
      </c>
      <c r="R285" s="51" t="str">
        <f>IF(M285="","",IF(M285&lt;&gt;'Tabelas auxiliares'!$B$236,"FOLHA DE PESSOAL",IF(Q285='Tabelas auxiliares'!$A$237,"CUSTEIO",IF(Q285='Tabelas auxiliares'!$A$236,"INVESTIMENTO","ERRO - VERIFICAR"))))</f>
        <v/>
      </c>
      <c r="S285" s="64" t="str">
        <f t="shared" si="9"/>
        <v/>
      </c>
    </row>
    <row r="286" spans="17:19" x14ac:dyDescent="0.25">
      <c r="Q286" s="51" t="str">
        <f t="shared" si="8"/>
        <v/>
      </c>
      <c r="R286" s="51" t="str">
        <f>IF(M286="","",IF(M286&lt;&gt;'Tabelas auxiliares'!$B$236,"FOLHA DE PESSOAL",IF(Q286='Tabelas auxiliares'!$A$237,"CUSTEIO",IF(Q286='Tabelas auxiliares'!$A$236,"INVESTIMENTO","ERRO - VERIFICAR"))))</f>
        <v/>
      </c>
      <c r="S286" s="64" t="str">
        <f t="shared" si="9"/>
        <v/>
      </c>
    </row>
    <row r="287" spans="17:19" x14ac:dyDescent="0.25">
      <c r="Q287" s="51" t="str">
        <f t="shared" si="8"/>
        <v/>
      </c>
      <c r="R287" s="51" t="str">
        <f>IF(M287="","",IF(M287&lt;&gt;'Tabelas auxiliares'!$B$236,"FOLHA DE PESSOAL",IF(Q287='Tabelas auxiliares'!$A$237,"CUSTEIO",IF(Q287='Tabelas auxiliares'!$A$236,"INVESTIMENTO","ERRO - VERIFICAR"))))</f>
        <v/>
      </c>
      <c r="S287" s="64" t="str">
        <f t="shared" si="9"/>
        <v/>
      </c>
    </row>
    <row r="288" spans="17:19" x14ac:dyDescent="0.25">
      <c r="Q288" s="51" t="str">
        <f t="shared" si="8"/>
        <v/>
      </c>
      <c r="R288" s="51" t="str">
        <f>IF(M288="","",IF(M288&lt;&gt;'Tabelas auxiliares'!$B$236,"FOLHA DE PESSOAL",IF(Q288='Tabelas auxiliares'!$A$237,"CUSTEIO",IF(Q288='Tabelas auxiliares'!$A$236,"INVESTIMENTO","ERRO - VERIFICAR"))))</f>
        <v/>
      </c>
      <c r="S288" s="64" t="str">
        <f t="shared" si="9"/>
        <v/>
      </c>
    </row>
    <row r="289" spans="17:19" x14ac:dyDescent="0.25">
      <c r="Q289" s="51" t="str">
        <f t="shared" si="8"/>
        <v/>
      </c>
      <c r="R289" s="51" t="str">
        <f>IF(M289="","",IF(M289&lt;&gt;'Tabelas auxiliares'!$B$236,"FOLHA DE PESSOAL",IF(Q289='Tabelas auxiliares'!$A$237,"CUSTEIO",IF(Q289='Tabelas auxiliares'!$A$236,"INVESTIMENTO","ERRO - VERIFICAR"))))</f>
        <v/>
      </c>
      <c r="S289" s="64" t="str">
        <f t="shared" si="9"/>
        <v/>
      </c>
    </row>
    <row r="290" spans="17:19" x14ac:dyDescent="0.25">
      <c r="Q290" s="51" t="str">
        <f t="shared" si="8"/>
        <v/>
      </c>
      <c r="R290" s="51" t="str">
        <f>IF(M290="","",IF(M290&lt;&gt;'Tabelas auxiliares'!$B$236,"FOLHA DE PESSOAL",IF(Q290='Tabelas auxiliares'!$A$237,"CUSTEIO",IF(Q290='Tabelas auxiliares'!$A$236,"INVESTIMENTO","ERRO - VERIFICAR"))))</f>
        <v/>
      </c>
      <c r="S290" s="64" t="str">
        <f t="shared" si="9"/>
        <v/>
      </c>
    </row>
    <row r="291" spans="17:19" x14ac:dyDescent="0.25">
      <c r="Q291" s="51" t="str">
        <f t="shared" si="8"/>
        <v/>
      </c>
      <c r="R291" s="51" t="str">
        <f>IF(M291="","",IF(M291&lt;&gt;'Tabelas auxiliares'!$B$236,"FOLHA DE PESSOAL",IF(Q291='Tabelas auxiliares'!$A$237,"CUSTEIO",IF(Q291='Tabelas auxiliares'!$A$236,"INVESTIMENTO","ERRO - VERIFICAR"))))</f>
        <v/>
      </c>
      <c r="S291" s="64" t="str">
        <f t="shared" si="9"/>
        <v/>
      </c>
    </row>
    <row r="292" spans="17:19" x14ac:dyDescent="0.25">
      <c r="Q292" s="51" t="str">
        <f t="shared" si="8"/>
        <v/>
      </c>
      <c r="R292" s="51" t="str">
        <f>IF(M292="","",IF(M292&lt;&gt;'Tabelas auxiliares'!$B$236,"FOLHA DE PESSOAL",IF(Q292='Tabelas auxiliares'!$A$237,"CUSTEIO",IF(Q292='Tabelas auxiliares'!$A$236,"INVESTIMENTO","ERRO - VERIFICAR"))))</f>
        <v/>
      </c>
      <c r="S292" s="64" t="str">
        <f t="shared" si="9"/>
        <v/>
      </c>
    </row>
    <row r="293" spans="17:19" x14ac:dyDescent="0.25">
      <c r="Q293" s="51" t="str">
        <f t="shared" si="8"/>
        <v/>
      </c>
      <c r="R293" s="51" t="str">
        <f>IF(M293="","",IF(M293&lt;&gt;'Tabelas auxiliares'!$B$236,"FOLHA DE PESSOAL",IF(Q293='Tabelas auxiliares'!$A$237,"CUSTEIO",IF(Q293='Tabelas auxiliares'!$A$236,"INVESTIMENTO","ERRO - VERIFICAR"))))</f>
        <v/>
      </c>
      <c r="S293" s="64" t="str">
        <f t="shared" si="9"/>
        <v/>
      </c>
    </row>
    <row r="294" spans="17:19" x14ac:dyDescent="0.25">
      <c r="Q294" s="51" t="str">
        <f t="shared" si="8"/>
        <v/>
      </c>
      <c r="R294" s="51" t="str">
        <f>IF(M294="","",IF(M294&lt;&gt;'Tabelas auxiliares'!$B$236,"FOLHA DE PESSOAL",IF(Q294='Tabelas auxiliares'!$A$237,"CUSTEIO",IF(Q294='Tabelas auxiliares'!$A$236,"INVESTIMENTO","ERRO - VERIFICAR"))))</f>
        <v/>
      </c>
      <c r="S294" s="64" t="str">
        <f t="shared" si="9"/>
        <v/>
      </c>
    </row>
    <row r="295" spans="17:19" x14ac:dyDescent="0.25">
      <c r="Q295" s="51" t="str">
        <f t="shared" si="8"/>
        <v/>
      </c>
      <c r="R295" s="51" t="str">
        <f>IF(M295="","",IF(M295&lt;&gt;'Tabelas auxiliares'!$B$236,"FOLHA DE PESSOAL",IF(Q295='Tabelas auxiliares'!$A$237,"CUSTEIO",IF(Q295='Tabelas auxiliares'!$A$236,"INVESTIMENTO","ERRO - VERIFICAR"))))</f>
        <v/>
      </c>
      <c r="S295" s="64" t="str">
        <f t="shared" si="9"/>
        <v/>
      </c>
    </row>
    <row r="296" spans="17:19" x14ac:dyDescent="0.25">
      <c r="Q296" s="51" t="str">
        <f t="shared" si="8"/>
        <v/>
      </c>
      <c r="R296" s="51" t="str">
        <f>IF(M296="","",IF(M296&lt;&gt;'Tabelas auxiliares'!$B$236,"FOLHA DE PESSOAL",IF(Q296='Tabelas auxiliares'!$A$237,"CUSTEIO",IF(Q296='Tabelas auxiliares'!$A$236,"INVESTIMENTO","ERRO - VERIFICAR"))))</f>
        <v/>
      </c>
      <c r="S296" s="64" t="str">
        <f t="shared" si="9"/>
        <v/>
      </c>
    </row>
    <row r="297" spans="17:19" x14ac:dyDescent="0.25">
      <c r="Q297" s="51" t="str">
        <f t="shared" si="8"/>
        <v/>
      </c>
      <c r="R297" s="51" t="str">
        <f>IF(M297="","",IF(M297&lt;&gt;'Tabelas auxiliares'!$B$236,"FOLHA DE PESSOAL",IF(Q297='Tabelas auxiliares'!$A$237,"CUSTEIO",IF(Q297='Tabelas auxiliares'!$A$236,"INVESTIMENTO","ERRO - VERIFICAR"))))</f>
        <v/>
      </c>
      <c r="S297" s="64" t="str">
        <f t="shared" si="9"/>
        <v/>
      </c>
    </row>
    <row r="298" spans="17:19" x14ac:dyDescent="0.25">
      <c r="Q298" s="51" t="str">
        <f t="shared" si="8"/>
        <v/>
      </c>
      <c r="R298" s="51" t="str">
        <f>IF(M298="","",IF(M298&lt;&gt;'Tabelas auxiliares'!$B$236,"FOLHA DE PESSOAL",IF(Q298='Tabelas auxiliares'!$A$237,"CUSTEIO",IF(Q298='Tabelas auxiliares'!$A$236,"INVESTIMENTO","ERRO - VERIFICAR"))))</f>
        <v/>
      </c>
      <c r="S298" s="64" t="str">
        <f t="shared" si="9"/>
        <v/>
      </c>
    </row>
    <row r="299" spans="17:19" x14ac:dyDescent="0.25">
      <c r="Q299" s="51" t="str">
        <f t="shared" si="8"/>
        <v/>
      </c>
      <c r="R299" s="51" t="str">
        <f>IF(M299="","",IF(M299&lt;&gt;'Tabelas auxiliares'!$B$236,"FOLHA DE PESSOAL",IF(Q299='Tabelas auxiliares'!$A$237,"CUSTEIO",IF(Q299='Tabelas auxiliares'!$A$236,"INVESTIMENTO","ERRO - VERIFICAR"))))</f>
        <v/>
      </c>
      <c r="S299" s="64" t="str">
        <f t="shared" si="9"/>
        <v/>
      </c>
    </row>
    <row r="300" spans="17:19" x14ac:dyDescent="0.25">
      <c r="Q300" s="51" t="str">
        <f t="shared" si="8"/>
        <v/>
      </c>
      <c r="R300" s="51" t="str">
        <f>IF(M300="","",IF(M300&lt;&gt;'Tabelas auxiliares'!$B$236,"FOLHA DE PESSOAL",IF(Q300='Tabelas auxiliares'!$A$237,"CUSTEIO",IF(Q300='Tabelas auxiliares'!$A$236,"INVESTIMENTO","ERRO - VERIFICAR"))))</f>
        <v/>
      </c>
      <c r="S300" s="64" t="str">
        <f t="shared" si="9"/>
        <v/>
      </c>
    </row>
    <row r="301" spans="17:19" x14ac:dyDescent="0.25">
      <c r="Q301" s="51" t="str">
        <f t="shared" si="8"/>
        <v/>
      </c>
      <c r="R301" s="51" t="str">
        <f>IF(M301="","",IF(M301&lt;&gt;'Tabelas auxiliares'!$B$236,"FOLHA DE PESSOAL",IF(Q301='Tabelas auxiliares'!$A$237,"CUSTEIO",IF(Q301='Tabelas auxiliares'!$A$236,"INVESTIMENTO","ERRO - VERIFICAR"))))</f>
        <v/>
      </c>
      <c r="S301" s="64" t="str">
        <f t="shared" si="9"/>
        <v/>
      </c>
    </row>
    <row r="302" spans="17:19" x14ac:dyDescent="0.25">
      <c r="Q302" s="51" t="str">
        <f t="shared" si="8"/>
        <v/>
      </c>
      <c r="R302" s="51" t="str">
        <f>IF(M302="","",IF(M302&lt;&gt;'Tabelas auxiliares'!$B$236,"FOLHA DE PESSOAL",IF(Q302='Tabelas auxiliares'!$A$237,"CUSTEIO",IF(Q302='Tabelas auxiliares'!$A$236,"INVESTIMENTO","ERRO - VERIFICAR"))))</f>
        <v/>
      </c>
      <c r="S302" s="64" t="str">
        <f t="shared" si="9"/>
        <v/>
      </c>
    </row>
    <row r="303" spans="17:19" x14ac:dyDescent="0.25">
      <c r="Q303" s="51" t="str">
        <f t="shared" si="8"/>
        <v/>
      </c>
      <c r="R303" s="51" t="str">
        <f>IF(M303="","",IF(M303&lt;&gt;'Tabelas auxiliares'!$B$236,"FOLHA DE PESSOAL",IF(Q303='Tabelas auxiliares'!$A$237,"CUSTEIO",IF(Q303='Tabelas auxiliares'!$A$236,"INVESTIMENTO","ERRO - VERIFICAR"))))</f>
        <v/>
      </c>
      <c r="S303" s="64" t="str">
        <f t="shared" si="9"/>
        <v/>
      </c>
    </row>
    <row r="304" spans="17:19" x14ac:dyDescent="0.25">
      <c r="Q304" s="51" t="str">
        <f t="shared" si="8"/>
        <v/>
      </c>
      <c r="R304" s="51" t="str">
        <f>IF(M304="","",IF(M304&lt;&gt;'Tabelas auxiliares'!$B$236,"FOLHA DE PESSOAL",IF(Q304='Tabelas auxiliares'!$A$237,"CUSTEIO",IF(Q304='Tabelas auxiliares'!$A$236,"INVESTIMENTO","ERRO - VERIFICAR"))))</f>
        <v/>
      </c>
      <c r="S304" s="64" t="str">
        <f t="shared" si="9"/>
        <v/>
      </c>
    </row>
    <row r="305" spans="17:19" x14ac:dyDescent="0.25">
      <c r="Q305" s="51" t="str">
        <f t="shared" si="8"/>
        <v/>
      </c>
      <c r="R305" s="51" t="str">
        <f>IF(M305="","",IF(M305&lt;&gt;'Tabelas auxiliares'!$B$236,"FOLHA DE PESSOAL",IF(Q305='Tabelas auxiliares'!$A$237,"CUSTEIO",IF(Q305='Tabelas auxiliares'!$A$236,"INVESTIMENTO","ERRO - VERIFICAR"))))</f>
        <v/>
      </c>
      <c r="S305" s="64" t="str">
        <f t="shared" si="9"/>
        <v/>
      </c>
    </row>
    <row r="306" spans="17:19" x14ac:dyDescent="0.25">
      <c r="Q306" s="51" t="str">
        <f t="shared" si="8"/>
        <v/>
      </c>
      <c r="R306" s="51" t="str">
        <f>IF(M306="","",IF(M306&lt;&gt;'Tabelas auxiliares'!$B$236,"FOLHA DE PESSOAL",IF(Q306='Tabelas auxiliares'!$A$237,"CUSTEIO",IF(Q306='Tabelas auxiliares'!$A$236,"INVESTIMENTO","ERRO - VERIFICAR"))))</f>
        <v/>
      </c>
      <c r="S306" s="64" t="str">
        <f t="shared" si="9"/>
        <v/>
      </c>
    </row>
    <row r="307" spans="17:19" x14ac:dyDescent="0.25">
      <c r="Q307" s="51" t="str">
        <f t="shared" si="8"/>
        <v/>
      </c>
      <c r="R307" s="51" t="str">
        <f>IF(M307="","",IF(M307&lt;&gt;'Tabelas auxiliares'!$B$236,"FOLHA DE PESSOAL",IF(Q307='Tabelas auxiliares'!$A$237,"CUSTEIO",IF(Q307='Tabelas auxiliares'!$A$236,"INVESTIMENTO","ERRO - VERIFICAR"))))</f>
        <v/>
      </c>
      <c r="S307" s="64" t="str">
        <f t="shared" si="9"/>
        <v/>
      </c>
    </row>
    <row r="308" spans="17:19" x14ac:dyDescent="0.25">
      <c r="Q308" s="51" t="str">
        <f t="shared" si="8"/>
        <v/>
      </c>
      <c r="R308" s="51" t="str">
        <f>IF(M308="","",IF(M308&lt;&gt;'Tabelas auxiliares'!$B$236,"FOLHA DE PESSOAL",IF(Q308='Tabelas auxiliares'!$A$237,"CUSTEIO",IF(Q308='Tabelas auxiliares'!$A$236,"INVESTIMENTO","ERRO - VERIFICAR"))))</f>
        <v/>
      </c>
      <c r="S308" s="64" t="str">
        <f t="shared" si="9"/>
        <v/>
      </c>
    </row>
    <row r="309" spans="17:19" x14ac:dyDescent="0.25">
      <c r="Q309" s="51" t="str">
        <f t="shared" si="8"/>
        <v/>
      </c>
      <c r="R309" s="51" t="str">
        <f>IF(M309="","",IF(M309&lt;&gt;'Tabelas auxiliares'!$B$236,"FOLHA DE PESSOAL",IF(Q309='Tabelas auxiliares'!$A$237,"CUSTEIO",IF(Q309='Tabelas auxiliares'!$A$236,"INVESTIMENTO","ERRO - VERIFICAR"))))</f>
        <v/>
      </c>
      <c r="S309" s="64" t="str">
        <f t="shared" si="9"/>
        <v/>
      </c>
    </row>
    <row r="310" spans="17:19" x14ac:dyDescent="0.25">
      <c r="Q310" s="51" t="str">
        <f t="shared" si="8"/>
        <v/>
      </c>
      <c r="R310" s="51" t="str">
        <f>IF(M310="","",IF(M310&lt;&gt;'Tabelas auxiliares'!$B$236,"FOLHA DE PESSOAL",IF(Q310='Tabelas auxiliares'!$A$237,"CUSTEIO",IF(Q310='Tabelas auxiliares'!$A$236,"INVESTIMENTO","ERRO - VERIFICAR"))))</f>
        <v/>
      </c>
      <c r="S310" s="64" t="str">
        <f t="shared" si="9"/>
        <v/>
      </c>
    </row>
    <row r="311" spans="17:19" x14ac:dyDescent="0.25">
      <c r="Q311" s="51" t="str">
        <f t="shared" si="8"/>
        <v/>
      </c>
      <c r="R311" s="51" t="str">
        <f>IF(M311="","",IF(M311&lt;&gt;'Tabelas auxiliares'!$B$236,"FOLHA DE PESSOAL",IF(Q311='Tabelas auxiliares'!$A$237,"CUSTEIO",IF(Q311='Tabelas auxiliares'!$A$236,"INVESTIMENTO","ERRO - VERIFICAR"))))</f>
        <v/>
      </c>
      <c r="S311" s="64" t="str">
        <f t="shared" si="9"/>
        <v/>
      </c>
    </row>
    <row r="312" spans="17:19" x14ac:dyDescent="0.25">
      <c r="Q312" s="51" t="str">
        <f t="shared" si="8"/>
        <v/>
      </c>
      <c r="R312" s="51" t="str">
        <f>IF(M312="","",IF(M312&lt;&gt;'Tabelas auxiliares'!$B$236,"FOLHA DE PESSOAL",IF(Q312='Tabelas auxiliares'!$A$237,"CUSTEIO",IF(Q312='Tabelas auxiliares'!$A$236,"INVESTIMENTO","ERRO - VERIFICAR"))))</f>
        <v/>
      </c>
      <c r="S312" s="64" t="str">
        <f t="shared" si="9"/>
        <v/>
      </c>
    </row>
    <row r="313" spans="17:19" x14ac:dyDescent="0.25">
      <c r="Q313" s="51" t="str">
        <f t="shared" si="8"/>
        <v/>
      </c>
      <c r="R313" s="51" t="str">
        <f>IF(M313="","",IF(M313&lt;&gt;'Tabelas auxiliares'!$B$236,"FOLHA DE PESSOAL",IF(Q313='Tabelas auxiliares'!$A$237,"CUSTEIO",IF(Q313='Tabelas auxiliares'!$A$236,"INVESTIMENTO","ERRO - VERIFICAR"))))</f>
        <v/>
      </c>
      <c r="S313" s="64" t="str">
        <f t="shared" si="9"/>
        <v/>
      </c>
    </row>
    <row r="314" spans="17:19" x14ac:dyDescent="0.25">
      <c r="Q314" s="51" t="str">
        <f t="shared" si="8"/>
        <v/>
      </c>
      <c r="R314" s="51" t="str">
        <f>IF(M314="","",IF(M314&lt;&gt;'Tabelas auxiliares'!$B$236,"FOLHA DE PESSOAL",IF(Q314='Tabelas auxiliares'!$A$237,"CUSTEIO",IF(Q314='Tabelas auxiliares'!$A$236,"INVESTIMENTO","ERRO - VERIFICAR"))))</f>
        <v/>
      </c>
      <c r="S314" s="64" t="str">
        <f t="shared" si="9"/>
        <v/>
      </c>
    </row>
    <row r="315" spans="17:19" x14ac:dyDescent="0.25">
      <c r="Q315" s="51" t="str">
        <f t="shared" si="8"/>
        <v/>
      </c>
      <c r="R315" s="51" t="str">
        <f>IF(M315="","",IF(M315&lt;&gt;'Tabelas auxiliares'!$B$236,"FOLHA DE PESSOAL",IF(Q315='Tabelas auxiliares'!$A$237,"CUSTEIO",IF(Q315='Tabelas auxiliares'!$A$236,"INVESTIMENTO","ERRO - VERIFICAR"))))</f>
        <v/>
      </c>
      <c r="S315" s="64" t="str">
        <f t="shared" si="9"/>
        <v/>
      </c>
    </row>
    <row r="316" spans="17:19" x14ac:dyDescent="0.25">
      <c r="Q316" s="51" t="str">
        <f t="shared" si="8"/>
        <v/>
      </c>
      <c r="R316" s="51" t="str">
        <f>IF(M316="","",IF(M316&lt;&gt;'Tabelas auxiliares'!$B$236,"FOLHA DE PESSOAL",IF(Q316='Tabelas auxiliares'!$A$237,"CUSTEIO",IF(Q316='Tabelas auxiliares'!$A$236,"INVESTIMENTO","ERRO - VERIFICAR"))))</f>
        <v/>
      </c>
      <c r="S316" s="64" t="str">
        <f t="shared" si="9"/>
        <v/>
      </c>
    </row>
    <row r="317" spans="17:19" x14ac:dyDescent="0.25">
      <c r="Q317" s="51" t="str">
        <f t="shared" si="8"/>
        <v/>
      </c>
      <c r="R317" s="51" t="str">
        <f>IF(M317="","",IF(M317&lt;&gt;'Tabelas auxiliares'!$B$236,"FOLHA DE PESSOAL",IF(Q317='Tabelas auxiliares'!$A$237,"CUSTEIO",IF(Q317='Tabelas auxiliares'!$A$236,"INVESTIMENTO","ERRO - VERIFICAR"))))</f>
        <v/>
      </c>
      <c r="S317" s="64" t="str">
        <f t="shared" si="9"/>
        <v/>
      </c>
    </row>
    <row r="318" spans="17:19" x14ac:dyDescent="0.25">
      <c r="Q318" s="51" t="str">
        <f t="shared" si="8"/>
        <v/>
      </c>
      <c r="R318" s="51" t="str">
        <f>IF(M318="","",IF(M318&lt;&gt;'Tabelas auxiliares'!$B$236,"FOLHA DE PESSOAL",IF(Q318='Tabelas auxiliares'!$A$237,"CUSTEIO",IF(Q318='Tabelas auxiliares'!$A$236,"INVESTIMENTO","ERRO - VERIFICAR"))))</f>
        <v/>
      </c>
      <c r="S318" s="64" t="str">
        <f t="shared" si="9"/>
        <v/>
      </c>
    </row>
    <row r="319" spans="17:19" x14ac:dyDescent="0.25">
      <c r="Q319" s="51" t="str">
        <f t="shared" si="8"/>
        <v/>
      </c>
      <c r="R319" s="51" t="str">
        <f>IF(M319="","",IF(M319&lt;&gt;'Tabelas auxiliares'!$B$236,"FOLHA DE PESSOAL",IF(Q319='Tabelas auxiliares'!$A$237,"CUSTEIO",IF(Q319='Tabelas auxiliares'!$A$236,"INVESTIMENTO","ERRO - VERIFICAR"))))</f>
        <v/>
      </c>
      <c r="S319" s="64" t="str">
        <f t="shared" si="9"/>
        <v/>
      </c>
    </row>
    <row r="320" spans="17:19" x14ac:dyDescent="0.25">
      <c r="Q320" s="51" t="str">
        <f t="shared" si="8"/>
        <v/>
      </c>
      <c r="R320" s="51" t="str">
        <f>IF(M320="","",IF(M320&lt;&gt;'Tabelas auxiliares'!$B$236,"FOLHA DE PESSOAL",IF(Q320='Tabelas auxiliares'!$A$237,"CUSTEIO",IF(Q320='Tabelas auxiliares'!$A$236,"INVESTIMENTO","ERRO - VERIFICAR"))))</f>
        <v/>
      </c>
      <c r="S320" s="64" t="str">
        <f t="shared" si="9"/>
        <v/>
      </c>
    </row>
    <row r="321" spans="17:19" x14ac:dyDescent="0.25">
      <c r="Q321" s="51" t="str">
        <f t="shared" si="8"/>
        <v/>
      </c>
      <c r="R321" s="51" t="str">
        <f>IF(M321="","",IF(M321&lt;&gt;'Tabelas auxiliares'!$B$236,"FOLHA DE PESSOAL",IF(Q321='Tabelas auxiliares'!$A$237,"CUSTEIO",IF(Q321='Tabelas auxiliares'!$A$236,"INVESTIMENTO","ERRO - VERIFICAR"))))</f>
        <v/>
      </c>
      <c r="S321" s="64" t="str">
        <f t="shared" si="9"/>
        <v/>
      </c>
    </row>
    <row r="322" spans="17:19" x14ac:dyDescent="0.25">
      <c r="Q322" s="51" t="str">
        <f t="shared" si="8"/>
        <v/>
      </c>
      <c r="R322" s="51" t="str">
        <f>IF(M322="","",IF(M322&lt;&gt;'Tabelas auxiliares'!$B$236,"FOLHA DE PESSOAL",IF(Q322='Tabelas auxiliares'!$A$237,"CUSTEIO",IF(Q322='Tabelas auxiliares'!$A$236,"INVESTIMENTO","ERRO - VERIFICAR"))))</f>
        <v/>
      </c>
      <c r="S322" s="64" t="str">
        <f t="shared" si="9"/>
        <v/>
      </c>
    </row>
    <row r="323" spans="17:19" x14ac:dyDescent="0.25">
      <c r="Q323" s="51" t="str">
        <f t="shared" si="8"/>
        <v/>
      </c>
      <c r="R323" s="51" t="str">
        <f>IF(M323="","",IF(M323&lt;&gt;'Tabelas auxiliares'!$B$236,"FOLHA DE PESSOAL",IF(Q323='Tabelas auxiliares'!$A$237,"CUSTEIO",IF(Q323='Tabelas auxiliares'!$A$236,"INVESTIMENTO","ERRO - VERIFICAR"))))</f>
        <v/>
      </c>
      <c r="S323" s="64" t="str">
        <f t="shared" si="9"/>
        <v/>
      </c>
    </row>
    <row r="324" spans="17:19" x14ac:dyDescent="0.25">
      <c r="Q324" s="51" t="str">
        <f t="shared" ref="Q324:Q387" si="10">LEFT(O324,1)</f>
        <v/>
      </c>
      <c r="R324" s="51" t="str">
        <f>IF(M324="","",IF(M324&lt;&gt;'Tabelas auxiliares'!$B$236,"FOLHA DE PESSOAL",IF(Q324='Tabelas auxiliares'!$A$237,"CUSTEIO",IF(Q324='Tabelas auxiliares'!$A$236,"INVESTIMENTO","ERRO - VERIFICAR"))))</f>
        <v/>
      </c>
      <c r="S324" s="64" t="str">
        <f t="shared" si="9"/>
        <v/>
      </c>
    </row>
    <row r="325" spans="17:19" x14ac:dyDescent="0.25">
      <c r="Q325" s="51" t="str">
        <f t="shared" si="10"/>
        <v/>
      </c>
      <c r="R325" s="51" t="str">
        <f>IF(M325="","",IF(M325&lt;&gt;'Tabelas auxiliares'!$B$236,"FOLHA DE PESSOAL",IF(Q325='Tabelas auxiliares'!$A$237,"CUSTEIO",IF(Q325='Tabelas auxiliares'!$A$236,"INVESTIMENTO","ERRO - VERIFICAR"))))</f>
        <v/>
      </c>
      <c r="S325" s="64" t="str">
        <f t="shared" ref="S325:S388" si="11">IF(SUM(T325:X325)=0,"",SUM(T325:X325))</f>
        <v/>
      </c>
    </row>
    <row r="326" spans="17:19" x14ac:dyDescent="0.25">
      <c r="Q326" s="51" t="str">
        <f t="shared" si="10"/>
        <v/>
      </c>
      <c r="R326" s="51" t="str">
        <f>IF(M326="","",IF(M326&lt;&gt;'Tabelas auxiliares'!$B$236,"FOLHA DE PESSOAL",IF(Q326='Tabelas auxiliares'!$A$237,"CUSTEIO",IF(Q326='Tabelas auxiliares'!$A$236,"INVESTIMENTO","ERRO - VERIFICAR"))))</f>
        <v/>
      </c>
      <c r="S326" s="64" t="str">
        <f t="shared" si="11"/>
        <v/>
      </c>
    </row>
    <row r="327" spans="17:19" x14ac:dyDescent="0.25">
      <c r="Q327" s="51" t="str">
        <f t="shared" si="10"/>
        <v/>
      </c>
      <c r="R327" s="51" t="str">
        <f>IF(M327="","",IF(M327&lt;&gt;'Tabelas auxiliares'!$B$236,"FOLHA DE PESSOAL",IF(Q327='Tabelas auxiliares'!$A$237,"CUSTEIO",IF(Q327='Tabelas auxiliares'!$A$236,"INVESTIMENTO","ERRO - VERIFICAR"))))</f>
        <v/>
      </c>
      <c r="S327" s="64" t="str">
        <f t="shared" si="11"/>
        <v/>
      </c>
    </row>
    <row r="328" spans="17:19" x14ac:dyDescent="0.25">
      <c r="Q328" s="51" t="str">
        <f t="shared" si="10"/>
        <v/>
      </c>
      <c r="R328" s="51" t="str">
        <f>IF(M328="","",IF(M328&lt;&gt;'Tabelas auxiliares'!$B$236,"FOLHA DE PESSOAL",IF(Q328='Tabelas auxiliares'!$A$237,"CUSTEIO",IF(Q328='Tabelas auxiliares'!$A$236,"INVESTIMENTO","ERRO - VERIFICAR"))))</f>
        <v/>
      </c>
      <c r="S328" s="64" t="str">
        <f t="shared" si="11"/>
        <v/>
      </c>
    </row>
    <row r="329" spans="17:19" x14ac:dyDescent="0.25">
      <c r="Q329" s="51" t="str">
        <f t="shared" si="10"/>
        <v/>
      </c>
      <c r="R329" s="51" t="str">
        <f>IF(M329="","",IF(M329&lt;&gt;'Tabelas auxiliares'!$B$236,"FOLHA DE PESSOAL",IF(Q329='Tabelas auxiliares'!$A$237,"CUSTEIO",IF(Q329='Tabelas auxiliares'!$A$236,"INVESTIMENTO","ERRO - VERIFICAR"))))</f>
        <v/>
      </c>
      <c r="S329" s="64" t="str">
        <f t="shared" si="11"/>
        <v/>
      </c>
    </row>
    <row r="330" spans="17:19" x14ac:dyDescent="0.25">
      <c r="Q330" s="51" t="str">
        <f t="shared" si="10"/>
        <v/>
      </c>
      <c r="R330" s="51" t="str">
        <f>IF(M330="","",IF(M330&lt;&gt;'Tabelas auxiliares'!$B$236,"FOLHA DE PESSOAL",IF(Q330='Tabelas auxiliares'!$A$237,"CUSTEIO",IF(Q330='Tabelas auxiliares'!$A$236,"INVESTIMENTO","ERRO - VERIFICAR"))))</f>
        <v/>
      </c>
      <c r="S330" s="64" t="str">
        <f t="shared" si="11"/>
        <v/>
      </c>
    </row>
    <row r="331" spans="17:19" x14ac:dyDescent="0.25">
      <c r="Q331" s="51" t="str">
        <f t="shared" si="10"/>
        <v/>
      </c>
      <c r="R331" s="51" t="str">
        <f>IF(M331="","",IF(M331&lt;&gt;'Tabelas auxiliares'!$B$236,"FOLHA DE PESSOAL",IF(Q331='Tabelas auxiliares'!$A$237,"CUSTEIO",IF(Q331='Tabelas auxiliares'!$A$236,"INVESTIMENTO","ERRO - VERIFICAR"))))</f>
        <v/>
      </c>
      <c r="S331" s="64" t="str">
        <f t="shared" si="11"/>
        <v/>
      </c>
    </row>
    <row r="332" spans="17:19" x14ac:dyDescent="0.25">
      <c r="Q332" s="51" t="str">
        <f t="shared" si="10"/>
        <v/>
      </c>
      <c r="R332" s="51" t="str">
        <f>IF(M332="","",IF(M332&lt;&gt;'Tabelas auxiliares'!$B$236,"FOLHA DE PESSOAL",IF(Q332='Tabelas auxiliares'!$A$237,"CUSTEIO",IF(Q332='Tabelas auxiliares'!$A$236,"INVESTIMENTO","ERRO - VERIFICAR"))))</f>
        <v/>
      </c>
      <c r="S332" s="64" t="str">
        <f t="shared" si="11"/>
        <v/>
      </c>
    </row>
    <row r="333" spans="17:19" x14ac:dyDescent="0.25">
      <c r="Q333" s="51" t="str">
        <f t="shared" si="10"/>
        <v/>
      </c>
      <c r="R333" s="51" t="str">
        <f>IF(M333="","",IF(M333&lt;&gt;'Tabelas auxiliares'!$B$236,"FOLHA DE PESSOAL",IF(Q333='Tabelas auxiliares'!$A$237,"CUSTEIO",IF(Q333='Tabelas auxiliares'!$A$236,"INVESTIMENTO","ERRO - VERIFICAR"))))</f>
        <v/>
      </c>
      <c r="S333" s="64" t="str">
        <f t="shared" si="11"/>
        <v/>
      </c>
    </row>
    <row r="334" spans="17:19" x14ac:dyDescent="0.25">
      <c r="Q334" s="51" t="str">
        <f t="shared" si="10"/>
        <v/>
      </c>
      <c r="R334" s="51" t="str">
        <f>IF(M334="","",IF(M334&lt;&gt;'Tabelas auxiliares'!$B$236,"FOLHA DE PESSOAL",IF(Q334='Tabelas auxiliares'!$A$237,"CUSTEIO",IF(Q334='Tabelas auxiliares'!$A$236,"INVESTIMENTO","ERRO - VERIFICAR"))))</f>
        <v/>
      </c>
      <c r="S334" s="64" t="str">
        <f t="shared" si="11"/>
        <v/>
      </c>
    </row>
    <row r="335" spans="17:19" x14ac:dyDescent="0.25">
      <c r="Q335" s="51" t="str">
        <f t="shared" si="10"/>
        <v/>
      </c>
      <c r="R335" s="51" t="str">
        <f>IF(M335="","",IF(M335&lt;&gt;'Tabelas auxiliares'!$B$236,"FOLHA DE PESSOAL",IF(Q335='Tabelas auxiliares'!$A$237,"CUSTEIO",IF(Q335='Tabelas auxiliares'!$A$236,"INVESTIMENTO","ERRO - VERIFICAR"))))</f>
        <v/>
      </c>
      <c r="S335" s="64" t="str">
        <f t="shared" si="11"/>
        <v/>
      </c>
    </row>
    <row r="336" spans="17:19" x14ac:dyDescent="0.25">
      <c r="Q336" s="51" t="str">
        <f t="shared" si="10"/>
        <v/>
      </c>
      <c r="R336" s="51" t="str">
        <f>IF(M336="","",IF(M336&lt;&gt;'Tabelas auxiliares'!$B$236,"FOLHA DE PESSOAL",IF(Q336='Tabelas auxiliares'!$A$237,"CUSTEIO",IF(Q336='Tabelas auxiliares'!$A$236,"INVESTIMENTO","ERRO - VERIFICAR"))))</f>
        <v/>
      </c>
      <c r="S336" s="64" t="str">
        <f t="shared" si="11"/>
        <v/>
      </c>
    </row>
    <row r="337" spans="17:19" x14ac:dyDescent="0.25">
      <c r="Q337" s="51" t="str">
        <f t="shared" si="10"/>
        <v/>
      </c>
      <c r="R337" s="51" t="str">
        <f>IF(M337="","",IF(M337&lt;&gt;'Tabelas auxiliares'!$B$236,"FOLHA DE PESSOAL",IF(Q337='Tabelas auxiliares'!$A$237,"CUSTEIO",IF(Q337='Tabelas auxiliares'!$A$236,"INVESTIMENTO","ERRO - VERIFICAR"))))</f>
        <v/>
      </c>
      <c r="S337" s="64" t="str">
        <f t="shared" si="11"/>
        <v/>
      </c>
    </row>
    <row r="338" spans="17:19" x14ac:dyDescent="0.25">
      <c r="Q338" s="51" t="str">
        <f t="shared" si="10"/>
        <v/>
      </c>
      <c r="R338" s="51" t="str">
        <f>IF(M338="","",IF(M338&lt;&gt;'Tabelas auxiliares'!$B$236,"FOLHA DE PESSOAL",IF(Q338='Tabelas auxiliares'!$A$237,"CUSTEIO",IF(Q338='Tabelas auxiliares'!$A$236,"INVESTIMENTO","ERRO - VERIFICAR"))))</f>
        <v/>
      </c>
      <c r="S338" s="64" t="str">
        <f t="shared" si="11"/>
        <v/>
      </c>
    </row>
    <row r="339" spans="17:19" x14ac:dyDescent="0.25">
      <c r="Q339" s="51" t="str">
        <f t="shared" si="10"/>
        <v/>
      </c>
      <c r="R339" s="51" t="str">
        <f>IF(M339="","",IF(M339&lt;&gt;'Tabelas auxiliares'!$B$236,"FOLHA DE PESSOAL",IF(Q339='Tabelas auxiliares'!$A$237,"CUSTEIO",IF(Q339='Tabelas auxiliares'!$A$236,"INVESTIMENTO","ERRO - VERIFICAR"))))</f>
        <v/>
      </c>
      <c r="S339" s="64" t="str">
        <f t="shared" si="11"/>
        <v/>
      </c>
    </row>
    <row r="340" spans="17:19" x14ac:dyDescent="0.25">
      <c r="Q340" s="51" t="str">
        <f t="shared" si="10"/>
        <v/>
      </c>
      <c r="R340" s="51" t="str">
        <f>IF(M340="","",IF(M340&lt;&gt;'Tabelas auxiliares'!$B$236,"FOLHA DE PESSOAL",IF(Q340='Tabelas auxiliares'!$A$237,"CUSTEIO",IF(Q340='Tabelas auxiliares'!$A$236,"INVESTIMENTO","ERRO - VERIFICAR"))))</f>
        <v/>
      </c>
      <c r="S340" s="64" t="str">
        <f t="shared" si="11"/>
        <v/>
      </c>
    </row>
    <row r="341" spans="17:19" x14ac:dyDescent="0.25">
      <c r="Q341" s="51" t="str">
        <f t="shared" si="10"/>
        <v/>
      </c>
      <c r="R341" s="51" t="str">
        <f>IF(M341="","",IF(M341&lt;&gt;'Tabelas auxiliares'!$B$236,"FOLHA DE PESSOAL",IF(Q341='Tabelas auxiliares'!$A$237,"CUSTEIO",IF(Q341='Tabelas auxiliares'!$A$236,"INVESTIMENTO","ERRO - VERIFICAR"))))</f>
        <v/>
      </c>
      <c r="S341" s="64" t="str">
        <f t="shared" si="11"/>
        <v/>
      </c>
    </row>
    <row r="342" spans="17:19" x14ac:dyDescent="0.25">
      <c r="Q342" s="51" t="str">
        <f t="shared" si="10"/>
        <v/>
      </c>
      <c r="R342" s="51" t="str">
        <f>IF(M342="","",IF(M342&lt;&gt;'Tabelas auxiliares'!$B$236,"FOLHA DE PESSOAL",IF(Q342='Tabelas auxiliares'!$A$237,"CUSTEIO",IF(Q342='Tabelas auxiliares'!$A$236,"INVESTIMENTO","ERRO - VERIFICAR"))))</f>
        <v/>
      </c>
      <c r="S342" s="64" t="str">
        <f t="shared" si="11"/>
        <v/>
      </c>
    </row>
    <row r="343" spans="17:19" x14ac:dyDescent="0.25">
      <c r="Q343" s="51" t="str">
        <f t="shared" si="10"/>
        <v/>
      </c>
      <c r="R343" s="51" t="str">
        <f>IF(M343="","",IF(M343&lt;&gt;'Tabelas auxiliares'!$B$236,"FOLHA DE PESSOAL",IF(Q343='Tabelas auxiliares'!$A$237,"CUSTEIO",IF(Q343='Tabelas auxiliares'!$A$236,"INVESTIMENTO","ERRO - VERIFICAR"))))</f>
        <v/>
      </c>
      <c r="S343" s="64" t="str">
        <f t="shared" si="11"/>
        <v/>
      </c>
    </row>
    <row r="344" spans="17:19" x14ac:dyDescent="0.25">
      <c r="Q344" s="51" t="str">
        <f t="shared" si="10"/>
        <v/>
      </c>
      <c r="R344" s="51" t="str">
        <f>IF(M344="","",IF(M344&lt;&gt;'Tabelas auxiliares'!$B$236,"FOLHA DE PESSOAL",IF(Q344='Tabelas auxiliares'!$A$237,"CUSTEIO",IF(Q344='Tabelas auxiliares'!$A$236,"INVESTIMENTO","ERRO - VERIFICAR"))))</f>
        <v/>
      </c>
      <c r="S344" s="64" t="str">
        <f t="shared" si="11"/>
        <v/>
      </c>
    </row>
    <row r="345" spans="17:19" x14ac:dyDescent="0.25">
      <c r="Q345" s="51" t="str">
        <f t="shared" si="10"/>
        <v/>
      </c>
      <c r="R345" s="51" t="str">
        <f>IF(M345="","",IF(M345&lt;&gt;'Tabelas auxiliares'!$B$236,"FOLHA DE PESSOAL",IF(Q345='Tabelas auxiliares'!$A$237,"CUSTEIO",IF(Q345='Tabelas auxiliares'!$A$236,"INVESTIMENTO","ERRO - VERIFICAR"))))</f>
        <v/>
      </c>
      <c r="S345" s="64" t="str">
        <f t="shared" si="11"/>
        <v/>
      </c>
    </row>
    <row r="346" spans="17:19" x14ac:dyDescent="0.25">
      <c r="Q346" s="51" t="str">
        <f t="shared" si="10"/>
        <v/>
      </c>
      <c r="R346" s="51" t="str">
        <f>IF(M346="","",IF(M346&lt;&gt;'Tabelas auxiliares'!$B$236,"FOLHA DE PESSOAL",IF(Q346='Tabelas auxiliares'!$A$237,"CUSTEIO",IF(Q346='Tabelas auxiliares'!$A$236,"INVESTIMENTO","ERRO - VERIFICAR"))))</f>
        <v/>
      </c>
      <c r="S346" s="64" t="str">
        <f t="shared" si="11"/>
        <v/>
      </c>
    </row>
    <row r="347" spans="17:19" x14ac:dyDescent="0.25">
      <c r="Q347" s="51" t="str">
        <f t="shared" si="10"/>
        <v/>
      </c>
      <c r="R347" s="51" t="str">
        <f>IF(M347="","",IF(M347&lt;&gt;'Tabelas auxiliares'!$B$236,"FOLHA DE PESSOAL",IF(Q347='Tabelas auxiliares'!$A$237,"CUSTEIO",IF(Q347='Tabelas auxiliares'!$A$236,"INVESTIMENTO","ERRO - VERIFICAR"))))</f>
        <v/>
      </c>
      <c r="S347" s="64" t="str">
        <f t="shared" si="11"/>
        <v/>
      </c>
    </row>
    <row r="348" spans="17:19" x14ac:dyDescent="0.25">
      <c r="Q348" s="51" t="str">
        <f t="shared" si="10"/>
        <v/>
      </c>
      <c r="R348" s="51" t="str">
        <f>IF(M348="","",IF(M348&lt;&gt;'Tabelas auxiliares'!$B$236,"FOLHA DE PESSOAL",IF(Q348='Tabelas auxiliares'!$A$237,"CUSTEIO",IF(Q348='Tabelas auxiliares'!$A$236,"INVESTIMENTO","ERRO - VERIFICAR"))))</f>
        <v/>
      </c>
      <c r="S348" s="64" t="str">
        <f t="shared" si="11"/>
        <v/>
      </c>
    </row>
    <row r="349" spans="17:19" x14ac:dyDescent="0.25">
      <c r="Q349" s="51" t="str">
        <f t="shared" si="10"/>
        <v/>
      </c>
      <c r="R349" s="51" t="str">
        <f>IF(M349="","",IF(M349&lt;&gt;'Tabelas auxiliares'!$B$236,"FOLHA DE PESSOAL",IF(Q349='Tabelas auxiliares'!$A$237,"CUSTEIO",IF(Q349='Tabelas auxiliares'!$A$236,"INVESTIMENTO","ERRO - VERIFICAR"))))</f>
        <v/>
      </c>
      <c r="S349" s="64" t="str">
        <f t="shared" si="11"/>
        <v/>
      </c>
    </row>
    <row r="350" spans="17:19" x14ac:dyDescent="0.25">
      <c r="Q350" s="51" t="str">
        <f t="shared" si="10"/>
        <v/>
      </c>
      <c r="R350" s="51" t="str">
        <f>IF(M350="","",IF(M350&lt;&gt;'Tabelas auxiliares'!$B$236,"FOLHA DE PESSOAL",IF(Q350='Tabelas auxiliares'!$A$237,"CUSTEIO",IF(Q350='Tabelas auxiliares'!$A$236,"INVESTIMENTO","ERRO - VERIFICAR"))))</f>
        <v/>
      </c>
      <c r="S350" s="64" t="str">
        <f t="shared" si="11"/>
        <v/>
      </c>
    </row>
    <row r="351" spans="17:19" x14ac:dyDescent="0.25">
      <c r="Q351" s="51" t="str">
        <f t="shared" si="10"/>
        <v/>
      </c>
      <c r="R351" s="51" t="str">
        <f>IF(M351="","",IF(M351&lt;&gt;'Tabelas auxiliares'!$B$236,"FOLHA DE PESSOAL",IF(Q351='Tabelas auxiliares'!$A$237,"CUSTEIO",IF(Q351='Tabelas auxiliares'!$A$236,"INVESTIMENTO","ERRO - VERIFICAR"))))</f>
        <v/>
      </c>
      <c r="S351" s="64" t="str">
        <f t="shared" si="11"/>
        <v/>
      </c>
    </row>
    <row r="352" spans="17:19" x14ac:dyDescent="0.25">
      <c r="Q352" s="51" t="str">
        <f t="shared" si="10"/>
        <v/>
      </c>
      <c r="R352" s="51" t="str">
        <f>IF(M352="","",IF(M352&lt;&gt;'Tabelas auxiliares'!$B$236,"FOLHA DE PESSOAL",IF(Q352='Tabelas auxiliares'!$A$237,"CUSTEIO",IF(Q352='Tabelas auxiliares'!$A$236,"INVESTIMENTO","ERRO - VERIFICAR"))))</f>
        <v/>
      </c>
      <c r="S352" s="64" t="str">
        <f t="shared" si="11"/>
        <v/>
      </c>
    </row>
    <row r="353" spans="17:19" x14ac:dyDescent="0.25">
      <c r="Q353" s="51" t="str">
        <f t="shared" si="10"/>
        <v/>
      </c>
      <c r="R353" s="51" t="str">
        <f>IF(M353="","",IF(M353&lt;&gt;'Tabelas auxiliares'!$B$236,"FOLHA DE PESSOAL",IF(Q353='Tabelas auxiliares'!$A$237,"CUSTEIO",IF(Q353='Tabelas auxiliares'!$A$236,"INVESTIMENTO","ERRO - VERIFICAR"))))</f>
        <v/>
      </c>
      <c r="S353" s="64" t="str">
        <f t="shared" si="11"/>
        <v/>
      </c>
    </row>
    <row r="354" spans="17:19" x14ac:dyDescent="0.25">
      <c r="Q354" s="51" t="str">
        <f t="shared" si="10"/>
        <v/>
      </c>
      <c r="R354" s="51" t="str">
        <f>IF(M354="","",IF(M354&lt;&gt;'Tabelas auxiliares'!$B$236,"FOLHA DE PESSOAL",IF(Q354='Tabelas auxiliares'!$A$237,"CUSTEIO",IF(Q354='Tabelas auxiliares'!$A$236,"INVESTIMENTO","ERRO - VERIFICAR"))))</f>
        <v/>
      </c>
      <c r="S354" s="64" t="str">
        <f t="shared" si="11"/>
        <v/>
      </c>
    </row>
    <row r="355" spans="17:19" x14ac:dyDescent="0.25">
      <c r="Q355" s="51" t="str">
        <f t="shared" si="10"/>
        <v/>
      </c>
      <c r="R355" s="51" t="str">
        <f>IF(M355="","",IF(M355&lt;&gt;'Tabelas auxiliares'!$B$236,"FOLHA DE PESSOAL",IF(Q355='Tabelas auxiliares'!$A$237,"CUSTEIO",IF(Q355='Tabelas auxiliares'!$A$236,"INVESTIMENTO","ERRO - VERIFICAR"))))</f>
        <v/>
      </c>
      <c r="S355" s="64" t="str">
        <f t="shared" si="11"/>
        <v/>
      </c>
    </row>
    <row r="356" spans="17:19" x14ac:dyDescent="0.25">
      <c r="Q356" s="51" t="str">
        <f t="shared" si="10"/>
        <v/>
      </c>
      <c r="R356" s="51" t="str">
        <f>IF(M356="","",IF(M356&lt;&gt;'Tabelas auxiliares'!$B$236,"FOLHA DE PESSOAL",IF(Q356='Tabelas auxiliares'!$A$237,"CUSTEIO",IF(Q356='Tabelas auxiliares'!$A$236,"INVESTIMENTO","ERRO - VERIFICAR"))))</f>
        <v/>
      </c>
      <c r="S356" s="64" t="str">
        <f t="shared" si="11"/>
        <v/>
      </c>
    </row>
    <row r="357" spans="17:19" x14ac:dyDescent="0.25">
      <c r="Q357" s="51" t="str">
        <f t="shared" si="10"/>
        <v/>
      </c>
      <c r="R357" s="51" t="str">
        <f>IF(M357="","",IF(M357&lt;&gt;'Tabelas auxiliares'!$B$236,"FOLHA DE PESSOAL",IF(Q357='Tabelas auxiliares'!$A$237,"CUSTEIO",IF(Q357='Tabelas auxiliares'!$A$236,"INVESTIMENTO","ERRO - VERIFICAR"))))</f>
        <v/>
      </c>
      <c r="S357" s="64" t="str">
        <f t="shared" si="11"/>
        <v/>
      </c>
    </row>
    <row r="358" spans="17:19" x14ac:dyDescent="0.25">
      <c r="Q358" s="51" t="str">
        <f t="shared" si="10"/>
        <v/>
      </c>
      <c r="R358" s="51" t="str">
        <f>IF(M358="","",IF(M358&lt;&gt;'Tabelas auxiliares'!$B$236,"FOLHA DE PESSOAL",IF(Q358='Tabelas auxiliares'!$A$237,"CUSTEIO",IF(Q358='Tabelas auxiliares'!$A$236,"INVESTIMENTO","ERRO - VERIFICAR"))))</f>
        <v/>
      </c>
      <c r="S358" s="64" t="str">
        <f t="shared" si="11"/>
        <v/>
      </c>
    </row>
    <row r="359" spans="17:19" x14ac:dyDescent="0.25">
      <c r="Q359" s="51" t="str">
        <f t="shared" si="10"/>
        <v/>
      </c>
      <c r="R359" s="51" t="str">
        <f>IF(M359="","",IF(M359&lt;&gt;'Tabelas auxiliares'!$B$236,"FOLHA DE PESSOAL",IF(Q359='Tabelas auxiliares'!$A$237,"CUSTEIO",IF(Q359='Tabelas auxiliares'!$A$236,"INVESTIMENTO","ERRO - VERIFICAR"))))</f>
        <v/>
      </c>
      <c r="S359" s="64" t="str">
        <f t="shared" si="11"/>
        <v/>
      </c>
    </row>
    <row r="360" spans="17:19" x14ac:dyDescent="0.25">
      <c r="Q360" s="51" t="str">
        <f t="shared" si="10"/>
        <v/>
      </c>
      <c r="R360" s="51" t="str">
        <f>IF(M360="","",IF(M360&lt;&gt;'Tabelas auxiliares'!$B$236,"FOLHA DE PESSOAL",IF(Q360='Tabelas auxiliares'!$A$237,"CUSTEIO",IF(Q360='Tabelas auxiliares'!$A$236,"INVESTIMENTO","ERRO - VERIFICAR"))))</f>
        <v/>
      </c>
      <c r="S360" s="64" t="str">
        <f t="shared" si="11"/>
        <v/>
      </c>
    </row>
    <row r="361" spans="17:19" x14ac:dyDescent="0.25">
      <c r="Q361" s="51" t="str">
        <f t="shared" si="10"/>
        <v/>
      </c>
      <c r="R361" s="51" t="str">
        <f>IF(M361="","",IF(M361&lt;&gt;'Tabelas auxiliares'!$B$236,"FOLHA DE PESSOAL",IF(Q361='Tabelas auxiliares'!$A$237,"CUSTEIO",IF(Q361='Tabelas auxiliares'!$A$236,"INVESTIMENTO","ERRO - VERIFICAR"))))</f>
        <v/>
      </c>
      <c r="S361" s="64" t="str">
        <f t="shared" si="11"/>
        <v/>
      </c>
    </row>
    <row r="362" spans="17:19" x14ac:dyDescent="0.25">
      <c r="Q362" s="51" t="str">
        <f t="shared" si="10"/>
        <v/>
      </c>
      <c r="R362" s="51" t="str">
        <f>IF(M362="","",IF(M362&lt;&gt;'Tabelas auxiliares'!$B$236,"FOLHA DE PESSOAL",IF(Q362='Tabelas auxiliares'!$A$237,"CUSTEIO",IF(Q362='Tabelas auxiliares'!$A$236,"INVESTIMENTO","ERRO - VERIFICAR"))))</f>
        <v/>
      </c>
      <c r="S362" s="64" t="str">
        <f t="shared" si="11"/>
        <v/>
      </c>
    </row>
    <row r="363" spans="17:19" x14ac:dyDescent="0.25">
      <c r="Q363" s="51" t="str">
        <f t="shared" si="10"/>
        <v/>
      </c>
      <c r="R363" s="51" t="str">
        <f>IF(M363="","",IF(M363&lt;&gt;'Tabelas auxiliares'!$B$236,"FOLHA DE PESSOAL",IF(Q363='Tabelas auxiliares'!$A$237,"CUSTEIO",IF(Q363='Tabelas auxiliares'!$A$236,"INVESTIMENTO","ERRO - VERIFICAR"))))</f>
        <v/>
      </c>
      <c r="S363" s="64" t="str">
        <f t="shared" si="11"/>
        <v/>
      </c>
    </row>
    <row r="364" spans="17:19" x14ac:dyDescent="0.25">
      <c r="Q364" s="51" t="str">
        <f t="shared" si="10"/>
        <v/>
      </c>
      <c r="R364" s="51" t="str">
        <f>IF(M364="","",IF(M364&lt;&gt;'Tabelas auxiliares'!$B$236,"FOLHA DE PESSOAL",IF(Q364='Tabelas auxiliares'!$A$237,"CUSTEIO",IF(Q364='Tabelas auxiliares'!$A$236,"INVESTIMENTO","ERRO - VERIFICAR"))))</f>
        <v/>
      </c>
      <c r="S364" s="64" t="str">
        <f t="shared" si="11"/>
        <v/>
      </c>
    </row>
    <row r="365" spans="17:19" x14ac:dyDescent="0.25">
      <c r="Q365" s="51" t="str">
        <f t="shared" si="10"/>
        <v/>
      </c>
      <c r="R365" s="51" t="str">
        <f>IF(M365="","",IF(M365&lt;&gt;'Tabelas auxiliares'!$B$236,"FOLHA DE PESSOAL",IF(Q365='Tabelas auxiliares'!$A$237,"CUSTEIO",IF(Q365='Tabelas auxiliares'!$A$236,"INVESTIMENTO","ERRO - VERIFICAR"))))</f>
        <v/>
      </c>
      <c r="S365" s="64" t="str">
        <f t="shared" si="11"/>
        <v/>
      </c>
    </row>
    <row r="366" spans="17:19" x14ac:dyDescent="0.25">
      <c r="Q366" s="51" t="str">
        <f t="shared" si="10"/>
        <v/>
      </c>
      <c r="R366" s="51" t="str">
        <f>IF(M366="","",IF(M366&lt;&gt;'Tabelas auxiliares'!$B$236,"FOLHA DE PESSOAL",IF(Q366='Tabelas auxiliares'!$A$237,"CUSTEIO",IF(Q366='Tabelas auxiliares'!$A$236,"INVESTIMENTO","ERRO - VERIFICAR"))))</f>
        <v/>
      </c>
      <c r="S366" s="64" t="str">
        <f t="shared" si="11"/>
        <v/>
      </c>
    </row>
    <row r="367" spans="17:19" x14ac:dyDescent="0.25">
      <c r="Q367" s="51" t="str">
        <f t="shared" si="10"/>
        <v/>
      </c>
      <c r="R367" s="51" t="str">
        <f>IF(M367="","",IF(M367&lt;&gt;'Tabelas auxiliares'!$B$236,"FOLHA DE PESSOAL",IF(Q367='Tabelas auxiliares'!$A$237,"CUSTEIO",IF(Q367='Tabelas auxiliares'!$A$236,"INVESTIMENTO","ERRO - VERIFICAR"))))</f>
        <v/>
      </c>
      <c r="S367" s="64" t="str">
        <f t="shared" si="11"/>
        <v/>
      </c>
    </row>
    <row r="368" spans="17:19" x14ac:dyDescent="0.25">
      <c r="Q368" s="51" t="str">
        <f t="shared" si="10"/>
        <v/>
      </c>
      <c r="R368" s="51" t="str">
        <f>IF(M368="","",IF(M368&lt;&gt;'Tabelas auxiliares'!$B$236,"FOLHA DE PESSOAL",IF(Q368='Tabelas auxiliares'!$A$237,"CUSTEIO",IF(Q368='Tabelas auxiliares'!$A$236,"INVESTIMENTO","ERRO - VERIFICAR"))))</f>
        <v/>
      </c>
      <c r="S368" s="64" t="str">
        <f t="shared" si="11"/>
        <v/>
      </c>
    </row>
    <row r="369" spans="17:19" x14ac:dyDescent="0.25">
      <c r="Q369" s="51" t="str">
        <f t="shared" si="10"/>
        <v/>
      </c>
      <c r="R369" s="51" t="str">
        <f>IF(M369="","",IF(M369&lt;&gt;'Tabelas auxiliares'!$B$236,"FOLHA DE PESSOAL",IF(Q369='Tabelas auxiliares'!$A$237,"CUSTEIO",IF(Q369='Tabelas auxiliares'!$A$236,"INVESTIMENTO","ERRO - VERIFICAR"))))</f>
        <v/>
      </c>
      <c r="S369" s="64" t="str">
        <f t="shared" si="11"/>
        <v/>
      </c>
    </row>
    <row r="370" spans="17:19" x14ac:dyDescent="0.25">
      <c r="Q370" s="51" t="str">
        <f t="shared" si="10"/>
        <v/>
      </c>
      <c r="R370" s="51" t="str">
        <f>IF(M370="","",IF(M370&lt;&gt;'Tabelas auxiliares'!$B$236,"FOLHA DE PESSOAL",IF(Q370='Tabelas auxiliares'!$A$237,"CUSTEIO",IF(Q370='Tabelas auxiliares'!$A$236,"INVESTIMENTO","ERRO - VERIFICAR"))))</f>
        <v/>
      </c>
      <c r="S370" s="64" t="str">
        <f t="shared" si="11"/>
        <v/>
      </c>
    </row>
    <row r="371" spans="17:19" x14ac:dyDescent="0.25">
      <c r="Q371" s="51" t="str">
        <f t="shared" si="10"/>
        <v/>
      </c>
      <c r="R371" s="51" t="str">
        <f>IF(M371="","",IF(M371&lt;&gt;'Tabelas auxiliares'!$B$236,"FOLHA DE PESSOAL",IF(Q371='Tabelas auxiliares'!$A$237,"CUSTEIO",IF(Q371='Tabelas auxiliares'!$A$236,"INVESTIMENTO","ERRO - VERIFICAR"))))</f>
        <v/>
      </c>
      <c r="S371" s="64" t="str">
        <f t="shared" si="11"/>
        <v/>
      </c>
    </row>
    <row r="372" spans="17:19" x14ac:dyDescent="0.25">
      <c r="Q372" s="51" t="str">
        <f t="shared" si="10"/>
        <v/>
      </c>
      <c r="R372" s="51" t="str">
        <f>IF(M372="","",IF(M372&lt;&gt;'Tabelas auxiliares'!$B$236,"FOLHA DE PESSOAL",IF(Q372='Tabelas auxiliares'!$A$237,"CUSTEIO",IF(Q372='Tabelas auxiliares'!$A$236,"INVESTIMENTO","ERRO - VERIFICAR"))))</f>
        <v/>
      </c>
      <c r="S372" s="64" t="str">
        <f t="shared" si="11"/>
        <v/>
      </c>
    </row>
    <row r="373" spans="17:19" x14ac:dyDescent="0.25">
      <c r="Q373" s="51" t="str">
        <f t="shared" si="10"/>
        <v/>
      </c>
      <c r="R373" s="51" t="str">
        <f>IF(M373="","",IF(M373&lt;&gt;'Tabelas auxiliares'!$B$236,"FOLHA DE PESSOAL",IF(Q373='Tabelas auxiliares'!$A$237,"CUSTEIO",IF(Q373='Tabelas auxiliares'!$A$236,"INVESTIMENTO","ERRO - VERIFICAR"))))</f>
        <v/>
      </c>
      <c r="S373" s="64" t="str">
        <f t="shared" si="11"/>
        <v/>
      </c>
    </row>
    <row r="374" spans="17:19" x14ac:dyDescent="0.25">
      <c r="Q374" s="51" t="str">
        <f t="shared" si="10"/>
        <v/>
      </c>
      <c r="R374" s="51" t="str">
        <f>IF(M374="","",IF(M374&lt;&gt;'Tabelas auxiliares'!$B$236,"FOLHA DE PESSOAL",IF(Q374='Tabelas auxiliares'!$A$237,"CUSTEIO",IF(Q374='Tabelas auxiliares'!$A$236,"INVESTIMENTO","ERRO - VERIFICAR"))))</f>
        <v/>
      </c>
      <c r="S374" s="64" t="str">
        <f t="shared" si="11"/>
        <v/>
      </c>
    </row>
    <row r="375" spans="17:19" x14ac:dyDescent="0.25">
      <c r="Q375" s="51" t="str">
        <f t="shared" si="10"/>
        <v/>
      </c>
      <c r="R375" s="51" t="str">
        <f>IF(M375="","",IF(M375&lt;&gt;'Tabelas auxiliares'!$B$236,"FOLHA DE PESSOAL",IF(Q375='Tabelas auxiliares'!$A$237,"CUSTEIO",IF(Q375='Tabelas auxiliares'!$A$236,"INVESTIMENTO","ERRO - VERIFICAR"))))</f>
        <v/>
      </c>
      <c r="S375" s="64" t="str">
        <f t="shared" si="11"/>
        <v/>
      </c>
    </row>
    <row r="376" spans="17:19" x14ac:dyDescent="0.25">
      <c r="Q376" s="51" t="str">
        <f t="shared" si="10"/>
        <v/>
      </c>
      <c r="R376" s="51" t="str">
        <f>IF(M376="","",IF(M376&lt;&gt;'Tabelas auxiliares'!$B$236,"FOLHA DE PESSOAL",IF(Q376='Tabelas auxiliares'!$A$237,"CUSTEIO",IF(Q376='Tabelas auxiliares'!$A$236,"INVESTIMENTO","ERRO - VERIFICAR"))))</f>
        <v/>
      </c>
      <c r="S376" s="64" t="str">
        <f t="shared" si="11"/>
        <v/>
      </c>
    </row>
    <row r="377" spans="17:19" x14ac:dyDescent="0.25">
      <c r="Q377" s="51" t="str">
        <f t="shared" si="10"/>
        <v/>
      </c>
      <c r="R377" s="51" t="str">
        <f>IF(M377="","",IF(M377&lt;&gt;'Tabelas auxiliares'!$B$236,"FOLHA DE PESSOAL",IF(Q377='Tabelas auxiliares'!$A$237,"CUSTEIO",IF(Q377='Tabelas auxiliares'!$A$236,"INVESTIMENTO","ERRO - VERIFICAR"))))</f>
        <v/>
      </c>
      <c r="S377" s="64" t="str">
        <f t="shared" si="11"/>
        <v/>
      </c>
    </row>
    <row r="378" spans="17:19" x14ac:dyDescent="0.25">
      <c r="Q378" s="51" t="str">
        <f t="shared" si="10"/>
        <v/>
      </c>
      <c r="R378" s="51" t="str">
        <f>IF(M378="","",IF(M378&lt;&gt;'Tabelas auxiliares'!$B$236,"FOLHA DE PESSOAL",IF(Q378='Tabelas auxiliares'!$A$237,"CUSTEIO",IF(Q378='Tabelas auxiliares'!$A$236,"INVESTIMENTO","ERRO - VERIFICAR"))))</f>
        <v/>
      </c>
      <c r="S378" s="64" t="str">
        <f t="shared" si="11"/>
        <v/>
      </c>
    </row>
    <row r="379" spans="17:19" x14ac:dyDescent="0.25">
      <c r="Q379" s="51" t="str">
        <f t="shared" si="10"/>
        <v/>
      </c>
      <c r="R379" s="51" t="str">
        <f>IF(M379="","",IF(M379&lt;&gt;'Tabelas auxiliares'!$B$236,"FOLHA DE PESSOAL",IF(Q379='Tabelas auxiliares'!$A$237,"CUSTEIO",IF(Q379='Tabelas auxiliares'!$A$236,"INVESTIMENTO","ERRO - VERIFICAR"))))</f>
        <v/>
      </c>
      <c r="S379" s="64" t="str">
        <f t="shared" si="11"/>
        <v/>
      </c>
    </row>
    <row r="380" spans="17:19" x14ac:dyDescent="0.25">
      <c r="Q380" s="51" t="str">
        <f t="shared" si="10"/>
        <v/>
      </c>
      <c r="R380" s="51" t="str">
        <f>IF(M380="","",IF(M380&lt;&gt;'Tabelas auxiliares'!$B$236,"FOLHA DE PESSOAL",IF(Q380='Tabelas auxiliares'!$A$237,"CUSTEIO",IF(Q380='Tabelas auxiliares'!$A$236,"INVESTIMENTO","ERRO - VERIFICAR"))))</f>
        <v/>
      </c>
      <c r="S380" s="64" t="str">
        <f t="shared" si="11"/>
        <v/>
      </c>
    </row>
    <row r="381" spans="17:19" x14ac:dyDescent="0.25">
      <c r="Q381" s="51" t="str">
        <f t="shared" si="10"/>
        <v/>
      </c>
      <c r="R381" s="51" t="str">
        <f>IF(M381="","",IF(M381&lt;&gt;'Tabelas auxiliares'!$B$236,"FOLHA DE PESSOAL",IF(Q381='Tabelas auxiliares'!$A$237,"CUSTEIO",IF(Q381='Tabelas auxiliares'!$A$236,"INVESTIMENTO","ERRO - VERIFICAR"))))</f>
        <v/>
      </c>
      <c r="S381" s="64" t="str">
        <f t="shared" si="11"/>
        <v/>
      </c>
    </row>
    <row r="382" spans="17:19" x14ac:dyDescent="0.25">
      <c r="Q382" s="51" t="str">
        <f t="shared" si="10"/>
        <v/>
      </c>
      <c r="R382" s="51" t="str">
        <f>IF(M382="","",IF(M382&lt;&gt;'Tabelas auxiliares'!$B$236,"FOLHA DE PESSOAL",IF(Q382='Tabelas auxiliares'!$A$237,"CUSTEIO",IF(Q382='Tabelas auxiliares'!$A$236,"INVESTIMENTO","ERRO - VERIFICAR"))))</f>
        <v/>
      </c>
      <c r="S382" s="64" t="str">
        <f t="shared" si="11"/>
        <v/>
      </c>
    </row>
    <row r="383" spans="17:19" x14ac:dyDescent="0.25">
      <c r="Q383" s="51" t="str">
        <f t="shared" si="10"/>
        <v/>
      </c>
      <c r="R383" s="51" t="str">
        <f>IF(M383="","",IF(M383&lt;&gt;'Tabelas auxiliares'!$B$236,"FOLHA DE PESSOAL",IF(Q383='Tabelas auxiliares'!$A$237,"CUSTEIO",IF(Q383='Tabelas auxiliares'!$A$236,"INVESTIMENTO","ERRO - VERIFICAR"))))</f>
        <v/>
      </c>
      <c r="S383" s="64" t="str">
        <f t="shared" si="11"/>
        <v/>
      </c>
    </row>
    <row r="384" spans="17:19" x14ac:dyDescent="0.25">
      <c r="Q384" s="51" t="str">
        <f t="shared" si="10"/>
        <v/>
      </c>
      <c r="R384" s="51" t="str">
        <f>IF(M384="","",IF(M384&lt;&gt;'Tabelas auxiliares'!$B$236,"FOLHA DE PESSOAL",IF(Q384='Tabelas auxiliares'!$A$237,"CUSTEIO",IF(Q384='Tabelas auxiliares'!$A$236,"INVESTIMENTO","ERRO - VERIFICAR"))))</f>
        <v/>
      </c>
      <c r="S384" s="64" t="str">
        <f t="shared" si="11"/>
        <v/>
      </c>
    </row>
    <row r="385" spans="17:19" x14ac:dyDescent="0.25">
      <c r="Q385" s="51" t="str">
        <f t="shared" si="10"/>
        <v/>
      </c>
      <c r="R385" s="51" t="str">
        <f>IF(M385="","",IF(M385&lt;&gt;'Tabelas auxiliares'!$B$236,"FOLHA DE PESSOAL",IF(Q385='Tabelas auxiliares'!$A$237,"CUSTEIO",IF(Q385='Tabelas auxiliares'!$A$236,"INVESTIMENTO","ERRO - VERIFICAR"))))</f>
        <v/>
      </c>
      <c r="S385" s="64" t="str">
        <f t="shared" si="11"/>
        <v/>
      </c>
    </row>
    <row r="386" spans="17:19" x14ac:dyDescent="0.25">
      <c r="Q386" s="51" t="str">
        <f t="shared" si="10"/>
        <v/>
      </c>
      <c r="R386" s="51" t="str">
        <f>IF(M386="","",IF(M386&lt;&gt;'Tabelas auxiliares'!$B$236,"FOLHA DE PESSOAL",IF(Q386='Tabelas auxiliares'!$A$237,"CUSTEIO",IF(Q386='Tabelas auxiliares'!$A$236,"INVESTIMENTO","ERRO - VERIFICAR"))))</f>
        <v/>
      </c>
      <c r="S386" s="64" t="str">
        <f t="shared" si="11"/>
        <v/>
      </c>
    </row>
    <row r="387" spans="17:19" x14ac:dyDescent="0.25">
      <c r="Q387" s="51" t="str">
        <f t="shared" si="10"/>
        <v/>
      </c>
      <c r="R387" s="51" t="str">
        <f>IF(M387="","",IF(M387&lt;&gt;'Tabelas auxiliares'!$B$236,"FOLHA DE PESSOAL",IF(Q387='Tabelas auxiliares'!$A$237,"CUSTEIO",IF(Q387='Tabelas auxiliares'!$A$236,"INVESTIMENTO","ERRO - VERIFICAR"))))</f>
        <v/>
      </c>
      <c r="S387" s="64" t="str">
        <f t="shared" si="11"/>
        <v/>
      </c>
    </row>
    <row r="388" spans="17:19" x14ac:dyDescent="0.25">
      <c r="Q388" s="51" t="str">
        <f t="shared" ref="Q388:Q451" si="12">LEFT(O388,1)</f>
        <v/>
      </c>
      <c r="R388" s="51" t="str">
        <f>IF(M388="","",IF(M388&lt;&gt;'Tabelas auxiliares'!$B$236,"FOLHA DE PESSOAL",IF(Q388='Tabelas auxiliares'!$A$237,"CUSTEIO",IF(Q388='Tabelas auxiliares'!$A$236,"INVESTIMENTO","ERRO - VERIFICAR"))))</f>
        <v/>
      </c>
      <c r="S388" s="64" t="str">
        <f t="shared" si="11"/>
        <v/>
      </c>
    </row>
    <row r="389" spans="17:19" x14ac:dyDescent="0.25">
      <c r="Q389" s="51" t="str">
        <f t="shared" si="12"/>
        <v/>
      </c>
      <c r="R389" s="51" t="str">
        <f>IF(M389="","",IF(M389&lt;&gt;'Tabelas auxiliares'!$B$236,"FOLHA DE PESSOAL",IF(Q389='Tabelas auxiliares'!$A$237,"CUSTEIO",IF(Q389='Tabelas auxiliares'!$A$236,"INVESTIMENTO","ERRO - VERIFICAR"))))</f>
        <v/>
      </c>
      <c r="S389" s="64" t="str">
        <f t="shared" ref="S389:S452" si="13">IF(SUM(T389:X389)=0,"",SUM(T389:X389))</f>
        <v/>
      </c>
    </row>
    <row r="390" spans="17:19" x14ac:dyDescent="0.25">
      <c r="Q390" s="51" t="str">
        <f t="shared" si="12"/>
        <v/>
      </c>
      <c r="R390" s="51" t="str">
        <f>IF(M390="","",IF(M390&lt;&gt;'Tabelas auxiliares'!$B$236,"FOLHA DE PESSOAL",IF(Q390='Tabelas auxiliares'!$A$237,"CUSTEIO",IF(Q390='Tabelas auxiliares'!$A$236,"INVESTIMENTO","ERRO - VERIFICAR"))))</f>
        <v/>
      </c>
      <c r="S390" s="64" t="str">
        <f t="shared" si="13"/>
        <v/>
      </c>
    </row>
    <row r="391" spans="17:19" x14ac:dyDescent="0.25">
      <c r="Q391" s="51" t="str">
        <f t="shared" si="12"/>
        <v/>
      </c>
      <c r="R391" s="51" t="str">
        <f>IF(M391="","",IF(M391&lt;&gt;'Tabelas auxiliares'!$B$236,"FOLHA DE PESSOAL",IF(Q391='Tabelas auxiliares'!$A$237,"CUSTEIO",IF(Q391='Tabelas auxiliares'!$A$236,"INVESTIMENTO","ERRO - VERIFICAR"))))</f>
        <v/>
      </c>
      <c r="S391" s="64" t="str">
        <f t="shared" si="13"/>
        <v/>
      </c>
    </row>
    <row r="392" spans="17:19" x14ac:dyDescent="0.25">
      <c r="Q392" s="51" t="str">
        <f t="shared" si="12"/>
        <v/>
      </c>
      <c r="R392" s="51" t="str">
        <f>IF(M392="","",IF(M392&lt;&gt;'Tabelas auxiliares'!$B$236,"FOLHA DE PESSOAL",IF(Q392='Tabelas auxiliares'!$A$237,"CUSTEIO",IF(Q392='Tabelas auxiliares'!$A$236,"INVESTIMENTO","ERRO - VERIFICAR"))))</f>
        <v/>
      </c>
      <c r="S392" s="64" t="str">
        <f t="shared" si="13"/>
        <v/>
      </c>
    </row>
    <row r="393" spans="17:19" x14ac:dyDescent="0.25">
      <c r="Q393" s="51" t="str">
        <f t="shared" si="12"/>
        <v/>
      </c>
      <c r="R393" s="51" t="str">
        <f>IF(M393="","",IF(M393&lt;&gt;'Tabelas auxiliares'!$B$236,"FOLHA DE PESSOAL",IF(Q393='Tabelas auxiliares'!$A$237,"CUSTEIO",IF(Q393='Tabelas auxiliares'!$A$236,"INVESTIMENTO","ERRO - VERIFICAR"))))</f>
        <v/>
      </c>
      <c r="S393" s="64" t="str">
        <f t="shared" si="13"/>
        <v/>
      </c>
    </row>
    <row r="394" spans="17:19" x14ac:dyDescent="0.25">
      <c r="Q394" s="51" t="str">
        <f t="shared" si="12"/>
        <v/>
      </c>
      <c r="R394" s="51" t="str">
        <f>IF(M394="","",IF(M394&lt;&gt;'Tabelas auxiliares'!$B$236,"FOLHA DE PESSOAL",IF(Q394='Tabelas auxiliares'!$A$237,"CUSTEIO",IF(Q394='Tabelas auxiliares'!$A$236,"INVESTIMENTO","ERRO - VERIFICAR"))))</f>
        <v/>
      </c>
      <c r="S394" s="64" t="str">
        <f t="shared" si="13"/>
        <v/>
      </c>
    </row>
    <row r="395" spans="17:19" x14ac:dyDescent="0.25">
      <c r="Q395" s="51" t="str">
        <f t="shared" si="12"/>
        <v/>
      </c>
      <c r="R395" s="51" t="str">
        <f>IF(M395="","",IF(M395&lt;&gt;'Tabelas auxiliares'!$B$236,"FOLHA DE PESSOAL",IF(Q395='Tabelas auxiliares'!$A$237,"CUSTEIO",IF(Q395='Tabelas auxiliares'!$A$236,"INVESTIMENTO","ERRO - VERIFICAR"))))</f>
        <v/>
      </c>
      <c r="S395" s="64" t="str">
        <f t="shared" si="13"/>
        <v/>
      </c>
    </row>
    <row r="396" spans="17:19" x14ac:dyDescent="0.25">
      <c r="Q396" s="51" t="str">
        <f t="shared" si="12"/>
        <v/>
      </c>
      <c r="R396" s="51" t="str">
        <f>IF(M396="","",IF(M396&lt;&gt;'Tabelas auxiliares'!$B$236,"FOLHA DE PESSOAL",IF(Q396='Tabelas auxiliares'!$A$237,"CUSTEIO",IF(Q396='Tabelas auxiliares'!$A$236,"INVESTIMENTO","ERRO - VERIFICAR"))))</f>
        <v/>
      </c>
      <c r="S396" s="64" t="str">
        <f t="shared" si="13"/>
        <v/>
      </c>
    </row>
    <row r="397" spans="17:19" x14ac:dyDescent="0.25">
      <c r="Q397" s="51" t="str">
        <f t="shared" si="12"/>
        <v/>
      </c>
      <c r="R397" s="51" t="str">
        <f>IF(M397="","",IF(M397&lt;&gt;'Tabelas auxiliares'!$B$236,"FOLHA DE PESSOAL",IF(Q397='Tabelas auxiliares'!$A$237,"CUSTEIO",IF(Q397='Tabelas auxiliares'!$A$236,"INVESTIMENTO","ERRO - VERIFICAR"))))</f>
        <v/>
      </c>
      <c r="S397" s="64" t="str">
        <f t="shared" si="13"/>
        <v/>
      </c>
    </row>
    <row r="398" spans="17:19" x14ac:dyDescent="0.25">
      <c r="Q398" s="51" t="str">
        <f t="shared" si="12"/>
        <v/>
      </c>
      <c r="R398" s="51" t="str">
        <f>IF(M398="","",IF(M398&lt;&gt;'Tabelas auxiliares'!$B$236,"FOLHA DE PESSOAL",IF(Q398='Tabelas auxiliares'!$A$237,"CUSTEIO",IF(Q398='Tabelas auxiliares'!$A$236,"INVESTIMENTO","ERRO - VERIFICAR"))))</f>
        <v/>
      </c>
      <c r="S398" s="64" t="str">
        <f t="shared" si="13"/>
        <v/>
      </c>
    </row>
    <row r="399" spans="17:19" x14ac:dyDescent="0.25">
      <c r="Q399" s="51" t="str">
        <f t="shared" si="12"/>
        <v/>
      </c>
      <c r="R399" s="51" t="str">
        <f>IF(M399="","",IF(M399&lt;&gt;'Tabelas auxiliares'!$B$236,"FOLHA DE PESSOAL",IF(Q399='Tabelas auxiliares'!$A$237,"CUSTEIO",IF(Q399='Tabelas auxiliares'!$A$236,"INVESTIMENTO","ERRO - VERIFICAR"))))</f>
        <v/>
      </c>
      <c r="S399" s="64" t="str">
        <f t="shared" si="13"/>
        <v/>
      </c>
    </row>
    <row r="400" spans="17:19" x14ac:dyDescent="0.25">
      <c r="Q400" s="51" t="str">
        <f t="shared" si="12"/>
        <v/>
      </c>
      <c r="R400" s="51" t="str">
        <f>IF(M400="","",IF(M400&lt;&gt;'Tabelas auxiliares'!$B$236,"FOLHA DE PESSOAL",IF(Q400='Tabelas auxiliares'!$A$237,"CUSTEIO",IF(Q400='Tabelas auxiliares'!$A$236,"INVESTIMENTO","ERRO - VERIFICAR"))))</f>
        <v/>
      </c>
      <c r="S400" s="64" t="str">
        <f t="shared" si="13"/>
        <v/>
      </c>
    </row>
    <row r="401" spans="17:19" x14ac:dyDescent="0.25">
      <c r="Q401" s="51" t="str">
        <f t="shared" si="12"/>
        <v/>
      </c>
      <c r="R401" s="51" t="str">
        <f>IF(M401="","",IF(M401&lt;&gt;'Tabelas auxiliares'!$B$236,"FOLHA DE PESSOAL",IF(Q401='Tabelas auxiliares'!$A$237,"CUSTEIO",IF(Q401='Tabelas auxiliares'!$A$236,"INVESTIMENTO","ERRO - VERIFICAR"))))</f>
        <v/>
      </c>
      <c r="S401" s="64" t="str">
        <f t="shared" si="13"/>
        <v/>
      </c>
    </row>
    <row r="402" spans="17:19" x14ac:dyDescent="0.25">
      <c r="Q402" s="51" t="str">
        <f t="shared" si="12"/>
        <v/>
      </c>
      <c r="R402" s="51" t="str">
        <f>IF(M402="","",IF(M402&lt;&gt;'Tabelas auxiliares'!$B$236,"FOLHA DE PESSOAL",IF(Q402='Tabelas auxiliares'!$A$237,"CUSTEIO",IF(Q402='Tabelas auxiliares'!$A$236,"INVESTIMENTO","ERRO - VERIFICAR"))))</f>
        <v/>
      </c>
      <c r="S402" s="64" t="str">
        <f t="shared" si="13"/>
        <v/>
      </c>
    </row>
    <row r="403" spans="17:19" x14ac:dyDescent="0.25">
      <c r="Q403" s="51" t="str">
        <f t="shared" si="12"/>
        <v/>
      </c>
      <c r="R403" s="51" t="str">
        <f>IF(M403="","",IF(M403&lt;&gt;'Tabelas auxiliares'!$B$236,"FOLHA DE PESSOAL",IF(Q403='Tabelas auxiliares'!$A$237,"CUSTEIO",IF(Q403='Tabelas auxiliares'!$A$236,"INVESTIMENTO","ERRO - VERIFICAR"))))</f>
        <v/>
      </c>
      <c r="S403" s="64" t="str">
        <f t="shared" si="13"/>
        <v/>
      </c>
    </row>
    <row r="404" spans="17:19" x14ac:dyDescent="0.25">
      <c r="Q404" s="51" t="str">
        <f t="shared" si="12"/>
        <v/>
      </c>
      <c r="R404" s="51" t="str">
        <f>IF(M404="","",IF(M404&lt;&gt;'Tabelas auxiliares'!$B$236,"FOLHA DE PESSOAL",IF(Q404='Tabelas auxiliares'!$A$237,"CUSTEIO",IF(Q404='Tabelas auxiliares'!$A$236,"INVESTIMENTO","ERRO - VERIFICAR"))))</f>
        <v/>
      </c>
      <c r="S404" s="64" t="str">
        <f t="shared" si="13"/>
        <v/>
      </c>
    </row>
    <row r="405" spans="17:19" x14ac:dyDescent="0.25">
      <c r="Q405" s="51" t="str">
        <f t="shared" si="12"/>
        <v/>
      </c>
      <c r="R405" s="51" t="str">
        <f>IF(M405="","",IF(M405&lt;&gt;'Tabelas auxiliares'!$B$236,"FOLHA DE PESSOAL",IF(Q405='Tabelas auxiliares'!$A$237,"CUSTEIO",IF(Q405='Tabelas auxiliares'!$A$236,"INVESTIMENTO","ERRO - VERIFICAR"))))</f>
        <v/>
      </c>
      <c r="S405" s="64" t="str">
        <f t="shared" si="13"/>
        <v/>
      </c>
    </row>
    <row r="406" spans="17:19" x14ac:dyDescent="0.25">
      <c r="Q406" s="51" t="str">
        <f t="shared" si="12"/>
        <v/>
      </c>
      <c r="R406" s="51" t="str">
        <f>IF(M406="","",IF(M406&lt;&gt;'Tabelas auxiliares'!$B$236,"FOLHA DE PESSOAL",IF(Q406='Tabelas auxiliares'!$A$237,"CUSTEIO",IF(Q406='Tabelas auxiliares'!$A$236,"INVESTIMENTO","ERRO - VERIFICAR"))))</f>
        <v/>
      </c>
      <c r="S406" s="64" t="str">
        <f t="shared" si="13"/>
        <v/>
      </c>
    </row>
    <row r="407" spans="17:19" x14ac:dyDescent="0.25">
      <c r="Q407" s="51" t="str">
        <f t="shared" si="12"/>
        <v/>
      </c>
      <c r="R407" s="51" t="str">
        <f>IF(M407="","",IF(M407&lt;&gt;'Tabelas auxiliares'!$B$236,"FOLHA DE PESSOAL",IF(Q407='Tabelas auxiliares'!$A$237,"CUSTEIO",IF(Q407='Tabelas auxiliares'!$A$236,"INVESTIMENTO","ERRO - VERIFICAR"))))</f>
        <v/>
      </c>
      <c r="S407" s="64" t="str">
        <f t="shared" si="13"/>
        <v/>
      </c>
    </row>
    <row r="408" spans="17:19" x14ac:dyDescent="0.25">
      <c r="Q408" s="51" t="str">
        <f t="shared" si="12"/>
        <v/>
      </c>
      <c r="R408" s="51" t="str">
        <f>IF(M408="","",IF(M408&lt;&gt;'Tabelas auxiliares'!$B$236,"FOLHA DE PESSOAL",IF(Q408='Tabelas auxiliares'!$A$237,"CUSTEIO",IF(Q408='Tabelas auxiliares'!$A$236,"INVESTIMENTO","ERRO - VERIFICAR"))))</f>
        <v/>
      </c>
      <c r="S408" s="64" t="str">
        <f t="shared" si="13"/>
        <v/>
      </c>
    </row>
    <row r="409" spans="17:19" x14ac:dyDescent="0.25">
      <c r="Q409" s="51" t="str">
        <f t="shared" si="12"/>
        <v/>
      </c>
      <c r="R409" s="51" t="str">
        <f>IF(M409="","",IF(M409&lt;&gt;'Tabelas auxiliares'!$B$236,"FOLHA DE PESSOAL",IF(Q409='Tabelas auxiliares'!$A$237,"CUSTEIO",IF(Q409='Tabelas auxiliares'!$A$236,"INVESTIMENTO","ERRO - VERIFICAR"))))</f>
        <v/>
      </c>
      <c r="S409" s="64" t="str">
        <f t="shared" si="13"/>
        <v/>
      </c>
    </row>
    <row r="410" spans="17:19" x14ac:dyDescent="0.25">
      <c r="Q410" s="51" t="str">
        <f t="shared" si="12"/>
        <v/>
      </c>
      <c r="R410" s="51" t="str">
        <f>IF(M410="","",IF(M410&lt;&gt;'Tabelas auxiliares'!$B$236,"FOLHA DE PESSOAL",IF(Q410='Tabelas auxiliares'!$A$237,"CUSTEIO",IF(Q410='Tabelas auxiliares'!$A$236,"INVESTIMENTO","ERRO - VERIFICAR"))))</f>
        <v/>
      </c>
      <c r="S410" s="64" t="str">
        <f t="shared" si="13"/>
        <v/>
      </c>
    </row>
    <row r="411" spans="17:19" x14ac:dyDescent="0.25">
      <c r="Q411" s="51" t="str">
        <f t="shared" si="12"/>
        <v/>
      </c>
      <c r="R411" s="51" t="str">
        <f>IF(M411="","",IF(M411&lt;&gt;'Tabelas auxiliares'!$B$236,"FOLHA DE PESSOAL",IF(Q411='Tabelas auxiliares'!$A$237,"CUSTEIO",IF(Q411='Tabelas auxiliares'!$A$236,"INVESTIMENTO","ERRO - VERIFICAR"))))</f>
        <v/>
      </c>
      <c r="S411" s="64" t="str">
        <f t="shared" si="13"/>
        <v/>
      </c>
    </row>
    <row r="412" spans="17:19" x14ac:dyDescent="0.25">
      <c r="Q412" s="51" t="str">
        <f t="shared" si="12"/>
        <v/>
      </c>
      <c r="R412" s="51" t="str">
        <f>IF(M412="","",IF(M412&lt;&gt;'Tabelas auxiliares'!$B$236,"FOLHA DE PESSOAL",IF(Q412='Tabelas auxiliares'!$A$237,"CUSTEIO",IF(Q412='Tabelas auxiliares'!$A$236,"INVESTIMENTO","ERRO - VERIFICAR"))))</f>
        <v/>
      </c>
      <c r="S412" s="64" t="str">
        <f t="shared" si="13"/>
        <v/>
      </c>
    </row>
    <row r="413" spans="17:19" x14ac:dyDescent="0.25">
      <c r="Q413" s="51" t="str">
        <f t="shared" si="12"/>
        <v/>
      </c>
      <c r="R413" s="51" t="str">
        <f>IF(M413="","",IF(M413&lt;&gt;'Tabelas auxiliares'!$B$236,"FOLHA DE PESSOAL",IF(Q413='Tabelas auxiliares'!$A$237,"CUSTEIO",IF(Q413='Tabelas auxiliares'!$A$236,"INVESTIMENTO","ERRO - VERIFICAR"))))</f>
        <v/>
      </c>
      <c r="S413" s="64" t="str">
        <f t="shared" si="13"/>
        <v/>
      </c>
    </row>
    <row r="414" spans="17:19" x14ac:dyDescent="0.25">
      <c r="Q414" s="51" t="str">
        <f t="shared" si="12"/>
        <v/>
      </c>
      <c r="R414" s="51" t="str">
        <f>IF(M414="","",IF(M414&lt;&gt;'Tabelas auxiliares'!$B$236,"FOLHA DE PESSOAL",IF(Q414='Tabelas auxiliares'!$A$237,"CUSTEIO",IF(Q414='Tabelas auxiliares'!$A$236,"INVESTIMENTO","ERRO - VERIFICAR"))))</f>
        <v/>
      </c>
      <c r="S414" s="64" t="str">
        <f t="shared" si="13"/>
        <v/>
      </c>
    </row>
    <row r="415" spans="17:19" x14ac:dyDescent="0.25">
      <c r="Q415" s="51" t="str">
        <f t="shared" si="12"/>
        <v/>
      </c>
      <c r="R415" s="51" t="str">
        <f>IF(M415="","",IF(M415&lt;&gt;'Tabelas auxiliares'!$B$236,"FOLHA DE PESSOAL",IF(Q415='Tabelas auxiliares'!$A$237,"CUSTEIO",IF(Q415='Tabelas auxiliares'!$A$236,"INVESTIMENTO","ERRO - VERIFICAR"))))</f>
        <v/>
      </c>
      <c r="S415" s="64" t="str">
        <f t="shared" si="13"/>
        <v/>
      </c>
    </row>
    <row r="416" spans="17:19" x14ac:dyDescent="0.25">
      <c r="Q416" s="51" t="str">
        <f t="shared" si="12"/>
        <v/>
      </c>
      <c r="R416" s="51" t="str">
        <f>IF(M416="","",IF(M416&lt;&gt;'Tabelas auxiliares'!$B$236,"FOLHA DE PESSOAL",IF(Q416='Tabelas auxiliares'!$A$237,"CUSTEIO",IF(Q416='Tabelas auxiliares'!$A$236,"INVESTIMENTO","ERRO - VERIFICAR"))))</f>
        <v/>
      </c>
      <c r="S416" s="64" t="str">
        <f t="shared" si="13"/>
        <v/>
      </c>
    </row>
    <row r="417" spans="17:19" x14ac:dyDescent="0.25">
      <c r="Q417" s="51" t="str">
        <f t="shared" si="12"/>
        <v/>
      </c>
      <c r="R417" s="51" t="str">
        <f>IF(M417="","",IF(M417&lt;&gt;'Tabelas auxiliares'!$B$236,"FOLHA DE PESSOAL",IF(Q417='Tabelas auxiliares'!$A$237,"CUSTEIO",IF(Q417='Tabelas auxiliares'!$A$236,"INVESTIMENTO","ERRO - VERIFICAR"))))</f>
        <v/>
      </c>
      <c r="S417" s="64" t="str">
        <f t="shared" si="13"/>
        <v/>
      </c>
    </row>
    <row r="418" spans="17:19" x14ac:dyDescent="0.25">
      <c r="Q418" s="51" t="str">
        <f t="shared" si="12"/>
        <v/>
      </c>
      <c r="R418" s="51" t="str">
        <f>IF(M418="","",IF(M418&lt;&gt;'Tabelas auxiliares'!$B$236,"FOLHA DE PESSOAL",IF(Q418='Tabelas auxiliares'!$A$237,"CUSTEIO",IF(Q418='Tabelas auxiliares'!$A$236,"INVESTIMENTO","ERRO - VERIFICAR"))))</f>
        <v/>
      </c>
      <c r="S418" s="64" t="str">
        <f t="shared" si="13"/>
        <v/>
      </c>
    </row>
    <row r="419" spans="17:19" x14ac:dyDescent="0.25">
      <c r="Q419" s="51" t="str">
        <f t="shared" si="12"/>
        <v/>
      </c>
      <c r="R419" s="51" t="str">
        <f>IF(M419="","",IF(M419&lt;&gt;'Tabelas auxiliares'!$B$236,"FOLHA DE PESSOAL",IF(Q419='Tabelas auxiliares'!$A$237,"CUSTEIO",IF(Q419='Tabelas auxiliares'!$A$236,"INVESTIMENTO","ERRO - VERIFICAR"))))</f>
        <v/>
      </c>
      <c r="S419" s="64" t="str">
        <f t="shared" si="13"/>
        <v/>
      </c>
    </row>
    <row r="420" spans="17:19" x14ac:dyDescent="0.25">
      <c r="Q420" s="51" t="str">
        <f t="shared" si="12"/>
        <v/>
      </c>
      <c r="R420" s="51" t="str">
        <f>IF(M420="","",IF(M420&lt;&gt;'Tabelas auxiliares'!$B$236,"FOLHA DE PESSOAL",IF(Q420='Tabelas auxiliares'!$A$237,"CUSTEIO",IF(Q420='Tabelas auxiliares'!$A$236,"INVESTIMENTO","ERRO - VERIFICAR"))))</f>
        <v/>
      </c>
      <c r="S420" s="64" t="str">
        <f t="shared" si="13"/>
        <v/>
      </c>
    </row>
    <row r="421" spans="17:19" x14ac:dyDescent="0.25">
      <c r="Q421" s="51" t="str">
        <f t="shared" si="12"/>
        <v/>
      </c>
      <c r="R421" s="51" t="str">
        <f>IF(M421="","",IF(M421&lt;&gt;'Tabelas auxiliares'!$B$236,"FOLHA DE PESSOAL",IF(Q421='Tabelas auxiliares'!$A$237,"CUSTEIO",IF(Q421='Tabelas auxiliares'!$A$236,"INVESTIMENTO","ERRO - VERIFICAR"))))</f>
        <v/>
      </c>
      <c r="S421" s="64" t="str">
        <f t="shared" si="13"/>
        <v/>
      </c>
    </row>
    <row r="422" spans="17:19" x14ac:dyDescent="0.25">
      <c r="Q422" s="51" t="str">
        <f t="shared" si="12"/>
        <v/>
      </c>
      <c r="R422" s="51" t="str">
        <f>IF(M422="","",IF(M422&lt;&gt;'Tabelas auxiliares'!$B$236,"FOLHA DE PESSOAL",IF(Q422='Tabelas auxiliares'!$A$237,"CUSTEIO",IF(Q422='Tabelas auxiliares'!$A$236,"INVESTIMENTO","ERRO - VERIFICAR"))))</f>
        <v/>
      </c>
      <c r="S422" s="64" t="str">
        <f t="shared" si="13"/>
        <v/>
      </c>
    </row>
    <row r="423" spans="17:19" x14ac:dyDescent="0.25">
      <c r="Q423" s="51" t="str">
        <f t="shared" si="12"/>
        <v/>
      </c>
      <c r="R423" s="51" t="str">
        <f>IF(M423="","",IF(M423&lt;&gt;'Tabelas auxiliares'!$B$236,"FOLHA DE PESSOAL",IF(Q423='Tabelas auxiliares'!$A$237,"CUSTEIO",IF(Q423='Tabelas auxiliares'!$A$236,"INVESTIMENTO","ERRO - VERIFICAR"))))</f>
        <v/>
      </c>
      <c r="S423" s="64" t="str">
        <f t="shared" si="13"/>
        <v/>
      </c>
    </row>
    <row r="424" spans="17:19" x14ac:dyDescent="0.25">
      <c r="Q424" s="51" t="str">
        <f t="shared" si="12"/>
        <v/>
      </c>
      <c r="R424" s="51" t="str">
        <f>IF(M424="","",IF(M424&lt;&gt;'Tabelas auxiliares'!$B$236,"FOLHA DE PESSOAL",IF(Q424='Tabelas auxiliares'!$A$237,"CUSTEIO",IF(Q424='Tabelas auxiliares'!$A$236,"INVESTIMENTO","ERRO - VERIFICAR"))))</f>
        <v/>
      </c>
      <c r="S424" s="64" t="str">
        <f t="shared" si="13"/>
        <v/>
      </c>
    </row>
    <row r="425" spans="17:19" x14ac:dyDescent="0.25">
      <c r="Q425" s="51" t="str">
        <f t="shared" si="12"/>
        <v/>
      </c>
      <c r="R425" s="51" t="str">
        <f>IF(M425="","",IF(M425&lt;&gt;'Tabelas auxiliares'!$B$236,"FOLHA DE PESSOAL",IF(Q425='Tabelas auxiliares'!$A$237,"CUSTEIO",IF(Q425='Tabelas auxiliares'!$A$236,"INVESTIMENTO","ERRO - VERIFICAR"))))</f>
        <v/>
      </c>
      <c r="S425" s="64" t="str">
        <f t="shared" si="13"/>
        <v/>
      </c>
    </row>
    <row r="426" spans="17:19" x14ac:dyDescent="0.25">
      <c r="Q426" s="51" t="str">
        <f t="shared" si="12"/>
        <v/>
      </c>
      <c r="R426" s="51" t="str">
        <f>IF(M426="","",IF(M426&lt;&gt;'Tabelas auxiliares'!$B$236,"FOLHA DE PESSOAL",IF(Q426='Tabelas auxiliares'!$A$237,"CUSTEIO",IF(Q426='Tabelas auxiliares'!$A$236,"INVESTIMENTO","ERRO - VERIFICAR"))))</f>
        <v/>
      </c>
      <c r="S426" s="64" t="str">
        <f t="shared" si="13"/>
        <v/>
      </c>
    </row>
    <row r="427" spans="17:19" x14ac:dyDescent="0.25">
      <c r="Q427" s="51" t="str">
        <f t="shared" si="12"/>
        <v/>
      </c>
      <c r="R427" s="51" t="str">
        <f>IF(M427="","",IF(M427&lt;&gt;'Tabelas auxiliares'!$B$236,"FOLHA DE PESSOAL",IF(Q427='Tabelas auxiliares'!$A$237,"CUSTEIO",IF(Q427='Tabelas auxiliares'!$A$236,"INVESTIMENTO","ERRO - VERIFICAR"))))</f>
        <v/>
      </c>
      <c r="S427" s="64" t="str">
        <f t="shared" si="13"/>
        <v/>
      </c>
    </row>
    <row r="428" spans="17:19" x14ac:dyDescent="0.25">
      <c r="Q428" s="51" t="str">
        <f t="shared" si="12"/>
        <v/>
      </c>
      <c r="R428" s="51" t="str">
        <f>IF(M428="","",IF(M428&lt;&gt;'Tabelas auxiliares'!$B$236,"FOLHA DE PESSOAL",IF(Q428='Tabelas auxiliares'!$A$237,"CUSTEIO",IF(Q428='Tabelas auxiliares'!$A$236,"INVESTIMENTO","ERRO - VERIFICAR"))))</f>
        <v/>
      </c>
      <c r="S428" s="64" t="str">
        <f t="shared" si="13"/>
        <v/>
      </c>
    </row>
    <row r="429" spans="17:19" x14ac:dyDescent="0.25">
      <c r="Q429" s="51" t="str">
        <f t="shared" si="12"/>
        <v/>
      </c>
      <c r="R429" s="51" t="str">
        <f>IF(M429="","",IF(M429&lt;&gt;'Tabelas auxiliares'!$B$236,"FOLHA DE PESSOAL",IF(Q429='Tabelas auxiliares'!$A$237,"CUSTEIO",IF(Q429='Tabelas auxiliares'!$A$236,"INVESTIMENTO","ERRO - VERIFICAR"))))</f>
        <v/>
      </c>
      <c r="S429" s="64" t="str">
        <f t="shared" si="13"/>
        <v/>
      </c>
    </row>
    <row r="430" spans="17:19" x14ac:dyDescent="0.25">
      <c r="Q430" s="51" t="str">
        <f t="shared" si="12"/>
        <v/>
      </c>
      <c r="R430" s="51" t="str">
        <f>IF(M430="","",IF(M430&lt;&gt;'Tabelas auxiliares'!$B$236,"FOLHA DE PESSOAL",IF(Q430='Tabelas auxiliares'!$A$237,"CUSTEIO",IF(Q430='Tabelas auxiliares'!$A$236,"INVESTIMENTO","ERRO - VERIFICAR"))))</f>
        <v/>
      </c>
      <c r="S430" s="64" t="str">
        <f t="shared" si="13"/>
        <v/>
      </c>
    </row>
    <row r="431" spans="17:19" x14ac:dyDescent="0.25">
      <c r="Q431" s="51" t="str">
        <f t="shared" si="12"/>
        <v/>
      </c>
      <c r="R431" s="51" t="str">
        <f>IF(M431="","",IF(M431&lt;&gt;'Tabelas auxiliares'!$B$236,"FOLHA DE PESSOAL",IF(Q431='Tabelas auxiliares'!$A$237,"CUSTEIO",IF(Q431='Tabelas auxiliares'!$A$236,"INVESTIMENTO","ERRO - VERIFICAR"))))</f>
        <v/>
      </c>
      <c r="S431" s="64" t="str">
        <f t="shared" si="13"/>
        <v/>
      </c>
    </row>
    <row r="432" spans="17:19" x14ac:dyDescent="0.25">
      <c r="Q432" s="51" t="str">
        <f t="shared" si="12"/>
        <v/>
      </c>
      <c r="R432" s="51" t="str">
        <f>IF(M432="","",IF(M432&lt;&gt;'Tabelas auxiliares'!$B$236,"FOLHA DE PESSOAL",IF(Q432='Tabelas auxiliares'!$A$237,"CUSTEIO",IF(Q432='Tabelas auxiliares'!$A$236,"INVESTIMENTO","ERRO - VERIFICAR"))))</f>
        <v/>
      </c>
      <c r="S432" s="64" t="str">
        <f t="shared" si="13"/>
        <v/>
      </c>
    </row>
    <row r="433" spans="17:19" x14ac:dyDescent="0.25">
      <c r="Q433" s="51" t="str">
        <f t="shared" si="12"/>
        <v/>
      </c>
      <c r="R433" s="51" t="str">
        <f>IF(M433="","",IF(M433&lt;&gt;'Tabelas auxiliares'!$B$236,"FOLHA DE PESSOAL",IF(Q433='Tabelas auxiliares'!$A$237,"CUSTEIO",IF(Q433='Tabelas auxiliares'!$A$236,"INVESTIMENTO","ERRO - VERIFICAR"))))</f>
        <v/>
      </c>
      <c r="S433" s="64" t="str">
        <f t="shared" si="13"/>
        <v/>
      </c>
    </row>
    <row r="434" spans="17:19" x14ac:dyDescent="0.25">
      <c r="Q434" s="51" t="str">
        <f t="shared" si="12"/>
        <v/>
      </c>
      <c r="R434" s="51" t="str">
        <f>IF(M434="","",IF(M434&lt;&gt;'Tabelas auxiliares'!$B$236,"FOLHA DE PESSOAL",IF(Q434='Tabelas auxiliares'!$A$237,"CUSTEIO",IF(Q434='Tabelas auxiliares'!$A$236,"INVESTIMENTO","ERRO - VERIFICAR"))))</f>
        <v/>
      </c>
      <c r="S434" s="64" t="str">
        <f t="shared" si="13"/>
        <v/>
      </c>
    </row>
    <row r="435" spans="17:19" x14ac:dyDescent="0.25">
      <c r="Q435" s="51" t="str">
        <f t="shared" si="12"/>
        <v/>
      </c>
      <c r="R435" s="51" t="str">
        <f>IF(M435="","",IF(M435&lt;&gt;'Tabelas auxiliares'!$B$236,"FOLHA DE PESSOAL",IF(Q435='Tabelas auxiliares'!$A$237,"CUSTEIO",IF(Q435='Tabelas auxiliares'!$A$236,"INVESTIMENTO","ERRO - VERIFICAR"))))</f>
        <v/>
      </c>
      <c r="S435" s="64" t="str">
        <f t="shared" si="13"/>
        <v/>
      </c>
    </row>
    <row r="436" spans="17:19" x14ac:dyDescent="0.25">
      <c r="Q436" s="51" t="str">
        <f t="shared" si="12"/>
        <v/>
      </c>
      <c r="R436" s="51" t="str">
        <f>IF(M436="","",IF(M436&lt;&gt;'Tabelas auxiliares'!$B$236,"FOLHA DE PESSOAL",IF(Q436='Tabelas auxiliares'!$A$237,"CUSTEIO",IF(Q436='Tabelas auxiliares'!$A$236,"INVESTIMENTO","ERRO - VERIFICAR"))))</f>
        <v/>
      </c>
      <c r="S436" s="64" t="str">
        <f t="shared" si="13"/>
        <v/>
      </c>
    </row>
    <row r="437" spans="17:19" x14ac:dyDescent="0.25">
      <c r="Q437" s="51" t="str">
        <f t="shared" si="12"/>
        <v/>
      </c>
      <c r="R437" s="51" t="str">
        <f>IF(M437="","",IF(M437&lt;&gt;'Tabelas auxiliares'!$B$236,"FOLHA DE PESSOAL",IF(Q437='Tabelas auxiliares'!$A$237,"CUSTEIO",IF(Q437='Tabelas auxiliares'!$A$236,"INVESTIMENTO","ERRO - VERIFICAR"))))</f>
        <v/>
      </c>
      <c r="S437" s="64" t="str">
        <f t="shared" si="13"/>
        <v/>
      </c>
    </row>
    <row r="438" spans="17:19" x14ac:dyDescent="0.25">
      <c r="Q438" s="51" t="str">
        <f t="shared" si="12"/>
        <v/>
      </c>
      <c r="R438" s="51" t="str">
        <f>IF(M438="","",IF(M438&lt;&gt;'Tabelas auxiliares'!$B$236,"FOLHA DE PESSOAL",IF(Q438='Tabelas auxiliares'!$A$237,"CUSTEIO",IF(Q438='Tabelas auxiliares'!$A$236,"INVESTIMENTO","ERRO - VERIFICAR"))))</f>
        <v/>
      </c>
      <c r="S438" s="64" t="str">
        <f t="shared" si="13"/>
        <v/>
      </c>
    </row>
    <row r="439" spans="17:19" x14ac:dyDescent="0.25">
      <c r="Q439" s="51" t="str">
        <f t="shared" si="12"/>
        <v/>
      </c>
      <c r="R439" s="51" t="str">
        <f>IF(M439="","",IF(M439&lt;&gt;'Tabelas auxiliares'!$B$236,"FOLHA DE PESSOAL",IF(Q439='Tabelas auxiliares'!$A$237,"CUSTEIO",IF(Q439='Tabelas auxiliares'!$A$236,"INVESTIMENTO","ERRO - VERIFICAR"))))</f>
        <v/>
      </c>
      <c r="S439" s="64" t="str">
        <f t="shared" si="13"/>
        <v/>
      </c>
    </row>
    <row r="440" spans="17:19" x14ac:dyDescent="0.25">
      <c r="Q440" s="51" t="str">
        <f t="shared" si="12"/>
        <v/>
      </c>
      <c r="R440" s="51" t="str">
        <f>IF(M440="","",IF(M440&lt;&gt;'Tabelas auxiliares'!$B$236,"FOLHA DE PESSOAL",IF(Q440='Tabelas auxiliares'!$A$237,"CUSTEIO",IF(Q440='Tabelas auxiliares'!$A$236,"INVESTIMENTO","ERRO - VERIFICAR"))))</f>
        <v/>
      </c>
      <c r="S440" s="64" t="str">
        <f t="shared" si="13"/>
        <v/>
      </c>
    </row>
    <row r="441" spans="17:19" x14ac:dyDescent="0.25">
      <c r="Q441" s="51" t="str">
        <f t="shared" si="12"/>
        <v/>
      </c>
      <c r="R441" s="51" t="str">
        <f>IF(M441="","",IF(M441&lt;&gt;'Tabelas auxiliares'!$B$236,"FOLHA DE PESSOAL",IF(Q441='Tabelas auxiliares'!$A$237,"CUSTEIO",IF(Q441='Tabelas auxiliares'!$A$236,"INVESTIMENTO","ERRO - VERIFICAR"))))</f>
        <v/>
      </c>
      <c r="S441" s="64" t="str">
        <f t="shared" si="13"/>
        <v/>
      </c>
    </row>
    <row r="442" spans="17:19" x14ac:dyDescent="0.25">
      <c r="Q442" s="51" t="str">
        <f t="shared" si="12"/>
        <v/>
      </c>
      <c r="R442" s="51" t="str">
        <f>IF(M442="","",IF(M442&lt;&gt;'Tabelas auxiliares'!$B$236,"FOLHA DE PESSOAL",IF(Q442='Tabelas auxiliares'!$A$237,"CUSTEIO",IF(Q442='Tabelas auxiliares'!$A$236,"INVESTIMENTO","ERRO - VERIFICAR"))))</f>
        <v/>
      </c>
      <c r="S442" s="64" t="str">
        <f t="shared" si="13"/>
        <v/>
      </c>
    </row>
    <row r="443" spans="17:19" x14ac:dyDescent="0.25">
      <c r="Q443" s="51" t="str">
        <f t="shared" si="12"/>
        <v/>
      </c>
      <c r="R443" s="51" t="str">
        <f>IF(M443="","",IF(M443&lt;&gt;'Tabelas auxiliares'!$B$236,"FOLHA DE PESSOAL",IF(Q443='Tabelas auxiliares'!$A$237,"CUSTEIO",IF(Q443='Tabelas auxiliares'!$A$236,"INVESTIMENTO","ERRO - VERIFICAR"))))</f>
        <v/>
      </c>
      <c r="S443" s="64" t="str">
        <f t="shared" si="13"/>
        <v/>
      </c>
    </row>
    <row r="444" spans="17:19" x14ac:dyDescent="0.25">
      <c r="Q444" s="51" t="str">
        <f t="shared" si="12"/>
        <v/>
      </c>
      <c r="R444" s="51" t="str">
        <f>IF(M444="","",IF(M444&lt;&gt;'Tabelas auxiliares'!$B$236,"FOLHA DE PESSOAL",IF(Q444='Tabelas auxiliares'!$A$237,"CUSTEIO",IF(Q444='Tabelas auxiliares'!$A$236,"INVESTIMENTO","ERRO - VERIFICAR"))))</f>
        <v/>
      </c>
      <c r="S444" s="64" t="str">
        <f t="shared" si="13"/>
        <v/>
      </c>
    </row>
    <row r="445" spans="17:19" x14ac:dyDescent="0.25">
      <c r="Q445" s="51" t="str">
        <f t="shared" si="12"/>
        <v/>
      </c>
      <c r="R445" s="51" t="str">
        <f>IF(M445="","",IF(M445&lt;&gt;'Tabelas auxiliares'!$B$236,"FOLHA DE PESSOAL",IF(Q445='Tabelas auxiliares'!$A$237,"CUSTEIO",IF(Q445='Tabelas auxiliares'!$A$236,"INVESTIMENTO","ERRO - VERIFICAR"))))</f>
        <v/>
      </c>
      <c r="S445" s="64" t="str">
        <f t="shared" si="13"/>
        <v/>
      </c>
    </row>
    <row r="446" spans="17:19" x14ac:dyDescent="0.25">
      <c r="Q446" s="51" t="str">
        <f t="shared" si="12"/>
        <v/>
      </c>
      <c r="R446" s="51" t="str">
        <f>IF(M446="","",IF(M446&lt;&gt;'Tabelas auxiliares'!$B$236,"FOLHA DE PESSOAL",IF(Q446='Tabelas auxiliares'!$A$237,"CUSTEIO",IF(Q446='Tabelas auxiliares'!$A$236,"INVESTIMENTO","ERRO - VERIFICAR"))))</f>
        <v/>
      </c>
      <c r="S446" s="64" t="str">
        <f t="shared" si="13"/>
        <v/>
      </c>
    </row>
    <row r="447" spans="17:19" x14ac:dyDescent="0.25">
      <c r="Q447" s="51" t="str">
        <f t="shared" si="12"/>
        <v/>
      </c>
      <c r="R447" s="51" t="str">
        <f>IF(M447="","",IF(M447&lt;&gt;'Tabelas auxiliares'!$B$236,"FOLHA DE PESSOAL",IF(Q447='Tabelas auxiliares'!$A$237,"CUSTEIO",IF(Q447='Tabelas auxiliares'!$A$236,"INVESTIMENTO","ERRO - VERIFICAR"))))</f>
        <v/>
      </c>
      <c r="S447" s="64" t="str">
        <f t="shared" si="13"/>
        <v/>
      </c>
    </row>
    <row r="448" spans="17:19" x14ac:dyDescent="0.25">
      <c r="Q448" s="51" t="str">
        <f t="shared" si="12"/>
        <v/>
      </c>
      <c r="R448" s="51" t="str">
        <f>IF(M448="","",IF(M448&lt;&gt;'Tabelas auxiliares'!$B$236,"FOLHA DE PESSOAL",IF(Q448='Tabelas auxiliares'!$A$237,"CUSTEIO",IF(Q448='Tabelas auxiliares'!$A$236,"INVESTIMENTO","ERRO - VERIFICAR"))))</f>
        <v/>
      </c>
      <c r="S448" s="64" t="str">
        <f t="shared" si="13"/>
        <v/>
      </c>
    </row>
    <row r="449" spans="17:19" x14ac:dyDescent="0.25">
      <c r="Q449" s="51" t="str">
        <f t="shared" si="12"/>
        <v/>
      </c>
      <c r="R449" s="51" t="str">
        <f>IF(M449="","",IF(M449&lt;&gt;'Tabelas auxiliares'!$B$236,"FOLHA DE PESSOAL",IF(Q449='Tabelas auxiliares'!$A$237,"CUSTEIO",IF(Q449='Tabelas auxiliares'!$A$236,"INVESTIMENTO","ERRO - VERIFICAR"))))</f>
        <v/>
      </c>
      <c r="S449" s="64" t="str">
        <f t="shared" si="13"/>
        <v/>
      </c>
    </row>
    <row r="450" spans="17:19" x14ac:dyDescent="0.25">
      <c r="Q450" s="51" t="str">
        <f t="shared" si="12"/>
        <v/>
      </c>
      <c r="R450" s="51" t="str">
        <f>IF(M450="","",IF(M450&lt;&gt;'Tabelas auxiliares'!$B$236,"FOLHA DE PESSOAL",IF(Q450='Tabelas auxiliares'!$A$237,"CUSTEIO",IF(Q450='Tabelas auxiliares'!$A$236,"INVESTIMENTO","ERRO - VERIFICAR"))))</f>
        <v/>
      </c>
      <c r="S450" s="64" t="str">
        <f t="shared" si="13"/>
        <v/>
      </c>
    </row>
    <row r="451" spans="17:19" x14ac:dyDescent="0.25">
      <c r="Q451" s="51" t="str">
        <f t="shared" si="12"/>
        <v/>
      </c>
      <c r="R451" s="51" t="str">
        <f>IF(M451="","",IF(M451&lt;&gt;'Tabelas auxiliares'!$B$236,"FOLHA DE PESSOAL",IF(Q451='Tabelas auxiliares'!$A$237,"CUSTEIO",IF(Q451='Tabelas auxiliares'!$A$236,"INVESTIMENTO","ERRO - VERIFICAR"))))</f>
        <v/>
      </c>
      <c r="S451" s="64" t="str">
        <f t="shared" si="13"/>
        <v/>
      </c>
    </row>
    <row r="452" spans="17:19" x14ac:dyDescent="0.25">
      <c r="Q452" s="51" t="str">
        <f t="shared" ref="Q452:Q515" si="14">LEFT(O452,1)</f>
        <v/>
      </c>
      <c r="R452" s="51" t="str">
        <f>IF(M452="","",IF(M452&lt;&gt;'Tabelas auxiliares'!$B$236,"FOLHA DE PESSOAL",IF(Q452='Tabelas auxiliares'!$A$237,"CUSTEIO",IF(Q452='Tabelas auxiliares'!$A$236,"INVESTIMENTO","ERRO - VERIFICAR"))))</f>
        <v/>
      </c>
      <c r="S452" s="64" t="str">
        <f t="shared" si="13"/>
        <v/>
      </c>
    </row>
    <row r="453" spans="17:19" x14ac:dyDescent="0.25">
      <c r="Q453" s="51" t="str">
        <f t="shared" si="14"/>
        <v/>
      </c>
      <c r="R453" s="51" t="str">
        <f>IF(M453="","",IF(M453&lt;&gt;'Tabelas auxiliares'!$B$236,"FOLHA DE PESSOAL",IF(Q453='Tabelas auxiliares'!$A$237,"CUSTEIO",IF(Q453='Tabelas auxiliares'!$A$236,"INVESTIMENTO","ERRO - VERIFICAR"))))</f>
        <v/>
      </c>
      <c r="S453" s="64" t="str">
        <f t="shared" ref="S453:S516" si="15">IF(SUM(T453:X453)=0,"",SUM(T453:X453))</f>
        <v/>
      </c>
    </row>
    <row r="454" spans="17:19" x14ac:dyDescent="0.25">
      <c r="Q454" s="51" t="str">
        <f t="shared" si="14"/>
        <v/>
      </c>
      <c r="R454" s="51" t="str">
        <f>IF(M454="","",IF(M454&lt;&gt;'Tabelas auxiliares'!$B$236,"FOLHA DE PESSOAL",IF(Q454='Tabelas auxiliares'!$A$237,"CUSTEIO",IF(Q454='Tabelas auxiliares'!$A$236,"INVESTIMENTO","ERRO - VERIFICAR"))))</f>
        <v/>
      </c>
      <c r="S454" s="64" t="str">
        <f t="shared" si="15"/>
        <v/>
      </c>
    </row>
    <row r="455" spans="17:19" x14ac:dyDescent="0.25">
      <c r="Q455" s="51" t="str">
        <f t="shared" si="14"/>
        <v/>
      </c>
      <c r="R455" s="51" t="str">
        <f>IF(M455="","",IF(M455&lt;&gt;'Tabelas auxiliares'!$B$236,"FOLHA DE PESSOAL",IF(Q455='Tabelas auxiliares'!$A$237,"CUSTEIO",IF(Q455='Tabelas auxiliares'!$A$236,"INVESTIMENTO","ERRO - VERIFICAR"))))</f>
        <v/>
      </c>
      <c r="S455" s="64" t="str">
        <f t="shared" si="15"/>
        <v/>
      </c>
    </row>
    <row r="456" spans="17:19" x14ac:dyDescent="0.25">
      <c r="Q456" s="51" t="str">
        <f t="shared" si="14"/>
        <v/>
      </c>
      <c r="R456" s="51" t="str">
        <f>IF(M456="","",IF(M456&lt;&gt;'Tabelas auxiliares'!$B$236,"FOLHA DE PESSOAL",IF(Q456='Tabelas auxiliares'!$A$237,"CUSTEIO",IF(Q456='Tabelas auxiliares'!$A$236,"INVESTIMENTO","ERRO - VERIFICAR"))))</f>
        <v/>
      </c>
      <c r="S456" s="64" t="str">
        <f t="shared" si="15"/>
        <v/>
      </c>
    </row>
    <row r="457" spans="17:19" x14ac:dyDescent="0.25">
      <c r="Q457" s="51" t="str">
        <f t="shared" si="14"/>
        <v/>
      </c>
      <c r="R457" s="51" t="str">
        <f>IF(M457="","",IF(M457&lt;&gt;'Tabelas auxiliares'!$B$236,"FOLHA DE PESSOAL",IF(Q457='Tabelas auxiliares'!$A$237,"CUSTEIO",IF(Q457='Tabelas auxiliares'!$A$236,"INVESTIMENTO","ERRO - VERIFICAR"))))</f>
        <v/>
      </c>
      <c r="S457" s="64" t="str">
        <f t="shared" si="15"/>
        <v/>
      </c>
    </row>
    <row r="458" spans="17:19" x14ac:dyDescent="0.25">
      <c r="Q458" s="51" t="str">
        <f t="shared" si="14"/>
        <v/>
      </c>
      <c r="R458" s="51" t="str">
        <f>IF(M458="","",IF(M458&lt;&gt;'Tabelas auxiliares'!$B$236,"FOLHA DE PESSOAL",IF(Q458='Tabelas auxiliares'!$A$237,"CUSTEIO",IF(Q458='Tabelas auxiliares'!$A$236,"INVESTIMENTO","ERRO - VERIFICAR"))))</f>
        <v/>
      </c>
      <c r="S458" s="64" t="str">
        <f t="shared" si="15"/>
        <v/>
      </c>
    </row>
    <row r="459" spans="17:19" x14ac:dyDescent="0.25">
      <c r="Q459" s="51" t="str">
        <f t="shared" si="14"/>
        <v/>
      </c>
      <c r="R459" s="51" t="str">
        <f>IF(M459="","",IF(M459&lt;&gt;'Tabelas auxiliares'!$B$236,"FOLHA DE PESSOAL",IF(Q459='Tabelas auxiliares'!$A$237,"CUSTEIO",IF(Q459='Tabelas auxiliares'!$A$236,"INVESTIMENTO","ERRO - VERIFICAR"))))</f>
        <v/>
      </c>
      <c r="S459" s="64" t="str">
        <f t="shared" si="15"/>
        <v/>
      </c>
    </row>
    <row r="460" spans="17:19" x14ac:dyDescent="0.25">
      <c r="Q460" s="51" t="str">
        <f t="shared" si="14"/>
        <v/>
      </c>
      <c r="R460" s="51" t="str">
        <f>IF(M460="","",IF(M460&lt;&gt;'Tabelas auxiliares'!$B$236,"FOLHA DE PESSOAL",IF(Q460='Tabelas auxiliares'!$A$237,"CUSTEIO",IF(Q460='Tabelas auxiliares'!$A$236,"INVESTIMENTO","ERRO - VERIFICAR"))))</f>
        <v/>
      </c>
      <c r="S460" s="64" t="str">
        <f t="shared" si="15"/>
        <v/>
      </c>
    </row>
    <row r="461" spans="17:19" x14ac:dyDescent="0.25">
      <c r="Q461" s="51" t="str">
        <f t="shared" si="14"/>
        <v/>
      </c>
      <c r="R461" s="51" t="str">
        <f>IF(M461="","",IF(M461&lt;&gt;'Tabelas auxiliares'!$B$236,"FOLHA DE PESSOAL",IF(Q461='Tabelas auxiliares'!$A$237,"CUSTEIO",IF(Q461='Tabelas auxiliares'!$A$236,"INVESTIMENTO","ERRO - VERIFICAR"))))</f>
        <v/>
      </c>
      <c r="S461" s="64" t="str">
        <f t="shared" si="15"/>
        <v/>
      </c>
    </row>
    <row r="462" spans="17:19" x14ac:dyDescent="0.25">
      <c r="Q462" s="51" t="str">
        <f t="shared" si="14"/>
        <v/>
      </c>
      <c r="R462" s="51" t="str">
        <f>IF(M462="","",IF(M462&lt;&gt;'Tabelas auxiliares'!$B$236,"FOLHA DE PESSOAL",IF(Q462='Tabelas auxiliares'!$A$237,"CUSTEIO",IF(Q462='Tabelas auxiliares'!$A$236,"INVESTIMENTO","ERRO - VERIFICAR"))))</f>
        <v/>
      </c>
      <c r="S462" s="64" t="str">
        <f t="shared" si="15"/>
        <v/>
      </c>
    </row>
    <row r="463" spans="17:19" x14ac:dyDescent="0.25">
      <c r="Q463" s="51" t="str">
        <f t="shared" si="14"/>
        <v/>
      </c>
      <c r="R463" s="51" t="str">
        <f>IF(M463="","",IF(M463&lt;&gt;'Tabelas auxiliares'!$B$236,"FOLHA DE PESSOAL",IF(Q463='Tabelas auxiliares'!$A$237,"CUSTEIO",IF(Q463='Tabelas auxiliares'!$A$236,"INVESTIMENTO","ERRO - VERIFICAR"))))</f>
        <v/>
      </c>
      <c r="S463" s="64" t="str">
        <f t="shared" si="15"/>
        <v/>
      </c>
    </row>
    <row r="464" spans="17:19" x14ac:dyDescent="0.25">
      <c r="Q464" s="51" t="str">
        <f t="shared" si="14"/>
        <v/>
      </c>
      <c r="R464" s="51" t="str">
        <f>IF(M464="","",IF(M464&lt;&gt;'Tabelas auxiliares'!$B$236,"FOLHA DE PESSOAL",IF(Q464='Tabelas auxiliares'!$A$237,"CUSTEIO",IF(Q464='Tabelas auxiliares'!$A$236,"INVESTIMENTO","ERRO - VERIFICAR"))))</f>
        <v/>
      </c>
      <c r="S464" s="64" t="str">
        <f t="shared" si="15"/>
        <v/>
      </c>
    </row>
    <row r="465" spans="17:19" x14ac:dyDescent="0.25">
      <c r="Q465" s="51" t="str">
        <f t="shared" si="14"/>
        <v/>
      </c>
      <c r="R465" s="51" t="str">
        <f>IF(M465="","",IF(M465&lt;&gt;'Tabelas auxiliares'!$B$236,"FOLHA DE PESSOAL",IF(Q465='Tabelas auxiliares'!$A$237,"CUSTEIO",IF(Q465='Tabelas auxiliares'!$A$236,"INVESTIMENTO","ERRO - VERIFICAR"))))</f>
        <v/>
      </c>
      <c r="S465" s="64" t="str">
        <f t="shared" si="15"/>
        <v/>
      </c>
    </row>
    <row r="466" spans="17:19" x14ac:dyDescent="0.25">
      <c r="Q466" s="51" t="str">
        <f t="shared" si="14"/>
        <v/>
      </c>
      <c r="R466" s="51" t="str">
        <f>IF(M466="","",IF(M466&lt;&gt;'Tabelas auxiliares'!$B$236,"FOLHA DE PESSOAL",IF(Q466='Tabelas auxiliares'!$A$237,"CUSTEIO",IF(Q466='Tabelas auxiliares'!$A$236,"INVESTIMENTO","ERRO - VERIFICAR"))))</f>
        <v/>
      </c>
      <c r="S466" s="64" t="str">
        <f t="shared" si="15"/>
        <v/>
      </c>
    </row>
    <row r="467" spans="17:19" x14ac:dyDescent="0.25">
      <c r="Q467" s="51" t="str">
        <f t="shared" si="14"/>
        <v/>
      </c>
      <c r="R467" s="51" t="str">
        <f>IF(M467="","",IF(M467&lt;&gt;'Tabelas auxiliares'!$B$236,"FOLHA DE PESSOAL",IF(Q467='Tabelas auxiliares'!$A$237,"CUSTEIO",IF(Q467='Tabelas auxiliares'!$A$236,"INVESTIMENTO","ERRO - VERIFICAR"))))</f>
        <v/>
      </c>
      <c r="S467" s="64" t="str">
        <f t="shared" si="15"/>
        <v/>
      </c>
    </row>
    <row r="468" spans="17:19" x14ac:dyDescent="0.25">
      <c r="Q468" s="51" t="str">
        <f t="shared" si="14"/>
        <v/>
      </c>
      <c r="R468" s="51" t="str">
        <f>IF(M468="","",IF(M468&lt;&gt;'Tabelas auxiliares'!$B$236,"FOLHA DE PESSOAL",IF(Q468='Tabelas auxiliares'!$A$237,"CUSTEIO",IF(Q468='Tabelas auxiliares'!$A$236,"INVESTIMENTO","ERRO - VERIFICAR"))))</f>
        <v/>
      </c>
      <c r="S468" s="64" t="str">
        <f t="shared" si="15"/>
        <v/>
      </c>
    </row>
    <row r="469" spans="17:19" x14ac:dyDescent="0.25">
      <c r="Q469" s="51" t="str">
        <f t="shared" si="14"/>
        <v/>
      </c>
      <c r="R469" s="51" t="str">
        <f>IF(M469="","",IF(M469&lt;&gt;'Tabelas auxiliares'!$B$236,"FOLHA DE PESSOAL",IF(Q469='Tabelas auxiliares'!$A$237,"CUSTEIO",IF(Q469='Tabelas auxiliares'!$A$236,"INVESTIMENTO","ERRO - VERIFICAR"))))</f>
        <v/>
      </c>
      <c r="S469" s="64" t="str">
        <f t="shared" si="15"/>
        <v/>
      </c>
    </row>
    <row r="470" spans="17:19" x14ac:dyDescent="0.25">
      <c r="Q470" s="51" t="str">
        <f t="shared" si="14"/>
        <v/>
      </c>
      <c r="R470" s="51" t="str">
        <f>IF(M470="","",IF(M470&lt;&gt;'Tabelas auxiliares'!$B$236,"FOLHA DE PESSOAL",IF(Q470='Tabelas auxiliares'!$A$237,"CUSTEIO",IF(Q470='Tabelas auxiliares'!$A$236,"INVESTIMENTO","ERRO - VERIFICAR"))))</f>
        <v/>
      </c>
      <c r="S470" s="64" t="str">
        <f t="shared" si="15"/>
        <v/>
      </c>
    </row>
    <row r="471" spans="17:19" x14ac:dyDescent="0.25">
      <c r="Q471" s="51" t="str">
        <f t="shared" si="14"/>
        <v/>
      </c>
      <c r="R471" s="51" t="str">
        <f>IF(M471="","",IF(M471&lt;&gt;'Tabelas auxiliares'!$B$236,"FOLHA DE PESSOAL",IF(Q471='Tabelas auxiliares'!$A$237,"CUSTEIO",IF(Q471='Tabelas auxiliares'!$A$236,"INVESTIMENTO","ERRO - VERIFICAR"))))</f>
        <v/>
      </c>
      <c r="S471" s="64" t="str">
        <f t="shared" si="15"/>
        <v/>
      </c>
    </row>
    <row r="472" spans="17:19" x14ac:dyDescent="0.25">
      <c r="Q472" s="51" t="str">
        <f t="shared" si="14"/>
        <v/>
      </c>
      <c r="R472" s="51" t="str">
        <f>IF(M472="","",IF(M472&lt;&gt;'Tabelas auxiliares'!$B$236,"FOLHA DE PESSOAL",IF(Q472='Tabelas auxiliares'!$A$237,"CUSTEIO",IF(Q472='Tabelas auxiliares'!$A$236,"INVESTIMENTO","ERRO - VERIFICAR"))))</f>
        <v/>
      </c>
      <c r="S472" s="64" t="str">
        <f t="shared" si="15"/>
        <v/>
      </c>
    </row>
    <row r="473" spans="17:19" x14ac:dyDescent="0.25">
      <c r="Q473" s="51" t="str">
        <f t="shared" si="14"/>
        <v/>
      </c>
      <c r="R473" s="51" t="str">
        <f>IF(M473="","",IF(M473&lt;&gt;'Tabelas auxiliares'!$B$236,"FOLHA DE PESSOAL",IF(Q473='Tabelas auxiliares'!$A$237,"CUSTEIO",IF(Q473='Tabelas auxiliares'!$A$236,"INVESTIMENTO","ERRO - VERIFICAR"))))</f>
        <v/>
      </c>
      <c r="S473" s="64" t="str">
        <f t="shared" si="15"/>
        <v/>
      </c>
    </row>
    <row r="474" spans="17:19" x14ac:dyDescent="0.25">
      <c r="Q474" s="51" t="str">
        <f t="shared" si="14"/>
        <v/>
      </c>
      <c r="R474" s="51" t="str">
        <f>IF(M474="","",IF(M474&lt;&gt;'Tabelas auxiliares'!$B$236,"FOLHA DE PESSOAL",IF(Q474='Tabelas auxiliares'!$A$237,"CUSTEIO",IF(Q474='Tabelas auxiliares'!$A$236,"INVESTIMENTO","ERRO - VERIFICAR"))))</f>
        <v/>
      </c>
      <c r="S474" s="64" t="str">
        <f t="shared" si="15"/>
        <v/>
      </c>
    </row>
    <row r="475" spans="17:19" x14ac:dyDescent="0.25">
      <c r="Q475" s="51" t="str">
        <f t="shared" si="14"/>
        <v/>
      </c>
      <c r="R475" s="51" t="str">
        <f>IF(M475="","",IF(M475&lt;&gt;'Tabelas auxiliares'!$B$236,"FOLHA DE PESSOAL",IF(Q475='Tabelas auxiliares'!$A$237,"CUSTEIO",IF(Q475='Tabelas auxiliares'!$A$236,"INVESTIMENTO","ERRO - VERIFICAR"))))</f>
        <v/>
      </c>
      <c r="S475" s="64" t="str">
        <f t="shared" si="15"/>
        <v/>
      </c>
    </row>
    <row r="476" spans="17:19" x14ac:dyDescent="0.25">
      <c r="Q476" s="51" t="str">
        <f t="shared" si="14"/>
        <v/>
      </c>
      <c r="R476" s="51" t="str">
        <f>IF(M476="","",IF(M476&lt;&gt;'Tabelas auxiliares'!$B$236,"FOLHA DE PESSOAL",IF(Q476='Tabelas auxiliares'!$A$237,"CUSTEIO",IF(Q476='Tabelas auxiliares'!$A$236,"INVESTIMENTO","ERRO - VERIFICAR"))))</f>
        <v/>
      </c>
      <c r="S476" s="64" t="str">
        <f t="shared" si="15"/>
        <v/>
      </c>
    </row>
    <row r="477" spans="17:19" x14ac:dyDescent="0.25">
      <c r="Q477" s="51" t="str">
        <f t="shared" si="14"/>
        <v/>
      </c>
      <c r="R477" s="51" t="str">
        <f>IF(M477="","",IF(M477&lt;&gt;'Tabelas auxiliares'!$B$236,"FOLHA DE PESSOAL",IF(Q477='Tabelas auxiliares'!$A$237,"CUSTEIO",IF(Q477='Tabelas auxiliares'!$A$236,"INVESTIMENTO","ERRO - VERIFICAR"))))</f>
        <v/>
      </c>
      <c r="S477" s="64" t="str">
        <f t="shared" si="15"/>
        <v/>
      </c>
    </row>
    <row r="478" spans="17:19" x14ac:dyDescent="0.25">
      <c r="Q478" s="51" t="str">
        <f t="shared" si="14"/>
        <v/>
      </c>
      <c r="R478" s="51" t="str">
        <f>IF(M478="","",IF(M478&lt;&gt;'Tabelas auxiliares'!$B$236,"FOLHA DE PESSOAL",IF(Q478='Tabelas auxiliares'!$A$237,"CUSTEIO",IF(Q478='Tabelas auxiliares'!$A$236,"INVESTIMENTO","ERRO - VERIFICAR"))))</f>
        <v/>
      </c>
      <c r="S478" s="64" t="str">
        <f t="shared" si="15"/>
        <v/>
      </c>
    </row>
    <row r="479" spans="17:19" x14ac:dyDescent="0.25">
      <c r="Q479" s="51" t="str">
        <f t="shared" si="14"/>
        <v/>
      </c>
      <c r="R479" s="51" t="str">
        <f>IF(M479="","",IF(M479&lt;&gt;'Tabelas auxiliares'!$B$236,"FOLHA DE PESSOAL",IF(Q479='Tabelas auxiliares'!$A$237,"CUSTEIO",IF(Q479='Tabelas auxiliares'!$A$236,"INVESTIMENTO","ERRO - VERIFICAR"))))</f>
        <v/>
      </c>
      <c r="S479" s="64" t="str">
        <f t="shared" si="15"/>
        <v/>
      </c>
    </row>
    <row r="480" spans="17:19" x14ac:dyDescent="0.25">
      <c r="Q480" s="51" t="str">
        <f t="shared" si="14"/>
        <v/>
      </c>
      <c r="R480" s="51" t="str">
        <f>IF(M480="","",IF(M480&lt;&gt;'Tabelas auxiliares'!$B$236,"FOLHA DE PESSOAL",IF(Q480='Tabelas auxiliares'!$A$237,"CUSTEIO",IF(Q480='Tabelas auxiliares'!$A$236,"INVESTIMENTO","ERRO - VERIFICAR"))))</f>
        <v/>
      </c>
      <c r="S480" s="64" t="str">
        <f t="shared" si="15"/>
        <v/>
      </c>
    </row>
    <row r="481" spans="17:19" x14ac:dyDescent="0.25">
      <c r="Q481" s="51" t="str">
        <f t="shared" si="14"/>
        <v/>
      </c>
      <c r="R481" s="51" t="str">
        <f>IF(M481="","",IF(M481&lt;&gt;'Tabelas auxiliares'!$B$236,"FOLHA DE PESSOAL",IF(Q481='Tabelas auxiliares'!$A$237,"CUSTEIO",IF(Q481='Tabelas auxiliares'!$A$236,"INVESTIMENTO","ERRO - VERIFICAR"))))</f>
        <v/>
      </c>
      <c r="S481" s="64" t="str">
        <f t="shared" si="15"/>
        <v/>
      </c>
    </row>
    <row r="482" spans="17:19" x14ac:dyDescent="0.25">
      <c r="Q482" s="51" t="str">
        <f t="shared" si="14"/>
        <v/>
      </c>
      <c r="R482" s="51" t="str">
        <f>IF(M482="","",IF(M482&lt;&gt;'Tabelas auxiliares'!$B$236,"FOLHA DE PESSOAL",IF(Q482='Tabelas auxiliares'!$A$237,"CUSTEIO",IF(Q482='Tabelas auxiliares'!$A$236,"INVESTIMENTO","ERRO - VERIFICAR"))))</f>
        <v/>
      </c>
      <c r="S482" s="64" t="str">
        <f t="shared" si="15"/>
        <v/>
      </c>
    </row>
    <row r="483" spans="17:19" x14ac:dyDescent="0.25">
      <c r="Q483" s="51" t="str">
        <f t="shared" si="14"/>
        <v/>
      </c>
      <c r="R483" s="51" t="str">
        <f>IF(M483="","",IF(M483&lt;&gt;'Tabelas auxiliares'!$B$236,"FOLHA DE PESSOAL",IF(Q483='Tabelas auxiliares'!$A$237,"CUSTEIO",IF(Q483='Tabelas auxiliares'!$A$236,"INVESTIMENTO","ERRO - VERIFICAR"))))</f>
        <v/>
      </c>
      <c r="S483" s="64" t="str">
        <f t="shared" si="15"/>
        <v/>
      </c>
    </row>
    <row r="484" spans="17:19" x14ac:dyDescent="0.25">
      <c r="Q484" s="51" t="str">
        <f t="shared" si="14"/>
        <v/>
      </c>
      <c r="R484" s="51" t="str">
        <f>IF(M484="","",IF(M484&lt;&gt;'Tabelas auxiliares'!$B$236,"FOLHA DE PESSOAL",IF(Q484='Tabelas auxiliares'!$A$237,"CUSTEIO",IF(Q484='Tabelas auxiliares'!$A$236,"INVESTIMENTO","ERRO - VERIFICAR"))))</f>
        <v/>
      </c>
      <c r="S484" s="64" t="str">
        <f t="shared" si="15"/>
        <v/>
      </c>
    </row>
    <row r="485" spans="17:19" x14ac:dyDescent="0.25">
      <c r="Q485" s="51" t="str">
        <f t="shared" si="14"/>
        <v/>
      </c>
      <c r="R485" s="51" t="str">
        <f>IF(M485="","",IF(M485&lt;&gt;'Tabelas auxiliares'!$B$236,"FOLHA DE PESSOAL",IF(Q485='Tabelas auxiliares'!$A$237,"CUSTEIO",IF(Q485='Tabelas auxiliares'!$A$236,"INVESTIMENTO","ERRO - VERIFICAR"))))</f>
        <v/>
      </c>
      <c r="S485" s="64" t="str">
        <f t="shared" si="15"/>
        <v/>
      </c>
    </row>
    <row r="486" spans="17:19" x14ac:dyDescent="0.25">
      <c r="Q486" s="51" t="str">
        <f t="shared" si="14"/>
        <v/>
      </c>
      <c r="R486" s="51" t="str">
        <f>IF(M486="","",IF(M486&lt;&gt;'Tabelas auxiliares'!$B$236,"FOLHA DE PESSOAL",IF(Q486='Tabelas auxiliares'!$A$237,"CUSTEIO",IF(Q486='Tabelas auxiliares'!$A$236,"INVESTIMENTO","ERRO - VERIFICAR"))))</f>
        <v/>
      </c>
      <c r="S486" s="64" t="str">
        <f t="shared" si="15"/>
        <v/>
      </c>
    </row>
    <row r="487" spans="17:19" x14ac:dyDescent="0.25">
      <c r="Q487" s="51" t="str">
        <f t="shared" si="14"/>
        <v/>
      </c>
      <c r="R487" s="51" t="str">
        <f>IF(M487="","",IF(M487&lt;&gt;'Tabelas auxiliares'!$B$236,"FOLHA DE PESSOAL",IF(Q487='Tabelas auxiliares'!$A$237,"CUSTEIO",IF(Q487='Tabelas auxiliares'!$A$236,"INVESTIMENTO","ERRO - VERIFICAR"))))</f>
        <v/>
      </c>
      <c r="S487" s="64" t="str">
        <f t="shared" si="15"/>
        <v/>
      </c>
    </row>
    <row r="488" spans="17:19" x14ac:dyDescent="0.25">
      <c r="Q488" s="51" t="str">
        <f t="shared" si="14"/>
        <v/>
      </c>
      <c r="R488" s="51" t="str">
        <f>IF(M488="","",IF(M488&lt;&gt;'Tabelas auxiliares'!$B$236,"FOLHA DE PESSOAL",IF(Q488='Tabelas auxiliares'!$A$237,"CUSTEIO",IF(Q488='Tabelas auxiliares'!$A$236,"INVESTIMENTO","ERRO - VERIFICAR"))))</f>
        <v/>
      </c>
      <c r="S488" s="64" t="str">
        <f t="shared" si="15"/>
        <v/>
      </c>
    </row>
    <row r="489" spans="17:19" x14ac:dyDescent="0.25">
      <c r="Q489" s="51" t="str">
        <f t="shared" si="14"/>
        <v/>
      </c>
      <c r="R489" s="51" t="str">
        <f>IF(M489="","",IF(M489&lt;&gt;'Tabelas auxiliares'!$B$236,"FOLHA DE PESSOAL",IF(Q489='Tabelas auxiliares'!$A$237,"CUSTEIO",IF(Q489='Tabelas auxiliares'!$A$236,"INVESTIMENTO","ERRO - VERIFICAR"))))</f>
        <v/>
      </c>
      <c r="S489" s="64" t="str">
        <f t="shared" si="15"/>
        <v/>
      </c>
    </row>
    <row r="490" spans="17:19" x14ac:dyDescent="0.25">
      <c r="Q490" s="51" t="str">
        <f t="shared" si="14"/>
        <v/>
      </c>
      <c r="R490" s="51" t="str">
        <f>IF(M490="","",IF(M490&lt;&gt;'Tabelas auxiliares'!$B$236,"FOLHA DE PESSOAL",IF(Q490='Tabelas auxiliares'!$A$237,"CUSTEIO",IF(Q490='Tabelas auxiliares'!$A$236,"INVESTIMENTO","ERRO - VERIFICAR"))))</f>
        <v/>
      </c>
      <c r="S490" s="64" t="str">
        <f t="shared" si="15"/>
        <v/>
      </c>
    </row>
    <row r="491" spans="17:19" x14ac:dyDescent="0.25">
      <c r="Q491" s="51" t="str">
        <f t="shared" si="14"/>
        <v/>
      </c>
      <c r="R491" s="51" t="str">
        <f>IF(M491="","",IF(M491&lt;&gt;'Tabelas auxiliares'!$B$236,"FOLHA DE PESSOAL",IF(Q491='Tabelas auxiliares'!$A$237,"CUSTEIO",IF(Q491='Tabelas auxiliares'!$A$236,"INVESTIMENTO","ERRO - VERIFICAR"))))</f>
        <v/>
      </c>
      <c r="S491" s="64" t="str">
        <f t="shared" si="15"/>
        <v/>
      </c>
    </row>
    <row r="492" spans="17:19" x14ac:dyDescent="0.25">
      <c r="Q492" s="51" t="str">
        <f t="shared" si="14"/>
        <v/>
      </c>
      <c r="R492" s="51" t="str">
        <f>IF(M492="","",IF(M492&lt;&gt;'Tabelas auxiliares'!$B$236,"FOLHA DE PESSOAL",IF(Q492='Tabelas auxiliares'!$A$237,"CUSTEIO",IF(Q492='Tabelas auxiliares'!$A$236,"INVESTIMENTO","ERRO - VERIFICAR"))))</f>
        <v/>
      </c>
      <c r="S492" s="64" t="str">
        <f t="shared" si="15"/>
        <v/>
      </c>
    </row>
    <row r="493" spans="17:19" x14ac:dyDescent="0.25">
      <c r="Q493" s="51" t="str">
        <f t="shared" si="14"/>
        <v/>
      </c>
      <c r="R493" s="51" t="str">
        <f>IF(M493="","",IF(M493&lt;&gt;'Tabelas auxiliares'!$B$236,"FOLHA DE PESSOAL",IF(Q493='Tabelas auxiliares'!$A$237,"CUSTEIO",IF(Q493='Tabelas auxiliares'!$A$236,"INVESTIMENTO","ERRO - VERIFICAR"))))</f>
        <v/>
      </c>
      <c r="S493" s="64" t="str">
        <f t="shared" si="15"/>
        <v/>
      </c>
    </row>
    <row r="494" spans="17:19" x14ac:dyDescent="0.25">
      <c r="Q494" s="51" t="str">
        <f t="shared" si="14"/>
        <v/>
      </c>
      <c r="R494" s="51" t="str">
        <f>IF(M494="","",IF(M494&lt;&gt;'Tabelas auxiliares'!$B$236,"FOLHA DE PESSOAL",IF(Q494='Tabelas auxiliares'!$A$237,"CUSTEIO",IF(Q494='Tabelas auxiliares'!$A$236,"INVESTIMENTO","ERRO - VERIFICAR"))))</f>
        <v/>
      </c>
      <c r="S494" s="64" t="str">
        <f t="shared" si="15"/>
        <v/>
      </c>
    </row>
    <row r="495" spans="17:19" x14ac:dyDescent="0.25">
      <c r="Q495" s="51" t="str">
        <f t="shared" si="14"/>
        <v/>
      </c>
      <c r="R495" s="51" t="str">
        <f>IF(M495="","",IF(M495&lt;&gt;'Tabelas auxiliares'!$B$236,"FOLHA DE PESSOAL",IF(Q495='Tabelas auxiliares'!$A$237,"CUSTEIO",IF(Q495='Tabelas auxiliares'!$A$236,"INVESTIMENTO","ERRO - VERIFICAR"))))</f>
        <v/>
      </c>
      <c r="S495" s="64" t="str">
        <f t="shared" si="15"/>
        <v/>
      </c>
    </row>
    <row r="496" spans="17:19" x14ac:dyDescent="0.25">
      <c r="Q496" s="51" t="str">
        <f t="shared" si="14"/>
        <v/>
      </c>
      <c r="R496" s="51" t="str">
        <f>IF(M496="","",IF(M496&lt;&gt;'Tabelas auxiliares'!$B$236,"FOLHA DE PESSOAL",IF(Q496='Tabelas auxiliares'!$A$237,"CUSTEIO",IF(Q496='Tabelas auxiliares'!$A$236,"INVESTIMENTO","ERRO - VERIFICAR"))))</f>
        <v/>
      </c>
      <c r="S496" s="64" t="str">
        <f t="shared" si="15"/>
        <v/>
      </c>
    </row>
    <row r="497" spans="17:19" x14ac:dyDescent="0.25">
      <c r="Q497" s="51" t="str">
        <f t="shared" si="14"/>
        <v/>
      </c>
      <c r="R497" s="51" t="str">
        <f>IF(M497="","",IF(M497&lt;&gt;'Tabelas auxiliares'!$B$236,"FOLHA DE PESSOAL",IF(Q497='Tabelas auxiliares'!$A$237,"CUSTEIO",IF(Q497='Tabelas auxiliares'!$A$236,"INVESTIMENTO","ERRO - VERIFICAR"))))</f>
        <v/>
      </c>
      <c r="S497" s="64" t="str">
        <f t="shared" si="15"/>
        <v/>
      </c>
    </row>
    <row r="498" spans="17:19" x14ac:dyDescent="0.25">
      <c r="Q498" s="51" t="str">
        <f t="shared" si="14"/>
        <v/>
      </c>
      <c r="R498" s="51" t="str">
        <f>IF(M498="","",IF(M498&lt;&gt;'Tabelas auxiliares'!$B$236,"FOLHA DE PESSOAL",IF(Q498='Tabelas auxiliares'!$A$237,"CUSTEIO",IF(Q498='Tabelas auxiliares'!$A$236,"INVESTIMENTO","ERRO - VERIFICAR"))))</f>
        <v/>
      </c>
      <c r="S498" s="64" t="str">
        <f t="shared" si="15"/>
        <v/>
      </c>
    </row>
    <row r="499" spans="17:19" x14ac:dyDescent="0.25">
      <c r="Q499" s="51" t="str">
        <f t="shared" si="14"/>
        <v/>
      </c>
      <c r="R499" s="51" t="str">
        <f>IF(M499="","",IF(M499&lt;&gt;'Tabelas auxiliares'!$B$236,"FOLHA DE PESSOAL",IF(Q499='Tabelas auxiliares'!$A$237,"CUSTEIO",IF(Q499='Tabelas auxiliares'!$A$236,"INVESTIMENTO","ERRO - VERIFICAR"))))</f>
        <v/>
      </c>
      <c r="S499" s="64" t="str">
        <f t="shared" si="15"/>
        <v/>
      </c>
    </row>
    <row r="500" spans="17:19" x14ac:dyDescent="0.25">
      <c r="Q500" s="51" t="str">
        <f t="shared" si="14"/>
        <v/>
      </c>
      <c r="R500" s="51" t="str">
        <f>IF(M500="","",IF(M500&lt;&gt;'Tabelas auxiliares'!$B$236,"FOLHA DE PESSOAL",IF(Q500='Tabelas auxiliares'!$A$237,"CUSTEIO",IF(Q500='Tabelas auxiliares'!$A$236,"INVESTIMENTO","ERRO - VERIFICAR"))))</f>
        <v/>
      </c>
      <c r="S500" s="64" t="str">
        <f t="shared" si="15"/>
        <v/>
      </c>
    </row>
    <row r="501" spans="17:19" x14ac:dyDescent="0.25">
      <c r="Q501" s="51" t="str">
        <f t="shared" si="14"/>
        <v/>
      </c>
      <c r="R501" s="51" t="str">
        <f>IF(M501="","",IF(M501&lt;&gt;'Tabelas auxiliares'!$B$236,"FOLHA DE PESSOAL",IF(Q501='Tabelas auxiliares'!$A$237,"CUSTEIO",IF(Q501='Tabelas auxiliares'!$A$236,"INVESTIMENTO","ERRO - VERIFICAR"))))</f>
        <v/>
      </c>
      <c r="S501" s="64" t="str">
        <f t="shared" si="15"/>
        <v/>
      </c>
    </row>
    <row r="502" spans="17:19" x14ac:dyDescent="0.25">
      <c r="Q502" s="51" t="str">
        <f t="shared" si="14"/>
        <v/>
      </c>
      <c r="R502" s="51" t="str">
        <f>IF(M502="","",IF(M502&lt;&gt;'Tabelas auxiliares'!$B$236,"FOLHA DE PESSOAL",IF(Q502='Tabelas auxiliares'!$A$237,"CUSTEIO",IF(Q502='Tabelas auxiliares'!$A$236,"INVESTIMENTO","ERRO - VERIFICAR"))))</f>
        <v/>
      </c>
      <c r="S502" s="64" t="str">
        <f t="shared" si="15"/>
        <v/>
      </c>
    </row>
    <row r="503" spans="17:19" x14ac:dyDescent="0.25">
      <c r="Q503" s="51" t="str">
        <f t="shared" si="14"/>
        <v/>
      </c>
      <c r="R503" s="51" t="str">
        <f>IF(M503="","",IF(M503&lt;&gt;'Tabelas auxiliares'!$B$236,"FOLHA DE PESSOAL",IF(Q503='Tabelas auxiliares'!$A$237,"CUSTEIO",IF(Q503='Tabelas auxiliares'!$A$236,"INVESTIMENTO","ERRO - VERIFICAR"))))</f>
        <v/>
      </c>
      <c r="S503" s="64" t="str">
        <f t="shared" si="15"/>
        <v/>
      </c>
    </row>
    <row r="504" spans="17:19" x14ac:dyDescent="0.25">
      <c r="Q504" s="51" t="str">
        <f t="shared" si="14"/>
        <v/>
      </c>
      <c r="R504" s="51" t="str">
        <f>IF(M504="","",IF(M504&lt;&gt;'Tabelas auxiliares'!$B$236,"FOLHA DE PESSOAL",IF(Q504='Tabelas auxiliares'!$A$237,"CUSTEIO",IF(Q504='Tabelas auxiliares'!$A$236,"INVESTIMENTO","ERRO - VERIFICAR"))))</f>
        <v/>
      </c>
      <c r="S504" s="64" t="str">
        <f t="shared" si="15"/>
        <v/>
      </c>
    </row>
    <row r="505" spans="17:19" x14ac:dyDescent="0.25">
      <c r="Q505" s="51" t="str">
        <f t="shared" si="14"/>
        <v/>
      </c>
      <c r="R505" s="51" t="str">
        <f>IF(M505="","",IF(M505&lt;&gt;'Tabelas auxiliares'!$B$236,"FOLHA DE PESSOAL",IF(Q505='Tabelas auxiliares'!$A$237,"CUSTEIO",IF(Q505='Tabelas auxiliares'!$A$236,"INVESTIMENTO","ERRO - VERIFICAR"))))</f>
        <v/>
      </c>
      <c r="S505" s="64" t="str">
        <f t="shared" si="15"/>
        <v/>
      </c>
    </row>
    <row r="506" spans="17:19" x14ac:dyDescent="0.25">
      <c r="Q506" s="51" t="str">
        <f t="shared" si="14"/>
        <v/>
      </c>
      <c r="R506" s="51" t="str">
        <f>IF(M506="","",IF(M506&lt;&gt;'Tabelas auxiliares'!$B$236,"FOLHA DE PESSOAL",IF(Q506='Tabelas auxiliares'!$A$237,"CUSTEIO",IF(Q506='Tabelas auxiliares'!$A$236,"INVESTIMENTO","ERRO - VERIFICAR"))))</f>
        <v/>
      </c>
      <c r="S506" s="64" t="str">
        <f t="shared" si="15"/>
        <v/>
      </c>
    </row>
    <row r="507" spans="17:19" x14ac:dyDescent="0.25">
      <c r="Q507" s="51" t="str">
        <f t="shared" si="14"/>
        <v/>
      </c>
      <c r="R507" s="51" t="str">
        <f>IF(M507="","",IF(M507&lt;&gt;'Tabelas auxiliares'!$B$236,"FOLHA DE PESSOAL",IF(Q507='Tabelas auxiliares'!$A$237,"CUSTEIO",IF(Q507='Tabelas auxiliares'!$A$236,"INVESTIMENTO","ERRO - VERIFICAR"))))</f>
        <v/>
      </c>
      <c r="S507" s="64" t="str">
        <f t="shared" si="15"/>
        <v/>
      </c>
    </row>
    <row r="508" spans="17:19" x14ac:dyDescent="0.25">
      <c r="Q508" s="51" t="str">
        <f t="shared" si="14"/>
        <v/>
      </c>
      <c r="R508" s="51" t="str">
        <f>IF(M508="","",IF(M508&lt;&gt;'Tabelas auxiliares'!$B$236,"FOLHA DE PESSOAL",IF(Q508='Tabelas auxiliares'!$A$237,"CUSTEIO",IF(Q508='Tabelas auxiliares'!$A$236,"INVESTIMENTO","ERRO - VERIFICAR"))))</f>
        <v/>
      </c>
      <c r="S508" s="64" t="str">
        <f t="shared" si="15"/>
        <v/>
      </c>
    </row>
    <row r="509" spans="17:19" x14ac:dyDescent="0.25">
      <c r="Q509" s="51" t="str">
        <f t="shared" si="14"/>
        <v/>
      </c>
      <c r="R509" s="51" t="str">
        <f>IF(M509="","",IF(M509&lt;&gt;'Tabelas auxiliares'!$B$236,"FOLHA DE PESSOAL",IF(Q509='Tabelas auxiliares'!$A$237,"CUSTEIO",IF(Q509='Tabelas auxiliares'!$A$236,"INVESTIMENTO","ERRO - VERIFICAR"))))</f>
        <v/>
      </c>
      <c r="S509" s="64" t="str">
        <f t="shared" si="15"/>
        <v/>
      </c>
    </row>
    <row r="510" spans="17:19" x14ac:dyDescent="0.25">
      <c r="Q510" s="51" t="str">
        <f t="shared" si="14"/>
        <v/>
      </c>
      <c r="R510" s="51" t="str">
        <f>IF(M510="","",IF(M510&lt;&gt;'Tabelas auxiliares'!$B$236,"FOLHA DE PESSOAL",IF(Q510='Tabelas auxiliares'!$A$237,"CUSTEIO",IF(Q510='Tabelas auxiliares'!$A$236,"INVESTIMENTO","ERRO - VERIFICAR"))))</f>
        <v/>
      </c>
      <c r="S510" s="64" t="str">
        <f t="shared" si="15"/>
        <v/>
      </c>
    </row>
    <row r="511" spans="17:19" x14ac:dyDescent="0.25">
      <c r="Q511" s="51" t="str">
        <f t="shared" si="14"/>
        <v/>
      </c>
      <c r="R511" s="51" t="str">
        <f>IF(M511="","",IF(M511&lt;&gt;'Tabelas auxiliares'!$B$236,"FOLHA DE PESSOAL",IF(Q511='Tabelas auxiliares'!$A$237,"CUSTEIO",IF(Q511='Tabelas auxiliares'!$A$236,"INVESTIMENTO","ERRO - VERIFICAR"))))</f>
        <v/>
      </c>
      <c r="S511" s="64" t="str">
        <f t="shared" si="15"/>
        <v/>
      </c>
    </row>
    <row r="512" spans="17:19" x14ac:dyDescent="0.25">
      <c r="Q512" s="51" t="str">
        <f t="shared" si="14"/>
        <v/>
      </c>
      <c r="R512" s="51" t="str">
        <f>IF(M512="","",IF(M512&lt;&gt;'Tabelas auxiliares'!$B$236,"FOLHA DE PESSOAL",IF(Q512='Tabelas auxiliares'!$A$237,"CUSTEIO",IF(Q512='Tabelas auxiliares'!$A$236,"INVESTIMENTO","ERRO - VERIFICAR"))))</f>
        <v/>
      </c>
      <c r="S512" s="64" t="str">
        <f t="shared" si="15"/>
        <v/>
      </c>
    </row>
    <row r="513" spans="17:19" x14ac:dyDescent="0.25">
      <c r="Q513" s="51" t="str">
        <f t="shared" si="14"/>
        <v/>
      </c>
      <c r="R513" s="51" t="str">
        <f>IF(M513="","",IF(M513&lt;&gt;'Tabelas auxiliares'!$B$236,"FOLHA DE PESSOAL",IF(Q513='Tabelas auxiliares'!$A$237,"CUSTEIO",IF(Q513='Tabelas auxiliares'!$A$236,"INVESTIMENTO","ERRO - VERIFICAR"))))</f>
        <v/>
      </c>
      <c r="S513" s="64" t="str">
        <f t="shared" si="15"/>
        <v/>
      </c>
    </row>
    <row r="514" spans="17:19" x14ac:dyDescent="0.25">
      <c r="Q514" s="51" t="str">
        <f t="shared" si="14"/>
        <v/>
      </c>
      <c r="R514" s="51" t="str">
        <f>IF(M514="","",IF(M514&lt;&gt;'Tabelas auxiliares'!$B$236,"FOLHA DE PESSOAL",IF(Q514='Tabelas auxiliares'!$A$237,"CUSTEIO",IF(Q514='Tabelas auxiliares'!$A$236,"INVESTIMENTO","ERRO - VERIFICAR"))))</f>
        <v/>
      </c>
      <c r="S514" s="64" t="str">
        <f t="shared" si="15"/>
        <v/>
      </c>
    </row>
    <row r="515" spans="17:19" x14ac:dyDescent="0.25">
      <c r="Q515" s="51" t="str">
        <f t="shared" si="14"/>
        <v/>
      </c>
      <c r="R515" s="51" t="str">
        <f>IF(M515="","",IF(M515&lt;&gt;'Tabelas auxiliares'!$B$236,"FOLHA DE PESSOAL",IF(Q515='Tabelas auxiliares'!$A$237,"CUSTEIO",IF(Q515='Tabelas auxiliares'!$A$236,"INVESTIMENTO","ERRO - VERIFICAR"))))</f>
        <v/>
      </c>
      <c r="S515" s="64" t="str">
        <f t="shared" si="15"/>
        <v/>
      </c>
    </row>
    <row r="516" spans="17:19" x14ac:dyDescent="0.25">
      <c r="Q516" s="51" t="str">
        <f t="shared" ref="Q516:Q579" si="16">LEFT(O516,1)</f>
        <v/>
      </c>
      <c r="R516" s="51" t="str">
        <f>IF(M516="","",IF(M516&lt;&gt;'Tabelas auxiliares'!$B$236,"FOLHA DE PESSOAL",IF(Q516='Tabelas auxiliares'!$A$237,"CUSTEIO",IF(Q516='Tabelas auxiliares'!$A$236,"INVESTIMENTO","ERRO - VERIFICAR"))))</f>
        <v/>
      </c>
      <c r="S516" s="64" t="str">
        <f t="shared" si="15"/>
        <v/>
      </c>
    </row>
    <row r="517" spans="17:19" x14ac:dyDescent="0.25">
      <c r="Q517" s="51" t="str">
        <f t="shared" si="16"/>
        <v/>
      </c>
      <c r="R517" s="51" t="str">
        <f>IF(M517="","",IF(M517&lt;&gt;'Tabelas auxiliares'!$B$236,"FOLHA DE PESSOAL",IF(Q517='Tabelas auxiliares'!$A$237,"CUSTEIO",IF(Q517='Tabelas auxiliares'!$A$236,"INVESTIMENTO","ERRO - VERIFICAR"))))</f>
        <v/>
      </c>
      <c r="S517" s="64" t="str">
        <f t="shared" ref="S517:S580" si="17">IF(SUM(T517:X517)=0,"",SUM(T517:X517))</f>
        <v/>
      </c>
    </row>
    <row r="518" spans="17:19" x14ac:dyDescent="0.25">
      <c r="Q518" s="51" t="str">
        <f t="shared" si="16"/>
        <v/>
      </c>
      <c r="R518" s="51" t="str">
        <f>IF(M518="","",IF(M518&lt;&gt;'Tabelas auxiliares'!$B$236,"FOLHA DE PESSOAL",IF(Q518='Tabelas auxiliares'!$A$237,"CUSTEIO",IF(Q518='Tabelas auxiliares'!$A$236,"INVESTIMENTO","ERRO - VERIFICAR"))))</f>
        <v/>
      </c>
      <c r="S518" s="64" t="str">
        <f t="shared" si="17"/>
        <v/>
      </c>
    </row>
    <row r="519" spans="17:19" x14ac:dyDescent="0.25">
      <c r="Q519" s="51" t="str">
        <f t="shared" si="16"/>
        <v/>
      </c>
      <c r="R519" s="51" t="str">
        <f>IF(M519="","",IF(M519&lt;&gt;'Tabelas auxiliares'!$B$236,"FOLHA DE PESSOAL",IF(Q519='Tabelas auxiliares'!$A$237,"CUSTEIO",IF(Q519='Tabelas auxiliares'!$A$236,"INVESTIMENTO","ERRO - VERIFICAR"))))</f>
        <v/>
      </c>
      <c r="S519" s="64" t="str">
        <f t="shared" si="17"/>
        <v/>
      </c>
    </row>
    <row r="520" spans="17:19" x14ac:dyDescent="0.25">
      <c r="Q520" s="51" t="str">
        <f t="shared" si="16"/>
        <v/>
      </c>
      <c r="R520" s="51" t="str">
        <f>IF(M520="","",IF(M520&lt;&gt;'Tabelas auxiliares'!$B$236,"FOLHA DE PESSOAL",IF(Q520='Tabelas auxiliares'!$A$237,"CUSTEIO",IF(Q520='Tabelas auxiliares'!$A$236,"INVESTIMENTO","ERRO - VERIFICAR"))))</f>
        <v/>
      </c>
      <c r="S520" s="64" t="str">
        <f t="shared" si="17"/>
        <v/>
      </c>
    </row>
    <row r="521" spans="17:19" x14ac:dyDescent="0.25">
      <c r="Q521" s="51" t="str">
        <f t="shared" si="16"/>
        <v/>
      </c>
      <c r="R521" s="51" t="str">
        <f>IF(M521="","",IF(M521&lt;&gt;'Tabelas auxiliares'!$B$236,"FOLHA DE PESSOAL",IF(Q521='Tabelas auxiliares'!$A$237,"CUSTEIO",IF(Q521='Tabelas auxiliares'!$A$236,"INVESTIMENTO","ERRO - VERIFICAR"))))</f>
        <v/>
      </c>
      <c r="S521" s="64" t="str">
        <f t="shared" si="17"/>
        <v/>
      </c>
    </row>
    <row r="522" spans="17:19" x14ac:dyDescent="0.25">
      <c r="Q522" s="51" t="str">
        <f t="shared" si="16"/>
        <v/>
      </c>
      <c r="R522" s="51" t="str">
        <f>IF(M522="","",IF(M522&lt;&gt;'Tabelas auxiliares'!$B$236,"FOLHA DE PESSOAL",IF(Q522='Tabelas auxiliares'!$A$237,"CUSTEIO",IF(Q522='Tabelas auxiliares'!$A$236,"INVESTIMENTO","ERRO - VERIFICAR"))))</f>
        <v/>
      </c>
      <c r="S522" s="64" t="str">
        <f t="shared" si="17"/>
        <v/>
      </c>
    </row>
    <row r="523" spans="17:19" x14ac:dyDescent="0.25">
      <c r="Q523" s="51" t="str">
        <f t="shared" si="16"/>
        <v/>
      </c>
      <c r="R523" s="51" t="str">
        <f>IF(M523="","",IF(M523&lt;&gt;'Tabelas auxiliares'!$B$236,"FOLHA DE PESSOAL",IF(Q523='Tabelas auxiliares'!$A$237,"CUSTEIO",IF(Q523='Tabelas auxiliares'!$A$236,"INVESTIMENTO","ERRO - VERIFICAR"))))</f>
        <v/>
      </c>
      <c r="S523" s="64" t="str">
        <f t="shared" si="17"/>
        <v/>
      </c>
    </row>
    <row r="524" spans="17:19" x14ac:dyDescent="0.25">
      <c r="Q524" s="51" t="str">
        <f t="shared" si="16"/>
        <v/>
      </c>
      <c r="R524" s="51" t="str">
        <f>IF(M524="","",IF(M524&lt;&gt;'Tabelas auxiliares'!$B$236,"FOLHA DE PESSOAL",IF(Q524='Tabelas auxiliares'!$A$237,"CUSTEIO",IF(Q524='Tabelas auxiliares'!$A$236,"INVESTIMENTO","ERRO - VERIFICAR"))))</f>
        <v/>
      </c>
      <c r="S524" s="64" t="str">
        <f t="shared" si="17"/>
        <v/>
      </c>
    </row>
    <row r="525" spans="17:19" x14ac:dyDescent="0.25">
      <c r="Q525" s="51" t="str">
        <f t="shared" si="16"/>
        <v/>
      </c>
      <c r="R525" s="51" t="str">
        <f>IF(M525="","",IF(M525&lt;&gt;'Tabelas auxiliares'!$B$236,"FOLHA DE PESSOAL",IF(Q525='Tabelas auxiliares'!$A$237,"CUSTEIO",IF(Q525='Tabelas auxiliares'!$A$236,"INVESTIMENTO","ERRO - VERIFICAR"))))</f>
        <v/>
      </c>
      <c r="S525" s="64" t="str">
        <f t="shared" si="17"/>
        <v/>
      </c>
    </row>
    <row r="526" spans="17:19" x14ac:dyDescent="0.25">
      <c r="Q526" s="51" t="str">
        <f t="shared" si="16"/>
        <v/>
      </c>
      <c r="R526" s="51" t="str">
        <f>IF(M526="","",IF(M526&lt;&gt;'Tabelas auxiliares'!$B$236,"FOLHA DE PESSOAL",IF(Q526='Tabelas auxiliares'!$A$237,"CUSTEIO",IF(Q526='Tabelas auxiliares'!$A$236,"INVESTIMENTO","ERRO - VERIFICAR"))))</f>
        <v/>
      </c>
      <c r="S526" s="64" t="str">
        <f t="shared" si="17"/>
        <v/>
      </c>
    </row>
    <row r="527" spans="17:19" x14ac:dyDescent="0.25">
      <c r="Q527" s="51" t="str">
        <f t="shared" si="16"/>
        <v/>
      </c>
      <c r="R527" s="51" t="str">
        <f>IF(M527="","",IF(M527&lt;&gt;'Tabelas auxiliares'!$B$236,"FOLHA DE PESSOAL",IF(Q527='Tabelas auxiliares'!$A$237,"CUSTEIO",IF(Q527='Tabelas auxiliares'!$A$236,"INVESTIMENTO","ERRO - VERIFICAR"))))</f>
        <v/>
      </c>
      <c r="S527" s="64" t="str">
        <f t="shared" si="17"/>
        <v/>
      </c>
    </row>
    <row r="528" spans="17:19" x14ac:dyDescent="0.25">
      <c r="Q528" s="51" t="str">
        <f t="shared" si="16"/>
        <v/>
      </c>
      <c r="R528" s="51" t="str">
        <f>IF(M528="","",IF(M528&lt;&gt;'Tabelas auxiliares'!$B$236,"FOLHA DE PESSOAL",IF(Q528='Tabelas auxiliares'!$A$237,"CUSTEIO",IF(Q528='Tabelas auxiliares'!$A$236,"INVESTIMENTO","ERRO - VERIFICAR"))))</f>
        <v/>
      </c>
      <c r="S528" s="64" t="str">
        <f t="shared" si="17"/>
        <v/>
      </c>
    </row>
    <row r="529" spans="17:19" x14ac:dyDescent="0.25">
      <c r="Q529" s="51" t="str">
        <f t="shared" si="16"/>
        <v/>
      </c>
      <c r="R529" s="51" t="str">
        <f>IF(M529="","",IF(M529&lt;&gt;'Tabelas auxiliares'!$B$236,"FOLHA DE PESSOAL",IF(Q529='Tabelas auxiliares'!$A$237,"CUSTEIO",IF(Q529='Tabelas auxiliares'!$A$236,"INVESTIMENTO","ERRO - VERIFICAR"))))</f>
        <v/>
      </c>
      <c r="S529" s="64" t="str">
        <f t="shared" si="17"/>
        <v/>
      </c>
    </row>
    <row r="530" spans="17:19" x14ac:dyDescent="0.25">
      <c r="Q530" s="51" t="str">
        <f t="shared" si="16"/>
        <v/>
      </c>
      <c r="R530" s="51" t="str">
        <f>IF(M530="","",IF(M530&lt;&gt;'Tabelas auxiliares'!$B$236,"FOLHA DE PESSOAL",IF(Q530='Tabelas auxiliares'!$A$237,"CUSTEIO",IF(Q530='Tabelas auxiliares'!$A$236,"INVESTIMENTO","ERRO - VERIFICAR"))))</f>
        <v/>
      </c>
      <c r="S530" s="64" t="str">
        <f t="shared" si="17"/>
        <v/>
      </c>
    </row>
    <row r="531" spans="17:19" x14ac:dyDescent="0.25">
      <c r="Q531" s="51" t="str">
        <f t="shared" si="16"/>
        <v/>
      </c>
      <c r="R531" s="51" t="str">
        <f>IF(M531="","",IF(M531&lt;&gt;'Tabelas auxiliares'!$B$236,"FOLHA DE PESSOAL",IF(Q531='Tabelas auxiliares'!$A$237,"CUSTEIO",IF(Q531='Tabelas auxiliares'!$A$236,"INVESTIMENTO","ERRO - VERIFICAR"))))</f>
        <v/>
      </c>
      <c r="S531" s="64" t="str">
        <f t="shared" si="17"/>
        <v/>
      </c>
    </row>
    <row r="532" spans="17:19" x14ac:dyDescent="0.25">
      <c r="Q532" s="51" t="str">
        <f t="shared" si="16"/>
        <v/>
      </c>
      <c r="R532" s="51" t="str">
        <f>IF(M532="","",IF(M532&lt;&gt;'Tabelas auxiliares'!$B$236,"FOLHA DE PESSOAL",IF(Q532='Tabelas auxiliares'!$A$237,"CUSTEIO",IF(Q532='Tabelas auxiliares'!$A$236,"INVESTIMENTO","ERRO - VERIFICAR"))))</f>
        <v/>
      </c>
      <c r="S532" s="64" t="str">
        <f t="shared" si="17"/>
        <v/>
      </c>
    </row>
    <row r="533" spans="17:19" x14ac:dyDescent="0.25">
      <c r="Q533" s="51" t="str">
        <f t="shared" si="16"/>
        <v/>
      </c>
      <c r="R533" s="51" t="str">
        <f>IF(M533="","",IF(M533&lt;&gt;'Tabelas auxiliares'!$B$236,"FOLHA DE PESSOAL",IF(Q533='Tabelas auxiliares'!$A$237,"CUSTEIO",IF(Q533='Tabelas auxiliares'!$A$236,"INVESTIMENTO","ERRO - VERIFICAR"))))</f>
        <v/>
      </c>
      <c r="S533" s="64" t="str">
        <f t="shared" si="17"/>
        <v/>
      </c>
    </row>
    <row r="534" spans="17:19" x14ac:dyDescent="0.25">
      <c r="Q534" s="51" t="str">
        <f t="shared" si="16"/>
        <v/>
      </c>
      <c r="R534" s="51" t="str">
        <f>IF(M534="","",IF(M534&lt;&gt;'Tabelas auxiliares'!$B$236,"FOLHA DE PESSOAL",IF(Q534='Tabelas auxiliares'!$A$237,"CUSTEIO",IF(Q534='Tabelas auxiliares'!$A$236,"INVESTIMENTO","ERRO - VERIFICAR"))))</f>
        <v/>
      </c>
      <c r="S534" s="64" t="str">
        <f t="shared" si="17"/>
        <v/>
      </c>
    </row>
    <row r="535" spans="17:19" x14ac:dyDescent="0.25">
      <c r="Q535" s="51" t="str">
        <f t="shared" si="16"/>
        <v/>
      </c>
      <c r="R535" s="51" t="str">
        <f>IF(M535="","",IF(M535&lt;&gt;'Tabelas auxiliares'!$B$236,"FOLHA DE PESSOAL",IF(Q535='Tabelas auxiliares'!$A$237,"CUSTEIO",IF(Q535='Tabelas auxiliares'!$A$236,"INVESTIMENTO","ERRO - VERIFICAR"))))</f>
        <v/>
      </c>
      <c r="S535" s="64" t="str">
        <f t="shared" si="17"/>
        <v/>
      </c>
    </row>
    <row r="536" spans="17:19" x14ac:dyDescent="0.25">
      <c r="Q536" s="51" t="str">
        <f t="shared" si="16"/>
        <v/>
      </c>
      <c r="R536" s="51" t="str">
        <f>IF(M536="","",IF(M536&lt;&gt;'Tabelas auxiliares'!$B$236,"FOLHA DE PESSOAL",IF(Q536='Tabelas auxiliares'!$A$237,"CUSTEIO",IF(Q536='Tabelas auxiliares'!$A$236,"INVESTIMENTO","ERRO - VERIFICAR"))))</f>
        <v/>
      </c>
      <c r="S536" s="64" t="str">
        <f t="shared" si="17"/>
        <v/>
      </c>
    </row>
    <row r="537" spans="17:19" x14ac:dyDescent="0.25">
      <c r="Q537" s="51" t="str">
        <f t="shared" si="16"/>
        <v/>
      </c>
      <c r="R537" s="51" t="str">
        <f>IF(M537="","",IF(M537&lt;&gt;'Tabelas auxiliares'!$B$236,"FOLHA DE PESSOAL",IF(Q537='Tabelas auxiliares'!$A$237,"CUSTEIO",IF(Q537='Tabelas auxiliares'!$A$236,"INVESTIMENTO","ERRO - VERIFICAR"))))</f>
        <v/>
      </c>
      <c r="S537" s="64" t="str">
        <f t="shared" si="17"/>
        <v/>
      </c>
    </row>
    <row r="538" spans="17:19" x14ac:dyDescent="0.25">
      <c r="Q538" s="51" t="str">
        <f t="shared" si="16"/>
        <v/>
      </c>
      <c r="R538" s="51" t="str">
        <f>IF(M538="","",IF(M538&lt;&gt;'Tabelas auxiliares'!$B$236,"FOLHA DE PESSOAL",IF(Q538='Tabelas auxiliares'!$A$237,"CUSTEIO",IF(Q538='Tabelas auxiliares'!$A$236,"INVESTIMENTO","ERRO - VERIFICAR"))))</f>
        <v/>
      </c>
      <c r="S538" s="64" t="str">
        <f t="shared" si="17"/>
        <v/>
      </c>
    </row>
    <row r="539" spans="17:19" x14ac:dyDescent="0.25">
      <c r="Q539" s="51" t="str">
        <f t="shared" si="16"/>
        <v/>
      </c>
      <c r="R539" s="51" t="str">
        <f>IF(M539="","",IF(M539&lt;&gt;'Tabelas auxiliares'!$B$236,"FOLHA DE PESSOAL",IF(Q539='Tabelas auxiliares'!$A$237,"CUSTEIO",IF(Q539='Tabelas auxiliares'!$A$236,"INVESTIMENTO","ERRO - VERIFICAR"))))</f>
        <v/>
      </c>
      <c r="S539" s="64" t="str">
        <f t="shared" si="17"/>
        <v/>
      </c>
    </row>
    <row r="540" spans="17:19" x14ac:dyDescent="0.25">
      <c r="Q540" s="51" t="str">
        <f t="shared" si="16"/>
        <v/>
      </c>
      <c r="R540" s="51" t="str">
        <f>IF(M540="","",IF(M540&lt;&gt;'Tabelas auxiliares'!$B$236,"FOLHA DE PESSOAL",IF(Q540='Tabelas auxiliares'!$A$237,"CUSTEIO",IF(Q540='Tabelas auxiliares'!$A$236,"INVESTIMENTO","ERRO - VERIFICAR"))))</f>
        <v/>
      </c>
      <c r="S540" s="64" t="str">
        <f t="shared" si="17"/>
        <v/>
      </c>
    </row>
    <row r="541" spans="17:19" x14ac:dyDescent="0.25">
      <c r="Q541" s="51" t="str">
        <f t="shared" si="16"/>
        <v/>
      </c>
      <c r="R541" s="51" t="str">
        <f>IF(M541="","",IF(M541&lt;&gt;'Tabelas auxiliares'!$B$236,"FOLHA DE PESSOAL",IF(Q541='Tabelas auxiliares'!$A$237,"CUSTEIO",IF(Q541='Tabelas auxiliares'!$A$236,"INVESTIMENTO","ERRO - VERIFICAR"))))</f>
        <v/>
      </c>
      <c r="S541" s="64" t="str">
        <f t="shared" si="17"/>
        <v/>
      </c>
    </row>
    <row r="542" spans="17:19" x14ac:dyDescent="0.25">
      <c r="Q542" s="51" t="str">
        <f t="shared" si="16"/>
        <v/>
      </c>
      <c r="R542" s="51" t="str">
        <f>IF(M542="","",IF(M542&lt;&gt;'Tabelas auxiliares'!$B$236,"FOLHA DE PESSOAL",IF(Q542='Tabelas auxiliares'!$A$237,"CUSTEIO",IF(Q542='Tabelas auxiliares'!$A$236,"INVESTIMENTO","ERRO - VERIFICAR"))))</f>
        <v/>
      </c>
      <c r="S542" s="64" t="str">
        <f t="shared" si="17"/>
        <v/>
      </c>
    </row>
    <row r="543" spans="17:19" x14ac:dyDescent="0.25">
      <c r="Q543" s="51" t="str">
        <f t="shared" si="16"/>
        <v/>
      </c>
      <c r="R543" s="51" t="str">
        <f>IF(M543="","",IF(M543&lt;&gt;'Tabelas auxiliares'!$B$236,"FOLHA DE PESSOAL",IF(Q543='Tabelas auxiliares'!$A$237,"CUSTEIO",IF(Q543='Tabelas auxiliares'!$A$236,"INVESTIMENTO","ERRO - VERIFICAR"))))</f>
        <v/>
      </c>
      <c r="S543" s="64" t="str">
        <f t="shared" si="17"/>
        <v/>
      </c>
    </row>
    <row r="544" spans="17:19" x14ac:dyDescent="0.25">
      <c r="Q544" s="51" t="str">
        <f t="shared" si="16"/>
        <v/>
      </c>
      <c r="R544" s="51" t="str">
        <f>IF(M544="","",IF(M544&lt;&gt;'Tabelas auxiliares'!$B$236,"FOLHA DE PESSOAL",IF(Q544='Tabelas auxiliares'!$A$237,"CUSTEIO",IF(Q544='Tabelas auxiliares'!$A$236,"INVESTIMENTO","ERRO - VERIFICAR"))))</f>
        <v/>
      </c>
      <c r="S544" s="64" t="str">
        <f t="shared" si="17"/>
        <v/>
      </c>
    </row>
    <row r="545" spans="17:19" x14ac:dyDescent="0.25">
      <c r="Q545" s="51" t="str">
        <f t="shared" si="16"/>
        <v/>
      </c>
      <c r="R545" s="51" t="str">
        <f>IF(M545="","",IF(M545&lt;&gt;'Tabelas auxiliares'!$B$236,"FOLHA DE PESSOAL",IF(Q545='Tabelas auxiliares'!$A$237,"CUSTEIO",IF(Q545='Tabelas auxiliares'!$A$236,"INVESTIMENTO","ERRO - VERIFICAR"))))</f>
        <v/>
      </c>
      <c r="S545" s="64" t="str">
        <f t="shared" si="17"/>
        <v/>
      </c>
    </row>
    <row r="546" spans="17:19" x14ac:dyDescent="0.25">
      <c r="Q546" s="51" t="str">
        <f t="shared" si="16"/>
        <v/>
      </c>
      <c r="R546" s="51" t="str">
        <f>IF(M546="","",IF(M546&lt;&gt;'Tabelas auxiliares'!$B$236,"FOLHA DE PESSOAL",IF(Q546='Tabelas auxiliares'!$A$237,"CUSTEIO",IF(Q546='Tabelas auxiliares'!$A$236,"INVESTIMENTO","ERRO - VERIFICAR"))))</f>
        <v/>
      </c>
      <c r="S546" s="64" t="str">
        <f t="shared" si="17"/>
        <v/>
      </c>
    </row>
    <row r="547" spans="17:19" x14ac:dyDescent="0.25">
      <c r="Q547" s="51" t="str">
        <f t="shared" si="16"/>
        <v/>
      </c>
      <c r="R547" s="51" t="str">
        <f>IF(M547="","",IF(M547&lt;&gt;'Tabelas auxiliares'!$B$236,"FOLHA DE PESSOAL",IF(Q547='Tabelas auxiliares'!$A$237,"CUSTEIO",IF(Q547='Tabelas auxiliares'!$A$236,"INVESTIMENTO","ERRO - VERIFICAR"))))</f>
        <v/>
      </c>
      <c r="S547" s="64" t="str">
        <f t="shared" si="17"/>
        <v/>
      </c>
    </row>
    <row r="548" spans="17:19" x14ac:dyDescent="0.25">
      <c r="Q548" s="51" t="str">
        <f t="shared" si="16"/>
        <v/>
      </c>
      <c r="R548" s="51" t="str">
        <f>IF(M548="","",IF(M548&lt;&gt;'Tabelas auxiliares'!$B$236,"FOLHA DE PESSOAL",IF(Q548='Tabelas auxiliares'!$A$237,"CUSTEIO",IF(Q548='Tabelas auxiliares'!$A$236,"INVESTIMENTO","ERRO - VERIFICAR"))))</f>
        <v/>
      </c>
      <c r="S548" s="64" t="str">
        <f t="shared" si="17"/>
        <v/>
      </c>
    </row>
    <row r="549" spans="17:19" x14ac:dyDescent="0.25">
      <c r="Q549" s="51" t="str">
        <f t="shared" si="16"/>
        <v/>
      </c>
      <c r="R549" s="51" t="str">
        <f>IF(M549="","",IF(M549&lt;&gt;'Tabelas auxiliares'!$B$236,"FOLHA DE PESSOAL",IF(Q549='Tabelas auxiliares'!$A$237,"CUSTEIO",IF(Q549='Tabelas auxiliares'!$A$236,"INVESTIMENTO","ERRO - VERIFICAR"))))</f>
        <v/>
      </c>
      <c r="S549" s="64" t="str">
        <f t="shared" si="17"/>
        <v/>
      </c>
    </row>
    <row r="550" spans="17:19" x14ac:dyDescent="0.25">
      <c r="Q550" s="51" t="str">
        <f t="shared" si="16"/>
        <v/>
      </c>
      <c r="R550" s="51" t="str">
        <f>IF(M550="","",IF(M550&lt;&gt;'Tabelas auxiliares'!$B$236,"FOLHA DE PESSOAL",IF(Q550='Tabelas auxiliares'!$A$237,"CUSTEIO",IF(Q550='Tabelas auxiliares'!$A$236,"INVESTIMENTO","ERRO - VERIFICAR"))))</f>
        <v/>
      </c>
      <c r="S550" s="64" t="str">
        <f t="shared" si="17"/>
        <v/>
      </c>
    </row>
    <row r="551" spans="17:19" x14ac:dyDescent="0.25">
      <c r="Q551" s="51" t="str">
        <f t="shared" si="16"/>
        <v/>
      </c>
      <c r="R551" s="51" t="str">
        <f>IF(M551="","",IF(M551&lt;&gt;'Tabelas auxiliares'!$B$236,"FOLHA DE PESSOAL",IF(Q551='Tabelas auxiliares'!$A$237,"CUSTEIO",IF(Q551='Tabelas auxiliares'!$A$236,"INVESTIMENTO","ERRO - VERIFICAR"))))</f>
        <v/>
      </c>
      <c r="S551" s="64" t="str">
        <f t="shared" si="17"/>
        <v/>
      </c>
    </row>
    <row r="552" spans="17:19" x14ac:dyDescent="0.25">
      <c r="Q552" s="51" t="str">
        <f t="shared" si="16"/>
        <v/>
      </c>
      <c r="R552" s="51" t="str">
        <f>IF(M552="","",IF(M552&lt;&gt;'Tabelas auxiliares'!$B$236,"FOLHA DE PESSOAL",IF(Q552='Tabelas auxiliares'!$A$237,"CUSTEIO",IF(Q552='Tabelas auxiliares'!$A$236,"INVESTIMENTO","ERRO - VERIFICAR"))))</f>
        <v/>
      </c>
      <c r="S552" s="64" t="str">
        <f t="shared" si="17"/>
        <v/>
      </c>
    </row>
    <row r="553" spans="17:19" x14ac:dyDescent="0.25">
      <c r="Q553" s="51" t="str">
        <f t="shared" si="16"/>
        <v/>
      </c>
      <c r="R553" s="51" t="str">
        <f>IF(M553="","",IF(M553&lt;&gt;'Tabelas auxiliares'!$B$236,"FOLHA DE PESSOAL",IF(Q553='Tabelas auxiliares'!$A$237,"CUSTEIO",IF(Q553='Tabelas auxiliares'!$A$236,"INVESTIMENTO","ERRO - VERIFICAR"))))</f>
        <v/>
      </c>
      <c r="S553" s="64" t="str">
        <f t="shared" si="17"/>
        <v/>
      </c>
    </row>
    <row r="554" spans="17:19" x14ac:dyDescent="0.25">
      <c r="Q554" s="51" t="str">
        <f t="shared" si="16"/>
        <v/>
      </c>
      <c r="R554" s="51" t="str">
        <f>IF(M554="","",IF(M554&lt;&gt;'Tabelas auxiliares'!$B$236,"FOLHA DE PESSOAL",IF(Q554='Tabelas auxiliares'!$A$237,"CUSTEIO",IF(Q554='Tabelas auxiliares'!$A$236,"INVESTIMENTO","ERRO - VERIFICAR"))))</f>
        <v/>
      </c>
      <c r="S554" s="64" t="str">
        <f t="shared" si="17"/>
        <v/>
      </c>
    </row>
    <row r="555" spans="17:19" x14ac:dyDescent="0.25">
      <c r="Q555" s="51" t="str">
        <f t="shared" si="16"/>
        <v/>
      </c>
      <c r="R555" s="51" t="str">
        <f>IF(M555="","",IF(M555&lt;&gt;'Tabelas auxiliares'!$B$236,"FOLHA DE PESSOAL",IF(Q555='Tabelas auxiliares'!$A$237,"CUSTEIO",IF(Q555='Tabelas auxiliares'!$A$236,"INVESTIMENTO","ERRO - VERIFICAR"))))</f>
        <v/>
      </c>
      <c r="S555" s="64" t="str">
        <f t="shared" si="17"/>
        <v/>
      </c>
    </row>
    <row r="556" spans="17:19" x14ac:dyDescent="0.25">
      <c r="Q556" s="51" t="str">
        <f t="shared" si="16"/>
        <v/>
      </c>
      <c r="R556" s="51" t="str">
        <f>IF(M556="","",IF(M556&lt;&gt;'Tabelas auxiliares'!$B$236,"FOLHA DE PESSOAL",IF(Q556='Tabelas auxiliares'!$A$237,"CUSTEIO",IF(Q556='Tabelas auxiliares'!$A$236,"INVESTIMENTO","ERRO - VERIFICAR"))))</f>
        <v/>
      </c>
      <c r="S556" s="64" t="str">
        <f t="shared" si="17"/>
        <v/>
      </c>
    </row>
    <row r="557" spans="17:19" x14ac:dyDescent="0.25">
      <c r="Q557" s="51" t="str">
        <f t="shared" si="16"/>
        <v/>
      </c>
      <c r="R557" s="51" t="str">
        <f>IF(M557="","",IF(M557&lt;&gt;'Tabelas auxiliares'!$B$236,"FOLHA DE PESSOAL",IF(Q557='Tabelas auxiliares'!$A$237,"CUSTEIO",IF(Q557='Tabelas auxiliares'!$A$236,"INVESTIMENTO","ERRO - VERIFICAR"))))</f>
        <v/>
      </c>
      <c r="S557" s="64" t="str">
        <f t="shared" si="17"/>
        <v/>
      </c>
    </row>
    <row r="558" spans="17:19" x14ac:dyDescent="0.25">
      <c r="Q558" s="51" t="str">
        <f t="shared" si="16"/>
        <v/>
      </c>
      <c r="R558" s="51" t="str">
        <f>IF(M558="","",IF(M558&lt;&gt;'Tabelas auxiliares'!$B$236,"FOLHA DE PESSOAL",IF(Q558='Tabelas auxiliares'!$A$237,"CUSTEIO",IF(Q558='Tabelas auxiliares'!$A$236,"INVESTIMENTO","ERRO - VERIFICAR"))))</f>
        <v/>
      </c>
      <c r="S558" s="64" t="str">
        <f t="shared" si="17"/>
        <v/>
      </c>
    </row>
    <row r="559" spans="17:19" x14ac:dyDescent="0.25">
      <c r="Q559" s="51" t="str">
        <f t="shared" si="16"/>
        <v/>
      </c>
      <c r="R559" s="51" t="str">
        <f>IF(M559="","",IF(M559&lt;&gt;'Tabelas auxiliares'!$B$236,"FOLHA DE PESSOAL",IF(Q559='Tabelas auxiliares'!$A$237,"CUSTEIO",IF(Q559='Tabelas auxiliares'!$A$236,"INVESTIMENTO","ERRO - VERIFICAR"))))</f>
        <v/>
      </c>
      <c r="S559" s="64" t="str">
        <f t="shared" si="17"/>
        <v/>
      </c>
    </row>
    <row r="560" spans="17:19" x14ac:dyDescent="0.25">
      <c r="Q560" s="51" t="str">
        <f t="shared" si="16"/>
        <v/>
      </c>
      <c r="R560" s="51" t="str">
        <f>IF(M560="","",IF(M560&lt;&gt;'Tabelas auxiliares'!$B$236,"FOLHA DE PESSOAL",IF(Q560='Tabelas auxiliares'!$A$237,"CUSTEIO",IF(Q560='Tabelas auxiliares'!$A$236,"INVESTIMENTO","ERRO - VERIFICAR"))))</f>
        <v/>
      </c>
      <c r="S560" s="64" t="str">
        <f t="shared" si="17"/>
        <v/>
      </c>
    </row>
    <row r="561" spans="17:19" x14ac:dyDescent="0.25">
      <c r="Q561" s="51" t="str">
        <f t="shared" si="16"/>
        <v/>
      </c>
      <c r="R561" s="51" t="str">
        <f>IF(M561="","",IF(M561&lt;&gt;'Tabelas auxiliares'!$B$236,"FOLHA DE PESSOAL",IF(Q561='Tabelas auxiliares'!$A$237,"CUSTEIO",IF(Q561='Tabelas auxiliares'!$A$236,"INVESTIMENTO","ERRO - VERIFICAR"))))</f>
        <v/>
      </c>
      <c r="S561" s="64" t="str">
        <f t="shared" si="17"/>
        <v/>
      </c>
    </row>
    <row r="562" spans="17:19" x14ac:dyDescent="0.25">
      <c r="Q562" s="51" t="str">
        <f t="shared" si="16"/>
        <v/>
      </c>
      <c r="R562" s="51" t="str">
        <f>IF(M562="","",IF(M562&lt;&gt;'Tabelas auxiliares'!$B$236,"FOLHA DE PESSOAL",IF(Q562='Tabelas auxiliares'!$A$237,"CUSTEIO",IF(Q562='Tabelas auxiliares'!$A$236,"INVESTIMENTO","ERRO - VERIFICAR"))))</f>
        <v/>
      </c>
      <c r="S562" s="64" t="str">
        <f t="shared" si="17"/>
        <v/>
      </c>
    </row>
    <row r="563" spans="17:19" x14ac:dyDescent="0.25">
      <c r="Q563" s="51" t="str">
        <f t="shared" si="16"/>
        <v/>
      </c>
      <c r="R563" s="51" t="str">
        <f>IF(M563="","",IF(M563&lt;&gt;'Tabelas auxiliares'!$B$236,"FOLHA DE PESSOAL",IF(Q563='Tabelas auxiliares'!$A$237,"CUSTEIO",IF(Q563='Tabelas auxiliares'!$A$236,"INVESTIMENTO","ERRO - VERIFICAR"))))</f>
        <v/>
      </c>
      <c r="S563" s="64" t="str">
        <f t="shared" si="17"/>
        <v/>
      </c>
    </row>
    <row r="564" spans="17:19" x14ac:dyDescent="0.25">
      <c r="Q564" s="51" t="str">
        <f t="shared" si="16"/>
        <v/>
      </c>
      <c r="R564" s="51" t="str">
        <f>IF(M564="","",IF(M564&lt;&gt;'Tabelas auxiliares'!$B$236,"FOLHA DE PESSOAL",IF(Q564='Tabelas auxiliares'!$A$237,"CUSTEIO",IF(Q564='Tabelas auxiliares'!$A$236,"INVESTIMENTO","ERRO - VERIFICAR"))))</f>
        <v/>
      </c>
      <c r="S564" s="64" t="str">
        <f t="shared" si="17"/>
        <v/>
      </c>
    </row>
    <row r="565" spans="17:19" x14ac:dyDescent="0.25">
      <c r="Q565" s="51" t="str">
        <f t="shared" si="16"/>
        <v/>
      </c>
      <c r="R565" s="51" t="str">
        <f>IF(M565="","",IF(M565&lt;&gt;'Tabelas auxiliares'!$B$236,"FOLHA DE PESSOAL",IF(Q565='Tabelas auxiliares'!$A$237,"CUSTEIO",IF(Q565='Tabelas auxiliares'!$A$236,"INVESTIMENTO","ERRO - VERIFICAR"))))</f>
        <v/>
      </c>
      <c r="S565" s="64" t="str">
        <f t="shared" si="17"/>
        <v/>
      </c>
    </row>
    <row r="566" spans="17:19" x14ac:dyDescent="0.25">
      <c r="Q566" s="51" t="str">
        <f t="shared" si="16"/>
        <v/>
      </c>
      <c r="R566" s="51" t="str">
        <f>IF(M566="","",IF(M566&lt;&gt;'Tabelas auxiliares'!$B$236,"FOLHA DE PESSOAL",IF(Q566='Tabelas auxiliares'!$A$237,"CUSTEIO",IF(Q566='Tabelas auxiliares'!$A$236,"INVESTIMENTO","ERRO - VERIFICAR"))))</f>
        <v/>
      </c>
      <c r="S566" s="64" t="str">
        <f t="shared" si="17"/>
        <v/>
      </c>
    </row>
    <row r="567" spans="17:19" x14ac:dyDescent="0.25">
      <c r="Q567" s="51" t="str">
        <f t="shared" si="16"/>
        <v/>
      </c>
      <c r="R567" s="51" t="str">
        <f>IF(M567="","",IF(M567&lt;&gt;'Tabelas auxiliares'!$B$236,"FOLHA DE PESSOAL",IF(Q567='Tabelas auxiliares'!$A$237,"CUSTEIO",IF(Q567='Tabelas auxiliares'!$A$236,"INVESTIMENTO","ERRO - VERIFICAR"))))</f>
        <v/>
      </c>
      <c r="S567" s="64" t="str">
        <f t="shared" si="17"/>
        <v/>
      </c>
    </row>
    <row r="568" spans="17:19" x14ac:dyDescent="0.25">
      <c r="Q568" s="51" t="str">
        <f t="shared" si="16"/>
        <v/>
      </c>
      <c r="R568" s="51" t="str">
        <f>IF(M568="","",IF(M568&lt;&gt;'Tabelas auxiliares'!$B$236,"FOLHA DE PESSOAL",IF(Q568='Tabelas auxiliares'!$A$237,"CUSTEIO",IF(Q568='Tabelas auxiliares'!$A$236,"INVESTIMENTO","ERRO - VERIFICAR"))))</f>
        <v/>
      </c>
      <c r="S568" s="64" t="str">
        <f t="shared" si="17"/>
        <v/>
      </c>
    </row>
    <row r="569" spans="17:19" x14ac:dyDescent="0.25">
      <c r="Q569" s="51" t="str">
        <f t="shared" si="16"/>
        <v/>
      </c>
      <c r="R569" s="51" t="str">
        <f>IF(M569="","",IF(M569&lt;&gt;'Tabelas auxiliares'!$B$236,"FOLHA DE PESSOAL",IF(Q569='Tabelas auxiliares'!$A$237,"CUSTEIO",IF(Q569='Tabelas auxiliares'!$A$236,"INVESTIMENTO","ERRO - VERIFICAR"))))</f>
        <v/>
      </c>
      <c r="S569" s="64" t="str">
        <f t="shared" si="17"/>
        <v/>
      </c>
    </row>
    <row r="570" spans="17:19" x14ac:dyDescent="0.25">
      <c r="Q570" s="51" t="str">
        <f t="shared" si="16"/>
        <v/>
      </c>
      <c r="R570" s="51" t="str">
        <f>IF(M570="","",IF(M570&lt;&gt;'Tabelas auxiliares'!$B$236,"FOLHA DE PESSOAL",IF(Q570='Tabelas auxiliares'!$A$237,"CUSTEIO",IF(Q570='Tabelas auxiliares'!$A$236,"INVESTIMENTO","ERRO - VERIFICAR"))))</f>
        <v/>
      </c>
      <c r="S570" s="64" t="str">
        <f t="shared" si="17"/>
        <v/>
      </c>
    </row>
    <row r="571" spans="17:19" x14ac:dyDescent="0.25">
      <c r="Q571" s="51" t="str">
        <f t="shared" si="16"/>
        <v/>
      </c>
      <c r="R571" s="51" t="str">
        <f>IF(M571="","",IF(M571&lt;&gt;'Tabelas auxiliares'!$B$236,"FOLHA DE PESSOAL",IF(Q571='Tabelas auxiliares'!$A$237,"CUSTEIO",IF(Q571='Tabelas auxiliares'!$A$236,"INVESTIMENTO","ERRO - VERIFICAR"))))</f>
        <v/>
      </c>
      <c r="S571" s="64" t="str">
        <f t="shared" si="17"/>
        <v/>
      </c>
    </row>
    <row r="572" spans="17:19" x14ac:dyDescent="0.25">
      <c r="Q572" s="51" t="str">
        <f t="shared" si="16"/>
        <v/>
      </c>
      <c r="R572" s="51" t="str">
        <f>IF(M572="","",IF(M572&lt;&gt;'Tabelas auxiliares'!$B$236,"FOLHA DE PESSOAL",IF(Q572='Tabelas auxiliares'!$A$237,"CUSTEIO",IF(Q572='Tabelas auxiliares'!$A$236,"INVESTIMENTO","ERRO - VERIFICAR"))))</f>
        <v/>
      </c>
      <c r="S572" s="64" t="str">
        <f t="shared" si="17"/>
        <v/>
      </c>
    </row>
    <row r="573" spans="17:19" x14ac:dyDescent="0.25">
      <c r="Q573" s="51" t="str">
        <f t="shared" si="16"/>
        <v/>
      </c>
      <c r="R573" s="51" t="str">
        <f>IF(M573="","",IF(M573&lt;&gt;'Tabelas auxiliares'!$B$236,"FOLHA DE PESSOAL",IF(Q573='Tabelas auxiliares'!$A$237,"CUSTEIO",IF(Q573='Tabelas auxiliares'!$A$236,"INVESTIMENTO","ERRO - VERIFICAR"))))</f>
        <v/>
      </c>
      <c r="S573" s="64" t="str">
        <f t="shared" si="17"/>
        <v/>
      </c>
    </row>
    <row r="574" spans="17:19" x14ac:dyDescent="0.25">
      <c r="Q574" s="51" t="str">
        <f t="shared" si="16"/>
        <v/>
      </c>
      <c r="R574" s="51" t="str">
        <f>IF(M574="","",IF(M574&lt;&gt;'Tabelas auxiliares'!$B$236,"FOLHA DE PESSOAL",IF(Q574='Tabelas auxiliares'!$A$237,"CUSTEIO",IF(Q574='Tabelas auxiliares'!$A$236,"INVESTIMENTO","ERRO - VERIFICAR"))))</f>
        <v/>
      </c>
      <c r="S574" s="64" t="str">
        <f t="shared" si="17"/>
        <v/>
      </c>
    </row>
    <row r="575" spans="17:19" x14ac:dyDescent="0.25">
      <c r="Q575" s="51" t="str">
        <f t="shared" si="16"/>
        <v/>
      </c>
      <c r="R575" s="51" t="str">
        <f>IF(M575="","",IF(M575&lt;&gt;'Tabelas auxiliares'!$B$236,"FOLHA DE PESSOAL",IF(Q575='Tabelas auxiliares'!$A$237,"CUSTEIO",IF(Q575='Tabelas auxiliares'!$A$236,"INVESTIMENTO","ERRO - VERIFICAR"))))</f>
        <v/>
      </c>
      <c r="S575" s="64" t="str">
        <f t="shared" si="17"/>
        <v/>
      </c>
    </row>
    <row r="576" spans="17:19" x14ac:dyDescent="0.25">
      <c r="Q576" s="51" t="str">
        <f t="shared" si="16"/>
        <v/>
      </c>
      <c r="R576" s="51" t="str">
        <f>IF(M576="","",IF(M576&lt;&gt;'Tabelas auxiliares'!$B$236,"FOLHA DE PESSOAL",IF(Q576='Tabelas auxiliares'!$A$237,"CUSTEIO",IF(Q576='Tabelas auxiliares'!$A$236,"INVESTIMENTO","ERRO - VERIFICAR"))))</f>
        <v/>
      </c>
      <c r="S576" s="64" t="str">
        <f t="shared" si="17"/>
        <v/>
      </c>
    </row>
    <row r="577" spans="17:19" x14ac:dyDescent="0.25">
      <c r="Q577" s="51" t="str">
        <f t="shared" si="16"/>
        <v/>
      </c>
      <c r="R577" s="51" t="str">
        <f>IF(M577="","",IF(M577&lt;&gt;'Tabelas auxiliares'!$B$236,"FOLHA DE PESSOAL",IF(Q577='Tabelas auxiliares'!$A$237,"CUSTEIO",IF(Q577='Tabelas auxiliares'!$A$236,"INVESTIMENTO","ERRO - VERIFICAR"))))</f>
        <v/>
      </c>
      <c r="S577" s="64" t="str">
        <f t="shared" si="17"/>
        <v/>
      </c>
    </row>
    <row r="578" spans="17:19" x14ac:dyDescent="0.25">
      <c r="Q578" s="51" t="str">
        <f t="shared" si="16"/>
        <v/>
      </c>
      <c r="R578" s="51" t="str">
        <f>IF(M578="","",IF(M578&lt;&gt;'Tabelas auxiliares'!$B$236,"FOLHA DE PESSOAL",IF(Q578='Tabelas auxiliares'!$A$237,"CUSTEIO",IF(Q578='Tabelas auxiliares'!$A$236,"INVESTIMENTO","ERRO - VERIFICAR"))))</f>
        <v/>
      </c>
      <c r="S578" s="64" t="str">
        <f t="shared" si="17"/>
        <v/>
      </c>
    </row>
    <row r="579" spans="17:19" x14ac:dyDescent="0.25">
      <c r="Q579" s="51" t="str">
        <f t="shared" si="16"/>
        <v/>
      </c>
      <c r="R579" s="51" t="str">
        <f>IF(M579="","",IF(M579&lt;&gt;'Tabelas auxiliares'!$B$236,"FOLHA DE PESSOAL",IF(Q579='Tabelas auxiliares'!$A$237,"CUSTEIO",IF(Q579='Tabelas auxiliares'!$A$236,"INVESTIMENTO","ERRO - VERIFICAR"))))</f>
        <v/>
      </c>
      <c r="S579" s="64" t="str">
        <f t="shared" si="17"/>
        <v/>
      </c>
    </row>
    <row r="580" spans="17:19" x14ac:dyDescent="0.25">
      <c r="Q580" s="51" t="str">
        <f t="shared" ref="Q580:Q643" si="18">LEFT(O580,1)</f>
        <v/>
      </c>
      <c r="R580" s="51" t="str">
        <f>IF(M580="","",IF(M580&lt;&gt;'Tabelas auxiliares'!$B$236,"FOLHA DE PESSOAL",IF(Q580='Tabelas auxiliares'!$A$237,"CUSTEIO",IF(Q580='Tabelas auxiliares'!$A$236,"INVESTIMENTO","ERRO - VERIFICAR"))))</f>
        <v/>
      </c>
      <c r="S580" s="64" t="str">
        <f t="shared" si="17"/>
        <v/>
      </c>
    </row>
    <row r="581" spans="17:19" x14ac:dyDescent="0.25">
      <c r="Q581" s="51" t="str">
        <f t="shared" si="18"/>
        <v/>
      </c>
      <c r="R581" s="51" t="str">
        <f>IF(M581="","",IF(M581&lt;&gt;'Tabelas auxiliares'!$B$236,"FOLHA DE PESSOAL",IF(Q581='Tabelas auxiliares'!$A$237,"CUSTEIO",IF(Q581='Tabelas auxiliares'!$A$236,"INVESTIMENTO","ERRO - VERIFICAR"))))</f>
        <v/>
      </c>
      <c r="S581" s="64" t="str">
        <f t="shared" ref="S581:S644" si="19">IF(SUM(T581:X581)=0,"",SUM(T581:X581))</f>
        <v/>
      </c>
    </row>
    <row r="582" spans="17:19" x14ac:dyDescent="0.25">
      <c r="Q582" s="51" t="str">
        <f t="shared" si="18"/>
        <v/>
      </c>
      <c r="R582" s="51" t="str">
        <f>IF(M582="","",IF(M582&lt;&gt;'Tabelas auxiliares'!$B$236,"FOLHA DE PESSOAL",IF(Q582='Tabelas auxiliares'!$A$237,"CUSTEIO",IF(Q582='Tabelas auxiliares'!$A$236,"INVESTIMENTO","ERRO - VERIFICAR"))))</f>
        <v/>
      </c>
      <c r="S582" s="64" t="str">
        <f t="shared" si="19"/>
        <v/>
      </c>
    </row>
    <row r="583" spans="17:19" x14ac:dyDescent="0.25">
      <c r="Q583" s="51" t="str">
        <f t="shared" si="18"/>
        <v/>
      </c>
      <c r="R583" s="51" t="str">
        <f>IF(M583="","",IF(M583&lt;&gt;'Tabelas auxiliares'!$B$236,"FOLHA DE PESSOAL",IF(Q583='Tabelas auxiliares'!$A$237,"CUSTEIO",IF(Q583='Tabelas auxiliares'!$A$236,"INVESTIMENTO","ERRO - VERIFICAR"))))</f>
        <v/>
      </c>
      <c r="S583" s="64" t="str">
        <f t="shared" si="19"/>
        <v/>
      </c>
    </row>
    <row r="584" spans="17:19" x14ac:dyDescent="0.25">
      <c r="Q584" s="51" t="str">
        <f t="shared" si="18"/>
        <v/>
      </c>
      <c r="R584" s="51" t="str">
        <f>IF(M584="","",IF(M584&lt;&gt;'Tabelas auxiliares'!$B$236,"FOLHA DE PESSOAL",IF(Q584='Tabelas auxiliares'!$A$237,"CUSTEIO",IF(Q584='Tabelas auxiliares'!$A$236,"INVESTIMENTO","ERRO - VERIFICAR"))))</f>
        <v/>
      </c>
      <c r="S584" s="64" t="str">
        <f t="shared" si="19"/>
        <v/>
      </c>
    </row>
    <row r="585" spans="17:19" x14ac:dyDescent="0.25">
      <c r="Q585" s="51" t="str">
        <f t="shared" si="18"/>
        <v/>
      </c>
      <c r="R585" s="51" t="str">
        <f>IF(M585="","",IF(M585&lt;&gt;'Tabelas auxiliares'!$B$236,"FOLHA DE PESSOAL",IF(Q585='Tabelas auxiliares'!$A$237,"CUSTEIO",IF(Q585='Tabelas auxiliares'!$A$236,"INVESTIMENTO","ERRO - VERIFICAR"))))</f>
        <v/>
      </c>
      <c r="S585" s="64" t="str">
        <f t="shared" si="19"/>
        <v/>
      </c>
    </row>
    <row r="586" spans="17:19" x14ac:dyDescent="0.25">
      <c r="Q586" s="51" t="str">
        <f t="shared" si="18"/>
        <v/>
      </c>
      <c r="R586" s="51" t="str">
        <f>IF(M586="","",IF(M586&lt;&gt;'Tabelas auxiliares'!$B$236,"FOLHA DE PESSOAL",IF(Q586='Tabelas auxiliares'!$A$237,"CUSTEIO",IF(Q586='Tabelas auxiliares'!$A$236,"INVESTIMENTO","ERRO - VERIFICAR"))))</f>
        <v/>
      </c>
      <c r="S586" s="64" t="str">
        <f t="shared" si="19"/>
        <v/>
      </c>
    </row>
    <row r="587" spans="17:19" x14ac:dyDescent="0.25">
      <c r="Q587" s="51" t="str">
        <f t="shared" si="18"/>
        <v/>
      </c>
      <c r="R587" s="51" t="str">
        <f>IF(M587="","",IF(M587&lt;&gt;'Tabelas auxiliares'!$B$236,"FOLHA DE PESSOAL",IF(Q587='Tabelas auxiliares'!$A$237,"CUSTEIO",IF(Q587='Tabelas auxiliares'!$A$236,"INVESTIMENTO","ERRO - VERIFICAR"))))</f>
        <v/>
      </c>
      <c r="S587" s="64" t="str">
        <f t="shared" si="19"/>
        <v/>
      </c>
    </row>
    <row r="588" spans="17:19" x14ac:dyDescent="0.25">
      <c r="Q588" s="51" t="str">
        <f t="shared" si="18"/>
        <v/>
      </c>
      <c r="R588" s="51" t="str">
        <f>IF(M588="","",IF(M588&lt;&gt;'Tabelas auxiliares'!$B$236,"FOLHA DE PESSOAL",IF(Q588='Tabelas auxiliares'!$A$237,"CUSTEIO",IF(Q588='Tabelas auxiliares'!$A$236,"INVESTIMENTO","ERRO - VERIFICAR"))))</f>
        <v/>
      </c>
      <c r="S588" s="64" t="str">
        <f t="shared" si="19"/>
        <v/>
      </c>
    </row>
    <row r="589" spans="17:19" x14ac:dyDescent="0.25">
      <c r="Q589" s="51" t="str">
        <f t="shared" si="18"/>
        <v/>
      </c>
      <c r="R589" s="51" t="str">
        <f>IF(M589="","",IF(M589&lt;&gt;'Tabelas auxiliares'!$B$236,"FOLHA DE PESSOAL",IF(Q589='Tabelas auxiliares'!$A$237,"CUSTEIO",IF(Q589='Tabelas auxiliares'!$A$236,"INVESTIMENTO","ERRO - VERIFICAR"))))</f>
        <v/>
      </c>
      <c r="S589" s="64" t="str">
        <f t="shared" si="19"/>
        <v/>
      </c>
    </row>
    <row r="590" spans="17:19" x14ac:dyDescent="0.25">
      <c r="Q590" s="51" t="str">
        <f t="shared" si="18"/>
        <v/>
      </c>
      <c r="R590" s="51" t="str">
        <f>IF(M590="","",IF(M590&lt;&gt;'Tabelas auxiliares'!$B$236,"FOLHA DE PESSOAL",IF(Q590='Tabelas auxiliares'!$A$237,"CUSTEIO",IF(Q590='Tabelas auxiliares'!$A$236,"INVESTIMENTO","ERRO - VERIFICAR"))))</f>
        <v/>
      </c>
      <c r="S590" s="64" t="str">
        <f t="shared" si="19"/>
        <v/>
      </c>
    </row>
    <row r="591" spans="17:19" x14ac:dyDescent="0.25">
      <c r="Q591" s="51" t="str">
        <f t="shared" si="18"/>
        <v/>
      </c>
      <c r="R591" s="51" t="str">
        <f>IF(M591="","",IF(M591&lt;&gt;'Tabelas auxiliares'!$B$236,"FOLHA DE PESSOAL",IF(Q591='Tabelas auxiliares'!$A$237,"CUSTEIO",IF(Q591='Tabelas auxiliares'!$A$236,"INVESTIMENTO","ERRO - VERIFICAR"))))</f>
        <v/>
      </c>
      <c r="S591" s="64" t="str">
        <f t="shared" si="19"/>
        <v/>
      </c>
    </row>
    <row r="592" spans="17:19" x14ac:dyDescent="0.25">
      <c r="Q592" s="51" t="str">
        <f t="shared" si="18"/>
        <v/>
      </c>
      <c r="R592" s="51" t="str">
        <f>IF(M592="","",IF(M592&lt;&gt;'Tabelas auxiliares'!$B$236,"FOLHA DE PESSOAL",IF(Q592='Tabelas auxiliares'!$A$237,"CUSTEIO",IF(Q592='Tabelas auxiliares'!$A$236,"INVESTIMENTO","ERRO - VERIFICAR"))))</f>
        <v/>
      </c>
      <c r="S592" s="64" t="str">
        <f t="shared" si="19"/>
        <v/>
      </c>
    </row>
    <row r="593" spans="17:19" x14ac:dyDescent="0.25">
      <c r="Q593" s="51" t="str">
        <f t="shared" si="18"/>
        <v/>
      </c>
      <c r="R593" s="51" t="str">
        <f>IF(M593="","",IF(M593&lt;&gt;'Tabelas auxiliares'!$B$236,"FOLHA DE PESSOAL",IF(Q593='Tabelas auxiliares'!$A$237,"CUSTEIO",IF(Q593='Tabelas auxiliares'!$A$236,"INVESTIMENTO","ERRO - VERIFICAR"))))</f>
        <v/>
      </c>
      <c r="S593" s="64" t="str">
        <f t="shared" si="19"/>
        <v/>
      </c>
    </row>
    <row r="594" spans="17:19" x14ac:dyDescent="0.25">
      <c r="Q594" s="51" t="str">
        <f t="shared" si="18"/>
        <v/>
      </c>
      <c r="R594" s="51" t="str">
        <f>IF(M594="","",IF(M594&lt;&gt;'Tabelas auxiliares'!$B$236,"FOLHA DE PESSOAL",IF(Q594='Tabelas auxiliares'!$A$237,"CUSTEIO",IF(Q594='Tabelas auxiliares'!$A$236,"INVESTIMENTO","ERRO - VERIFICAR"))))</f>
        <v/>
      </c>
      <c r="S594" s="64" t="str">
        <f t="shared" si="19"/>
        <v/>
      </c>
    </row>
    <row r="595" spans="17:19" x14ac:dyDescent="0.25">
      <c r="Q595" s="51" t="str">
        <f t="shared" si="18"/>
        <v/>
      </c>
      <c r="R595" s="51" t="str">
        <f>IF(M595="","",IF(M595&lt;&gt;'Tabelas auxiliares'!$B$236,"FOLHA DE PESSOAL",IF(Q595='Tabelas auxiliares'!$A$237,"CUSTEIO",IF(Q595='Tabelas auxiliares'!$A$236,"INVESTIMENTO","ERRO - VERIFICAR"))))</f>
        <v/>
      </c>
      <c r="S595" s="64" t="str">
        <f t="shared" si="19"/>
        <v/>
      </c>
    </row>
    <row r="596" spans="17:19" x14ac:dyDescent="0.25">
      <c r="Q596" s="51" t="str">
        <f t="shared" si="18"/>
        <v/>
      </c>
      <c r="R596" s="51" t="str">
        <f>IF(M596="","",IF(M596&lt;&gt;'Tabelas auxiliares'!$B$236,"FOLHA DE PESSOAL",IF(Q596='Tabelas auxiliares'!$A$237,"CUSTEIO",IF(Q596='Tabelas auxiliares'!$A$236,"INVESTIMENTO","ERRO - VERIFICAR"))))</f>
        <v/>
      </c>
      <c r="S596" s="64" t="str">
        <f t="shared" si="19"/>
        <v/>
      </c>
    </row>
    <row r="597" spans="17:19" x14ac:dyDescent="0.25">
      <c r="Q597" s="51" t="str">
        <f t="shared" si="18"/>
        <v/>
      </c>
      <c r="R597" s="51" t="str">
        <f>IF(M597="","",IF(M597&lt;&gt;'Tabelas auxiliares'!$B$236,"FOLHA DE PESSOAL",IF(Q597='Tabelas auxiliares'!$A$237,"CUSTEIO",IF(Q597='Tabelas auxiliares'!$A$236,"INVESTIMENTO","ERRO - VERIFICAR"))))</f>
        <v/>
      </c>
      <c r="S597" s="64" t="str">
        <f t="shared" si="19"/>
        <v/>
      </c>
    </row>
    <row r="598" spans="17:19" x14ac:dyDescent="0.25">
      <c r="Q598" s="51" t="str">
        <f t="shared" si="18"/>
        <v/>
      </c>
      <c r="R598" s="51" t="str">
        <f>IF(M598="","",IF(M598&lt;&gt;'Tabelas auxiliares'!$B$236,"FOLHA DE PESSOAL",IF(Q598='Tabelas auxiliares'!$A$237,"CUSTEIO",IF(Q598='Tabelas auxiliares'!$A$236,"INVESTIMENTO","ERRO - VERIFICAR"))))</f>
        <v/>
      </c>
      <c r="S598" s="64" t="str">
        <f t="shared" si="19"/>
        <v/>
      </c>
    </row>
    <row r="599" spans="17:19" x14ac:dyDescent="0.25">
      <c r="Q599" s="51" t="str">
        <f t="shared" si="18"/>
        <v/>
      </c>
      <c r="R599" s="51" t="str">
        <f>IF(M599="","",IF(M599&lt;&gt;'Tabelas auxiliares'!$B$236,"FOLHA DE PESSOAL",IF(Q599='Tabelas auxiliares'!$A$237,"CUSTEIO",IF(Q599='Tabelas auxiliares'!$A$236,"INVESTIMENTO","ERRO - VERIFICAR"))))</f>
        <v/>
      </c>
      <c r="S599" s="64" t="str">
        <f t="shared" si="19"/>
        <v/>
      </c>
    </row>
    <row r="600" spans="17:19" x14ac:dyDescent="0.25">
      <c r="Q600" s="51" t="str">
        <f t="shared" si="18"/>
        <v/>
      </c>
      <c r="R600" s="51" t="str">
        <f>IF(M600="","",IF(M600&lt;&gt;'Tabelas auxiliares'!$B$236,"FOLHA DE PESSOAL",IF(Q600='Tabelas auxiliares'!$A$237,"CUSTEIO",IF(Q600='Tabelas auxiliares'!$A$236,"INVESTIMENTO","ERRO - VERIFICAR"))))</f>
        <v/>
      </c>
      <c r="S600" s="64" t="str">
        <f t="shared" si="19"/>
        <v/>
      </c>
    </row>
    <row r="601" spans="17:19" x14ac:dyDescent="0.25">
      <c r="Q601" s="51" t="str">
        <f t="shared" si="18"/>
        <v/>
      </c>
      <c r="R601" s="51" t="str">
        <f>IF(M601="","",IF(M601&lt;&gt;'Tabelas auxiliares'!$B$236,"FOLHA DE PESSOAL",IF(Q601='Tabelas auxiliares'!$A$237,"CUSTEIO",IF(Q601='Tabelas auxiliares'!$A$236,"INVESTIMENTO","ERRO - VERIFICAR"))))</f>
        <v/>
      </c>
      <c r="S601" s="64" t="str">
        <f t="shared" si="19"/>
        <v/>
      </c>
    </row>
    <row r="602" spans="17:19" x14ac:dyDescent="0.25">
      <c r="Q602" s="51" t="str">
        <f t="shared" si="18"/>
        <v/>
      </c>
      <c r="R602" s="51" t="str">
        <f>IF(M602="","",IF(M602&lt;&gt;'Tabelas auxiliares'!$B$236,"FOLHA DE PESSOAL",IF(Q602='Tabelas auxiliares'!$A$237,"CUSTEIO",IF(Q602='Tabelas auxiliares'!$A$236,"INVESTIMENTO","ERRO - VERIFICAR"))))</f>
        <v/>
      </c>
      <c r="S602" s="64" t="str">
        <f t="shared" si="19"/>
        <v/>
      </c>
    </row>
    <row r="603" spans="17:19" x14ac:dyDescent="0.25">
      <c r="Q603" s="51" t="str">
        <f t="shared" si="18"/>
        <v/>
      </c>
      <c r="R603" s="51" t="str">
        <f>IF(M603="","",IF(M603&lt;&gt;'Tabelas auxiliares'!$B$236,"FOLHA DE PESSOAL",IF(Q603='Tabelas auxiliares'!$A$237,"CUSTEIO",IF(Q603='Tabelas auxiliares'!$A$236,"INVESTIMENTO","ERRO - VERIFICAR"))))</f>
        <v/>
      </c>
      <c r="S603" s="64" t="str">
        <f t="shared" si="19"/>
        <v/>
      </c>
    </row>
    <row r="604" spans="17:19" x14ac:dyDescent="0.25">
      <c r="Q604" s="51" t="str">
        <f t="shared" si="18"/>
        <v/>
      </c>
      <c r="R604" s="51" t="str">
        <f>IF(M604="","",IF(M604&lt;&gt;'Tabelas auxiliares'!$B$236,"FOLHA DE PESSOAL",IF(Q604='Tabelas auxiliares'!$A$237,"CUSTEIO",IF(Q604='Tabelas auxiliares'!$A$236,"INVESTIMENTO","ERRO - VERIFICAR"))))</f>
        <v/>
      </c>
      <c r="S604" s="64" t="str">
        <f t="shared" si="19"/>
        <v/>
      </c>
    </row>
    <row r="605" spans="17:19" x14ac:dyDescent="0.25">
      <c r="Q605" s="51" t="str">
        <f t="shared" si="18"/>
        <v/>
      </c>
      <c r="R605" s="51" t="str">
        <f>IF(M605="","",IF(M605&lt;&gt;'Tabelas auxiliares'!$B$236,"FOLHA DE PESSOAL",IF(Q605='Tabelas auxiliares'!$A$237,"CUSTEIO",IF(Q605='Tabelas auxiliares'!$A$236,"INVESTIMENTO","ERRO - VERIFICAR"))))</f>
        <v/>
      </c>
      <c r="S605" s="64" t="str">
        <f t="shared" si="19"/>
        <v/>
      </c>
    </row>
    <row r="606" spans="17:19" x14ac:dyDescent="0.25">
      <c r="Q606" s="51" t="str">
        <f t="shared" si="18"/>
        <v/>
      </c>
      <c r="R606" s="51" t="str">
        <f>IF(M606="","",IF(M606&lt;&gt;'Tabelas auxiliares'!$B$236,"FOLHA DE PESSOAL",IF(Q606='Tabelas auxiliares'!$A$237,"CUSTEIO",IF(Q606='Tabelas auxiliares'!$A$236,"INVESTIMENTO","ERRO - VERIFICAR"))))</f>
        <v/>
      </c>
      <c r="S606" s="64" t="str">
        <f t="shared" si="19"/>
        <v/>
      </c>
    </row>
    <row r="607" spans="17:19" x14ac:dyDescent="0.25">
      <c r="Q607" s="51" t="str">
        <f t="shared" si="18"/>
        <v/>
      </c>
      <c r="R607" s="51" t="str">
        <f>IF(M607="","",IF(M607&lt;&gt;'Tabelas auxiliares'!$B$236,"FOLHA DE PESSOAL",IF(Q607='Tabelas auxiliares'!$A$237,"CUSTEIO",IF(Q607='Tabelas auxiliares'!$A$236,"INVESTIMENTO","ERRO - VERIFICAR"))))</f>
        <v/>
      </c>
      <c r="S607" s="64" t="str">
        <f t="shared" si="19"/>
        <v/>
      </c>
    </row>
    <row r="608" spans="17:19" x14ac:dyDescent="0.25">
      <c r="Q608" s="51" t="str">
        <f t="shared" si="18"/>
        <v/>
      </c>
      <c r="R608" s="51" t="str">
        <f>IF(M608="","",IF(M608&lt;&gt;'Tabelas auxiliares'!$B$236,"FOLHA DE PESSOAL",IF(Q608='Tabelas auxiliares'!$A$237,"CUSTEIO",IF(Q608='Tabelas auxiliares'!$A$236,"INVESTIMENTO","ERRO - VERIFICAR"))))</f>
        <v/>
      </c>
      <c r="S608" s="64" t="str">
        <f t="shared" si="19"/>
        <v/>
      </c>
    </row>
    <row r="609" spans="17:19" x14ac:dyDescent="0.25">
      <c r="Q609" s="51" t="str">
        <f t="shared" si="18"/>
        <v/>
      </c>
      <c r="R609" s="51" t="str">
        <f>IF(M609="","",IF(M609&lt;&gt;'Tabelas auxiliares'!$B$236,"FOLHA DE PESSOAL",IF(Q609='Tabelas auxiliares'!$A$237,"CUSTEIO",IF(Q609='Tabelas auxiliares'!$A$236,"INVESTIMENTO","ERRO - VERIFICAR"))))</f>
        <v/>
      </c>
      <c r="S609" s="64" t="str">
        <f t="shared" si="19"/>
        <v/>
      </c>
    </row>
    <row r="610" spans="17:19" x14ac:dyDescent="0.25">
      <c r="Q610" s="51" t="str">
        <f t="shared" si="18"/>
        <v/>
      </c>
      <c r="R610" s="51" t="str">
        <f>IF(M610="","",IF(M610&lt;&gt;'Tabelas auxiliares'!$B$236,"FOLHA DE PESSOAL",IF(Q610='Tabelas auxiliares'!$A$237,"CUSTEIO",IF(Q610='Tabelas auxiliares'!$A$236,"INVESTIMENTO","ERRO - VERIFICAR"))))</f>
        <v/>
      </c>
      <c r="S610" s="64" t="str">
        <f t="shared" si="19"/>
        <v/>
      </c>
    </row>
    <row r="611" spans="17:19" x14ac:dyDescent="0.25">
      <c r="Q611" s="51" t="str">
        <f t="shared" si="18"/>
        <v/>
      </c>
      <c r="R611" s="51" t="str">
        <f>IF(M611="","",IF(M611&lt;&gt;'Tabelas auxiliares'!$B$236,"FOLHA DE PESSOAL",IF(Q611='Tabelas auxiliares'!$A$237,"CUSTEIO",IF(Q611='Tabelas auxiliares'!$A$236,"INVESTIMENTO","ERRO - VERIFICAR"))))</f>
        <v/>
      </c>
      <c r="S611" s="64" t="str">
        <f t="shared" si="19"/>
        <v/>
      </c>
    </row>
    <row r="612" spans="17:19" x14ac:dyDescent="0.25">
      <c r="Q612" s="51" t="str">
        <f t="shared" si="18"/>
        <v/>
      </c>
      <c r="R612" s="51" t="str">
        <f>IF(M612="","",IF(M612&lt;&gt;'Tabelas auxiliares'!$B$236,"FOLHA DE PESSOAL",IF(Q612='Tabelas auxiliares'!$A$237,"CUSTEIO",IF(Q612='Tabelas auxiliares'!$A$236,"INVESTIMENTO","ERRO - VERIFICAR"))))</f>
        <v/>
      </c>
      <c r="S612" s="64" t="str">
        <f t="shared" si="19"/>
        <v/>
      </c>
    </row>
    <row r="613" spans="17:19" x14ac:dyDescent="0.25">
      <c r="Q613" s="51" t="str">
        <f t="shared" si="18"/>
        <v/>
      </c>
      <c r="R613" s="51" t="str">
        <f>IF(M613="","",IF(M613&lt;&gt;'Tabelas auxiliares'!$B$236,"FOLHA DE PESSOAL",IF(Q613='Tabelas auxiliares'!$A$237,"CUSTEIO",IF(Q613='Tabelas auxiliares'!$A$236,"INVESTIMENTO","ERRO - VERIFICAR"))))</f>
        <v/>
      </c>
      <c r="S613" s="64" t="str">
        <f t="shared" si="19"/>
        <v/>
      </c>
    </row>
    <row r="614" spans="17:19" x14ac:dyDescent="0.25">
      <c r="Q614" s="51" t="str">
        <f t="shared" si="18"/>
        <v/>
      </c>
      <c r="R614" s="51" t="str">
        <f>IF(M614="","",IF(M614&lt;&gt;'Tabelas auxiliares'!$B$236,"FOLHA DE PESSOAL",IF(Q614='Tabelas auxiliares'!$A$237,"CUSTEIO",IF(Q614='Tabelas auxiliares'!$A$236,"INVESTIMENTO","ERRO - VERIFICAR"))))</f>
        <v/>
      </c>
      <c r="S614" s="64" t="str">
        <f t="shared" si="19"/>
        <v/>
      </c>
    </row>
    <row r="615" spans="17:19" x14ac:dyDescent="0.25">
      <c r="Q615" s="51" t="str">
        <f t="shared" si="18"/>
        <v/>
      </c>
      <c r="R615" s="51" t="str">
        <f>IF(M615="","",IF(M615&lt;&gt;'Tabelas auxiliares'!$B$236,"FOLHA DE PESSOAL",IF(Q615='Tabelas auxiliares'!$A$237,"CUSTEIO",IF(Q615='Tabelas auxiliares'!$A$236,"INVESTIMENTO","ERRO - VERIFICAR"))))</f>
        <v/>
      </c>
      <c r="S615" s="64" t="str">
        <f t="shared" si="19"/>
        <v/>
      </c>
    </row>
    <row r="616" spans="17:19" x14ac:dyDescent="0.25">
      <c r="Q616" s="51" t="str">
        <f t="shared" si="18"/>
        <v/>
      </c>
      <c r="R616" s="51" t="str">
        <f>IF(M616="","",IF(M616&lt;&gt;'Tabelas auxiliares'!$B$236,"FOLHA DE PESSOAL",IF(Q616='Tabelas auxiliares'!$A$237,"CUSTEIO",IF(Q616='Tabelas auxiliares'!$A$236,"INVESTIMENTO","ERRO - VERIFICAR"))))</f>
        <v/>
      </c>
      <c r="S616" s="64" t="str">
        <f t="shared" si="19"/>
        <v/>
      </c>
    </row>
    <row r="617" spans="17:19" x14ac:dyDescent="0.25">
      <c r="Q617" s="51" t="str">
        <f t="shared" si="18"/>
        <v/>
      </c>
      <c r="R617" s="51" t="str">
        <f>IF(M617="","",IF(M617&lt;&gt;'Tabelas auxiliares'!$B$236,"FOLHA DE PESSOAL",IF(Q617='Tabelas auxiliares'!$A$237,"CUSTEIO",IF(Q617='Tabelas auxiliares'!$A$236,"INVESTIMENTO","ERRO - VERIFICAR"))))</f>
        <v/>
      </c>
      <c r="S617" s="64" t="str">
        <f t="shared" si="19"/>
        <v/>
      </c>
    </row>
    <row r="618" spans="17:19" x14ac:dyDescent="0.25">
      <c r="Q618" s="51" t="str">
        <f t="shared" si="18"/>
        <v/>
      </c>
      <c r="R618" s="51" t="str">
        <f>IF(M618="","",IF(M618&lt;&gt;'Tabelas auxiliares'!$B$236,"FOLHA DE PESSOAL",IF(Q618='Tabelas auxiliares'!$A$237,"CUSTEIO",IF(Q618='Tabelas auxiliares'!$A$236,"INVESTIMENTO","ERRO - VERIFICAR"))))</f>
        <v/>
      </c>
      <c r="S618" s="64" t="str">
        <f t="shared" si="19"/>
        <v/>
      </c>
    </row>
    <row r="619" spans="17:19" x14ac:dyDescent="0.25">
      <c r="Q619" s="51" t="str">
        <f t="shared" si="18"/>
        <v/>
      </c>
      <c r="R619" s="51" t="str">
        <f>IF(M619="","",IF(M619&lt;&gt;'Tabelas auxiliares'!$B$236,"FOLHA DE PESSOAL",IF(Q619='Tabelas auxiliares'!$A$237,"CUSTEIO",IF(Q619='Tabelas auxiliares'!$A$236,"INVESTIMENTO","ERRO - VERIFICAR"))))</f>
        <v/>
      </c>
      <c r="S619" s="64" t="str">
        <f t="shared" si="19"/>
        <v/>
      </c>
    </row>
    <row r="620" spans="17:19" x14ac:dyDescent="0.25">
      <c r="Q620" s="51" t="str">
        <f t="shared" si="18"/>
        <v/>
      </c>
      <c r="R620" s="51" t="str">
        <f>IF(M620="","",IF(M620&lt;&gt;'Tabelas auxiliares'!$B$236,"FOLHA DE PESSOAL",IF(Q620='Tabelas auxiliares'!$A$237,"CUSTEIO",IF(Q620='Tabelas auxiliares'!$A$236,"INVESTIMENTO","ERRO - VERIFICAR"))))</f>
        <v/>
      </c>
      <c r="S620" s="64" t="str">
        <f t="shared" si="19"/>
        <v/>
      </c>
    </row>
    <row r="621" spans="17:19" x14ac:dyDescent="0.25">
      <c r="Q621" s="51" t="str">
        <f t="shared" si="18"/>
        <v/>
      </c>
      <c r="R621" s="51" t="str">
        <f>IF(M621="","",IF(M621&lt;&gt;'Tabelas auxiliares'!$B$236,"FOLHA DE PESSOAL",IF(Q621='Tabelas auxiliares'!$A$237,"CUSTEIO",IF(Q621='Tabelas auxiliares'!$A$236,"INVESTIMENTO","ERRO - VERIFICAR"))))</f>
        <v/>
      </c>
      <c r="S621" s="64" t="str">
        <f t="shared" si="19"/>
        <v/>
      </c>
    </row>
    <row r="622" spans="17:19" x14ac:dyDescent="0.25">
      <c r="Q622" s="51" t="str">
        <f t="shared" si="18"/>
        <v/>
      </c>
      <c r="R622" s="51" t="str">
        <f>IF(M622="","",IF(M622&lt;&gt;'Tabelas auxiliares'!$B$236,"FOLHA DE PESSOAL",IF(Q622='Tabelas auxiliares'!$A$237,"CUSTEIO",IF(Q622='Tabelas auxiliares'!$A$236,"INVESTIMENTO","ERRO - VERIFICAR"))))</f>
        <v/>
      </c>
      <c r="S622" s="64" t="str">
        <f t="shared" si="19"/>
        <v/>
      </c>
    </row>
    <row r="623" spans="17:19" x14ac:dyDescent="0.25">
      <c r="Q623" s="51" t="str">
        <f t="shared" si="18"/>
        <v/>
      </c>
      <c r="R623" s="51" t="str">
        <f>IF(M623="","",IF(M623&lt;&gt;'Tabelas auxiliares'!$B$236,"FOLHA DE PESSOAL",IF(Q623='Tabelas auxiliares'!$A$237,"CUSTEIO",IF(Q623='Tabelas auxiliares'!$A$236,"INVESTIMENTO","ERRO - VERIFICAR"))))</f>
        <v/>
      </c>
      <c r="S623" s="64" t="str">
        <f t="shared" si="19"/>
        <v/>
      </c>
    </row>
    <row r="624" spans="17:19" x14ac:dyDescent="0.25">
      <c r="Q624" s="51" t="str">
        <f t="shared" si="18"/>
        <v/>
      </c>
      <c r="R624" s="51" t="str">
        <f>IF(M624="","",IF(M624&lt;&gt;'Tabelas auxiliares'!$B$236,"FOLHA DE PESSOAL",IF(Q624='Tabelas auxiliares'!$A$237,"CUSTEIO",IF(Q624='Tabelas auxiliares'!$A$236,"INVESTIMENTO","ERRO - VERIFICAR"))))</f>
        <v/>
      </c>
      <c r="S624" s="64" t="str">
        <f t="shared" si="19"/>
        <v/>
      </c>
    </row>
    <row r="625" spans="17:19" x14ac:dyDescent="0.25">
      <c r="Q625" s="51" t="str">
        <f t="shared" si="18"/>
        <v/>
      </c>
      <c r="R625" s="51" t="str">
        <f>IF(M625="","",IF(M625&lt;&gt;'Tabelas auxiliares'!$B$236,"FOLHA DE PESSOAL",IF(Q625='Tabelas auxiliares'!$A$237,"CUSTEIO",IF(Q625='Tabelas auxiliares'!$A$236,"INVESTIMENTO","ERRO - VERIFICAR"))))</f>
        <v/>
      </c>
      <c r="S625" s="64" t="str">
        <f t="shared" si="19"/>
        <v/>
      </c>
    </row>
    <row r="626" spans="17:19" x14ac:dyDescent="0.25">
      <c r="Q626" s="51" t="str">
        <f t="shared" si="18"/>
        <v/>
      </c>
      <c r="R626" s="51" t="str">
        <f>IF(M626="","",IF(M626&lt;&gt;'Tabelas auxiliares'!$B$236,"FOLHA DE PESSOAL",IF(Q626='Tabelas auxiliares'!$A$237,"CUSTEIO",IF(Q626='Tabelas auxiliares'!$A$236,"INVESTIMENTO","ERRO - VERIFICAR"))))</f>
        <v/>
      </c>
      <c r="S626" s="64" t="str">
        <f t="shared" si="19"/>
        <v/>
      </c>
    </row>
    <row r="627" spans="17:19" x14ac:dyDescent="0.25">
      <c r="Q627" s="51" t="str">
        <f t="shared" si="18"/>
        <v/>
      </c>
      <c r="R627" s="51" t="str">
        <f>IF(M627="","",IF(M627&lt;&gt;'Tabelas auxiliares'!$B$236,"FOLHA DE PESSOAL",IF(Q627='Tabelas auxiliares'!$A$237,"CUSTEIO",IF(Q627='Tabelas auxiliares'!$A$236,"INVESTIMENTO","ERRO - VERIFICAR"))))</f>
        <v/>
      </c>
      <c r="S627" s="64" t="str">
        <f t="shared" si="19"/>
        <v/>
      </c>
    </row>
    <row r="628" spans="17:19" x14ac:dyDescent="0.25">
      <c r="Q628" s="51" t="str">
        <f t="shared" si="18"/>
        <v/>
      </c>
      <c r="R628" s="51" t="str">
        <f>IF(M628="","",IF(M628&lt;&gt;'Tabelas auxiliares'!$B$236,"FOLHA DE PESSOAL",IF(Q628='Tabelas auxiliares'!$A$237,"CUSTEIO",IF(Q628='Tabelas auxiliares'!$A$236,"INVESTIMENTO","ERRO - VERIFICAR"))))</f>
        <v/>
      </c>
      <c r="S628" s="64" t="str">
        <f t="shared" si="19"/>
        <v/>
      </c>
    </row>
    <row r="629" spans="17:19" x14ac:dyDescent="0.25">
      <c r="Q629" s="51" t="str">
        <f t="shared" si="18"/>
        <v/>
      </c>
      <c r="R629" s="51" t="str">
        <f>IF(M629="","",IF(M629&lt;&gt;'Tabelas auxiliares'!$B$236,"FOLHA DE PESSOAL",IF(Q629='Tabelas auxiliares'!$A$237,"CUSTEIO",IF(Q629='Tabelas auxiliares'!$A$236,"INVESTIMENTO","ERRO - VERIFICAR"))))</f>
        <v/>
      </c>
      <c r="S629" s="64" t="str">
        <f t="shared" si="19"/>
        <v/>
      </c>
    </row>
    <row r="630" spans="17:19" x14ac:dyDescent="0.25">
      <c r="Q630" s="51" t="str">
        <f t="shared" si="18"/>
        <v/>
      </c>
      <c r="R630" s="51" t="str">
        <f>IF(M630="","",IF(M630&lt;&gt;'Tabelas auxiliares'!$B$236,"FOLHA DE PESSOAL",IF(Q630='Tabelas auxiliares'!$A$237,"CUSTEIO",IF(Q630='Tabelas auxiliares'!$A$236,"INVESTIMENTO","ERRO - VERIFICAR"))))</f>
        <v/>
      </c>
      <c r="S630" s="64" t="str">
        <f t="shared" si="19"/>
        <v/>
      </c>
    </row>
    <row r="631" spans="17:19" x14ac:dyDescent="0.25">
      <c r="Q631" s="51" t="str">
        <f t="shared" si="18"/>
        <v/>
      </c>
      <c r="R631" s="51" t="str">
        <f>IF(M631="","",IF(M631&lt;&gt;'Tabelas auxiliares'!$B$236,"FOLHA DE PESSOAL",IF(Q631='Tabelas auxiliares'!$A$237,"CUSTEIO",IF(Q631='Tabelas auxiliares'!$A$236,"INVESTIMENTO","ERRO - VERIFICAR"))))</f>
        <v/>
      </c>
      <c r="S631" s="64" t="str">
        <f t="shared" si="19"/>
        <v/>
      </c>
    </row>
    <row r="632" spans="17:19" x14ac:dyDescent="0.25">
      <c r="Q632" s="51" t="str">
        <f t="shared" si="18"/>
        <v/>
      </c>
      <c r="R632" s="51" t="str">
        <f>IF(M632="","",IF(M632&lt;&gt;'Tabelas auxiliares'!$B$236,"FOLHA DE PESSOAL",IF(Q632='Tabelas auxiliares'!$A$237,"CUSTEIO",IF(Q632='Tabelas auxiliares'!$A$236,"INVESTIMENTO","ERRO - VERIFICAR"))))</f>
        <v/>
      </c>
      <c r="S632" s="64" t="str">
        <f t="shared" si="19"/>
        <v/>
      </c>
    </row>
    <row r="633" spans="17:19" x14ac:dyDescent="0.25">
      <c r="Q633" s="51" t="str">
        <f t="shared" si="18"/>
        <v/>
      </c>
      <c r="R633" s="51" t="str">
        <f>IF(M633="","",IF(M633&lt;&gt;'Tabelas auxiliares'!$B$236,"FOLHA DE PESSOAL",IF(Q633='Tabelas auxiliares'!$A$237,"CUSTEIO",IF(Q633='Tabelas auxiliares'!$A$236,"INVESTIMENTO","ERRO - VERIFICAR"))))</f>
        <v/>
      </c>
      <c r="S633" s="64" t="str">
        <f t="shared" si="19"/>
        <v/>
      </c>
    </row>
    <row r="634" spans="17:19" x14ac:dyDescent="0.25">
      <c r="Q634" s="51" t="str">
        <f t="shared" si="18"/>
        <v/>
      </c>
      <c r="R634" s="51" t="str">
        <f>IF(M634="","",IF(M634&lt;&gt;'Tabelas auxiliares'!$B$236,"FOLHA DE PESSOAL",IF(Q634='Tabelas auxiliares'!$A$237,"CUSTEIO",IF(Q634='Tabelas auxiliares'!$A$236,"INVESTIMENTO","ERRO - VERIFICAR"))))</f>
        <v/>
      </c>
      <c r="S634" s="64" t="str">
        <f t="shared" si="19"/>
        <v/>
      </c>
    </row>
    <row r="635" spans="17:19" x14ac:dyDescent="0.25">
      <c r="Q635" s="51" t="str">
        <f t="shared" si="18"/>
        <v/>
      </c>
      <c r="R635" s="51" t="str">
        <f>IF(M635="","",IF(M635&lt;&gt;'Tabelas auxiliares'!$B$236,"FOLHA DE PESSOAL",IF(Q635='Tabelas auxiliares'!$A$237,"CUSTEIO",IF(Q635='Tabelas auxiliares'!$A$236,"INVESTIMENTO","ERRO - VERIFICAR"))))</f>
        <v/>
      </c>
      <c r="S635" s="64" t="str">
        <f t="shared" si="19"/>
        <v/>
      </c>
    </row>
    <row r="636" spans="17:19" x14ac:dyDescent="0.25">
      <c r="Q636" s="51" t="str">
        <f t="shared" si="18"/>
        <v/>
      </c>
      <c r="R636" s="51" t="str">
        <f>IF(M636="","",IF(M636&lt;&gt;'Tabelas auxiliares'!$B$236,"FOLHA DE PESSOAL",IF(Q636='Tabelas auxiliares'!$A$237,"CUSTEIO",IF(Q636='Tabelas auxiliares'!$A$236,"INVESTIMENTO","ERRO - VERIFICAR"))))</f>
        <v/>
      </c>
      <c r="S636" s="64" t="str">
        <f t="shared" si="19"/>
        <v/>
      </c>
    </row>
    <row r="637" spans="17:19" x14ac:dyDescent="0.25">
      <c r="Q637" s="51" t="str">
        <f t="shared" si="18"/>
        <v/>
      </c>
      <c r="R637" s="51" t="str">
        <f>IF(M637="","",IF(M637&lt;&gt;'Tabelas auxiliares'!$B$236,"FOLHA DE PESSOAL",IF(Q637='Tabelas auxiliares'!$A$237,"CUSTEIO",IF(Q637='Tabelas auxiliares'!$A$236,"INVESTIMENTO","ERRO - VERIFICAR"))))</f>
        <v/>
      </c>
      <c r="S637" s="64" t="str">
        <f t="shared" si="19"/>
        <v/>
      </c>
    </row>
    <row r="638" spans="17:19" x14ac:dyDescent="0.25">
      <c r="Q638" s="51" t="str">
        <f t="shared" si="18"/>
        <v/>
      </c>
      <c r="R638" s="51" t="str">
        <f>IF(M638="","",IF(M638&lt;&gt;'Tabelas auxiliares'!$B$236,"FOLHA DE PESSOAL",IF(Q638='Tabelas auxiliares'!$A$237,"CUSTEIO",IF(Q638='Tabelas auxiliares'!$A$236,"INVESTIMENTO","ERRO - VERIFICAR"))))</f>
        <v/>
      </c>
      <c r="S638" s="64" t="str">
        <f t="shared" si="19"/>
        <v/>
      </c>
    </row>
    <row r="639" spans="17:19" x14ac:dyDescent="0.25">
      <c r="Q639" s="51" t="str">
        <f t="shared" si="18"/>
        <v/>
      </c>
      <c r="R639" s="51" t="str">
        <f>IF(M639="","",IF(M639&lt;&gt;'Tabelas auxiliares'!$B$236,"FOLHA DE PESSOAL",IF(Q639='Tabelas auxiliares'!$A$237,"CUSTEIO",IF(Q639='Tabelas auxiliares'!$A$236,"INVESTIMENTO","ERRO - VERIFICAR"))))</f>
        <v/>
      </c>
      <c r="S639" s="64" t="str">
        <f t="shared" si="19"/>
        <v/>
      </c>
    </row>
    <row r="640" spans="17:19" x14ac:dyDescent="0.25">
      <c r="Q640" s="51" t="str">
        <f t="shared" si="18"/>
        <v/>
      </c>
      <c r="R640" s="51" t="str">
        <f>IF(M640="","",IF(M640&lt;&gt;'Tabelas auxiliares'!$B$236,"FOLHA DE PESSOAL",IF(Q640='Tabelas auxiliares'!$A$237,"CUSTEIO",IF(Q640='Tabelas auxiliares'!$A$236,"INVESTIMENTO","ERRO - VERIFICAR"))))</f>
        <v/>
      </c>
      <c r="S640" s="64" t="str">
        <f t="shared" si="19"/>
        <v/>
      </c>
    </row>
    <row r="641" spans="17:19" x14ac:dyDescent="0.25">
      <c r="Q641" s="51" t="str">
        <f t="shared" si="18"/>
        <v/>
      </c>
      <c r="R641" s="51" t="str">
        <f>IF(M641="","",IF(M641&lt;&gt;'Tabelas auxiliares'!$B$236,"FOLHA DE PESSOAL",IF(Q641='Tabelas auxiliares'!$A$237,"CUSTEIO",IF(Q641='Tabelas auxiliares'!$A$236,"INVESTIMENTO","ERRO - VERIFICAR"))))</f>
        <v/>
      </c>
      <c r="S641" s="64" t="str">
        <f t="shared" si="19"/>
        <v/>
      </c>
    </row>
    <row r="642" spans="17:19" x14ac:dyDescent="0.25">
      <c r="Q642" s="51" t="str">
        <f t="shared" si="18"/>
        <v/>
      </c>
      <c r="R642" s="51" t="str">
        <f>IF(M642="","",IF(M642&lt;&gt;'Tabelas auxiliares'!$B$236,"FOLHA DE PESSOAL",IF(Q642='Tabelas auxiliares'!$A$237,"CUSTEIO",IF(Q642='Tabelas auxiliares'!$A$236,"INVESTIMENTO","ERRO - VERIFICAR"))))</f>
        <v/>
      </c>
      <c r="S642" s="64" t="str">
        <f t="shared" si="19"/>
        <v/>
      </c>
    </row>
    <row r="643" spans="17:19" x14ac:dyDescent="0.25">
      <c r="Q643" s="51" t="str">
        <f t="shared" si="18"/>
        <v/>
      </c>
      <c r="R643" s="51" t="str">
        <f>IF(M643="","",IF(M643&lt;&gt;'Tabelas auxiliares'!$B$236,"FOLHA DE PESSOAL",IF(Q643='Tabelas auxiliares'!$A$237,"CUSTEIO",IF(Q643='Tabelas auxiliares'!$A$236,"INVESTIMENTO","ERRO - VERIFICAR"))))</f>
        <v/>
      </c>
      <c r="S643" s="64" t="str">
        <f t="shared" si="19"/>
        <v/>
      </c>
    </row>
    <row r="644" spans="17:19" x14ac:dyDescent="0.25">
      <c r="Q644" s="51" t="str">
        <f t="shared" ref="Q644:Q707" si="20">LEFT(O644,1)</f>
        <v/>
      </c>
      <c r="R644" s="51" t="str">
        <f>IF(M644="","",IF(M644&lt;&gt;'Tabelas auxiliares'!$B$236,"FOLHA DE PESSOAL",IF(Q644='Tabelas auxiliares'!$A$237,"CUSTEIO",IF(Q644='Tabelas auxiliares'!$A$236,"INVESTIMENTO","ERRO - VERIFICAR"))))</f>
        <v/>
      </c>
      <c r="S644" s="64" t="str">
        <f t="shared" si="19"/>
        <v/>
      </c>
    </row>
    <row r="645" spans="17:19" x14ac:dyDescent="0.25">
      <c r="Q645" s="51" t="str">
        <f t="shared" si="20"/>
        <v/>
      </c>
      <c r="R645" s="51" t="str">
        <f>IF(M645="","",IF(M645&lt;&gt;'Tabelas auxiliares'!$B$236,"FOLHA DE PESSOAL",IF(Q645='Tabelas auxiliares'!$A$237,"CUSTEIO",IF(Q645='Tabelas auxiliares'!$A$236,"INVESTIMENTO","ERRO - VERIFICAR"))))</f>
        <v/>
      </c>
      <c r="S645" s="64" t="str">
        <f t="shared" ref="S645:S708" si="21">IF(SUM(T645:X645)=0,"",SUM(T645:X645))</f>
        <v/>
      </c>
    </row>
    <row r="646" spans="17:19" x14ac:dyDescent="0.25">
      <c r="Q646" s="51" t="str">
        <f t="shared" si="20"/>
        <v/>
      </c>
      <c r="R646" s="51" t="str">
        <f>IF(M646="","",IF(M646&lt;&gt;'Tabelas auxiliares'!$B$236,"FOLHA DE PESSOAL",IF(Q646='Tabelas auxiliares'!$A$237,"CUSTEIO",IF(Q646='Tabelas auxiliares'!$A$236,"INVESTIMENTO","ERRO - VERIFICAR"))))</f>
        <v/>
      </c>
      <c r="S646" s="64" t="str">
        <f t="shared" si="21"/>
        <v/>
      </c>
    </row>
    <row r="647" spans="17:19" x14ac:dyDescent="0.25">
      <c r="Q647" s="51" t="str">
        <f t="shared" si="20"/>
        <v/>
      </c>
      <c r="R647" s="51" t="str">
        <f>IF(M647="","",IF(M647&lt;&gt;'Tabelas auxiliares'!$B$236,"FOLHA DE PESSOAL",IF(Q647='Tabelas auxiliares'!$A$237,"CUSTEIO",IF(Q647='Tabelas auxiliares'!$A$236,"INVESTIMENTO","ERRO - VERIFICAR"))))</f>
        <v/>
      </c>
      <c r="S647" s="64" t="str">
        <f t="shared" si="21"/>
        <v/>
      </c>
    </row>
    <row r="648" spans="17:19" x14ac:dyDescent="0.25">
      <c r="Q648" s="51" t="str">
        <f t="shared" si="20"/>
        <v/>
      </c>
      <c r="R648" s="51" t="str">
        <f>IF(M648="","",IF(M648&lt;&gt;'Tabelas auxiliares'!$B$236,"FOLHA DE PESSOAL",IF(Q648='Tabelas auxiliares'!$A$237,"CUSTEIO",IF(Q648='Tabelas auxiliares'!$A$236,"INVESTIMENTO","ERRO - VERIFICAR"))))</f>
        <v/>
      </c>
      <c r="S648" s="64" t="str">
        <f t="shared" si="21"/>
        <v/>
      </c>
    </row>
    <row r="649" spans="17:19" x14ac:dyDescent="0.25">
      <c r="Q649" s="51" t="str">
        <f t="shared" si="20"/>
        <v/>
      </c>
      <c r="R649" s="51" t="str">
        <f>IF(M649="","",IF(M649&lt;&gt;'Tabelas auxiliares'!$B$236,"FOLHA DE PESSOAL",IF(Q649='Tabelas auxiliares'!$A$237,"CUSTEIO",IF(Q649='Tabelas auxiliares'!$A$236,"INVESTIMENTO","ERRO - VERIFICAR"))))</f>
        <v/>
      </c>
      <c r="S649" s="64" t="str">
        <f t="shared" si="21"/>
        <v/>
      </c>
    </row>
    <row r="650" spans="17:19" x14ac:dyDescent="0.25">
      <c r="Q650" s="51" t="str">
        <f t="shared" si="20"/>
        <v/>
      </c>
      <c r="R650" s="51" t="str">
        <f>IF(M650="","",IF(M650&lt;&gt;'Tabelas auxiliares'!$B$236,"FOLHA DE PESSOAL",IF(Q650='Tabelas auxiliares'!$A$237,"CUSTEIO",IF(Q650='Tabelas auxiliares'!$A$236,"INVESTIMENTO","ERRO - VERIFICAR"))))</f>
        <v/>
      </c>
      <c r="S650" s="64" t="str">
        <f t="shared" si="21"/>
        <v/>
      </c>
    </row>
    <row r="651" spans="17:19" x14ac:dyDescent="0.25">
      <c r="Q651" s="51" t="str">
        <f t="shared" si="20"/>
        <v/>
      </c>
      <c r="R651" s="51" t="str">
        <f>IF(M651="","",IF(M651&lt;&gt;'Tabelas auxiliares'!$B$236,"FOLHA DE PESSOAL",IF(Q651='Tabelas auxiliares'!$A$237,"CUSTEIO",IF(Q651='Tabelas auxiliares'!$A$236,"INVESTIMENTO","ERRO - VERIFICAR"))))</f>
        <v/>
      </c>
      <c r="S651" s="64" t="str">
        <f t="shared" si="21"/>
        <v/>
      </c>
    </row>
    <row r="652" spans="17:19" x14ac:dyDescent="0.25">
      <c r="Q652" s="51" t="str">
        <f t="shared" si="20"/>
        <v/>
      </c>
      <c r="R652" s="51" t="str">
        <f>IF(M652="","",IF(M652&lt;&gt;'Tabelas auxiliares'!$B$236,"FOLHA DE PESSOAL",IF(Q652='Tabelas auxiliares'!$A$237,"CUSTEIO",IF(Q652='Tabelas auxiliares'!$A$236,"INVESTIMENTO","ERRO - VERIFICAR"))))</f>
        <v/>
      </c>
      <c r="S652" s="64" t="str">
        <f t="shared" si="21"/>
        <v/>
      </c>
    </row>
    <row r="653" spans="17:19" x14ac:dyDescent="0.25">
      <c r="Q653" s="51" t="str">
        <f t="shared" si="20"/>
        <v/>
      </c>
      <c r="R653" s="51" t="str">
        <f>IF(M653="","",IF(M653&lt;&gt;'Tabelas auxiliares'!$B$236,"FOLHA DE PESSOAL",IF(Q653='Tabelas auxiliares'!$A$237,"CUSTEIO",IF(Q653='Tabelas auxiliares'!$A$236,"INVESTIMENTO","ERRO - VERIFICAR"))))</f>
        <v/>
      </c>
      <c r="S653" s="64" t="str">
        <f t="shared" si="21"/>
        <v/>
      </c>
    </row>
    <row r="654" spans="17:19" x14ac:dyDescent="0.25">
      <c r="Q654" s="51" t="str">
        <f t="shared" si="20"/>
        <v/>
      </c>
      <c r="R654" s="51" t="str">
        <f>IF(M654="","",IF(M654&lt;&gt;'Tabelas auxiliares'!$B$236,"FOLHA DE PESSOAL",IF(Q654='Tabelas auxiliares'!$A$237,"CUSTEIO",IF(Q654='Tabelas auxiliares'!$A$236,"INVESTIMENTO","ERRO - VERIFICAR"))))</f>
        <v/>
      </c>
      <c r="S654" s="64" t="str">
        <f t="shared" si="21"/>
        <v/>
      </c>
    </row>
    <row r="655" spans="17:19" x14ac:dyDescent="0.25">
      <c r="Q655" s="51" t="str">
        <f t="shared" si="20"/>
        <v/>
      </c>
      <c r="R655" s="51" t="str">
        <f>IF(M655="","",IF(M655&lt;&gt;'Tabelas auxiliares'!$B$236,"FOLHA DE PESSOAL",IF(Q655='Tabelas auxiliares'!$A$237,"CUSTEIO",IF(Q655='Tabelas auxiliares'!$A$236,"INVESTIMENTO","ERRO - VERIFICAR"))))</f>
        <v/>
      </c>
      <c r="S655" s="64" t="str">
        <f t="shared" si="21"/>
        <v/>
      </c>
    </row>
    <row r="656" spans="17:19" x14ac:dyDescent="0.25">
      <c r="Q656" s="51" t="str">
        <f t="shared" si="20"/>
        <v/>
      </c>
      <c r="R656" s="51" t="str">
        <f>IF(M656="","",IF(M656&lt;&gt;'Tabelas auxiliares'!$B$236,"FOLHA DE PESSOAL",IF(Q656='Tabelas auxiliares'!$A$237,"CUSTEIO",IF(Q656='Tabelas auxiliares'!$A$236,"INVESTIMENTO","ERRO - VERIFICAR"))))</f>
        <v/>
      </c>
      <c r="S656" s="64" t="str">
        <f t="shared" si="21"/>
        <v/>
      </c>
    </row>
    <row r="657" spans="17:19" x14ac:dyDescent="0.25">
      <c r="Q657" s="51" t="str">
        <f t="shared" si="20"/>
        <v/>
      </c>
      <c r="R657" s="51" t="str">
        <f>IF(M657="","",IF(M657&lt;&gt;'Tabelas auxiliares'!$B$236,"FOLHA DE PESSOAL",IF(Q657='Tabelas auxiliares'!$A$237,"CUSTEIO",IF(Q657='Tabelas auxiliares'!$A$236,"INVESTIMENTO","ERRO - VERIFICAR"))))</f>
        <v/>
      </c>
      <c r="S657" s="64" t="str">
        <f t="shared" si="21"/>
        <v/>
      </c>
    </row>
    <row r="658" spans="17:19" x14ac:dyDescent="0.25">
      <c r="Q658" s="51" t="str">
        <f t="shared" si="20"/>
        <v/>
      </c>
      <c r="R658" s="51" t="str">
        <f>IF(M658="","",IF(M658&lt;&gt;'Tabelas auxiliares'!$B$236,"FOLHA DE PESSOAL",IF(Q658='Tabelas auxiliares'!$A$237,"CUSTEIO",IF(Q658='Tabelas auxiliares'!$A$236,"INVESTIMENTO","ERRO - VERIFICAR"))))</f>
        <v/>
      </c>
      <c r="S658" s="64" t="str">
        <f t="shared" si="21"/>
        <v/>
      </c>
    </row>
    <row r="659" spans="17:19" x14ac:dyDescent="0.25">
      <c r="Q659" s="51" t="str">
        <f t="shared" si="20"/>
        <v/>
      </c>
      <c r="R659" s="51" t="str">
        <f>IF(M659="","",IF(M659&lt;&gt;'Tabelas auxiliares'!$B$236,"FOLHA DE PESSOAL",IF(Q659='Tabelas auxiliares'!$A$237,"CUSTEIO",IF(Q659='Tabelas auxiliares'!$A$236,"INVESTIMENTO","ERRO - VERIFICAR"))))</f>
        <v/>
      </c>
      <c r="S659" s="64" t="str">
        <f t="shared" si="21"/>
        <v/>
      </c>
    </row>
    <row r="660" spans="17:19" x14ac:dyDescent="0.25">
      <c r="Q660" s="51" t="str">
        <f t="shared" si="20"/>
        <v/>
      </c>
      <c r="R660" s="51" t="str">
        <f>IF(M660="","",IF(M660&lt;&gt;'Tabelas auxiliares'!$B$236,"FOLHA DE PESSOAL",IF(Q660='Tabelas auxiliares'!$A$237,"CUSTEIO",IF(Q660='Tabelas auxiliares'!$A$236,"INVESTIMENTO","ERRO - VERIFICAR"))))</f>
        <v/>
      </c>
      <c r="S660" s="64" t="str">
        <f t="shared" si="21"/>
        <v/>
      </c>
    </row>
    <row r="661" spans="17:19" x14ac:dyDescent="0.25">
      <c r="Q661" s="51" t="str">
        <f t="shared" si="20"/>
        <v/>
      </c>
      <c r="R661" s="51" t="str">
        <f>IF(M661="","",IF(M661&lt;&gt;'Tabelas auxiliares'!$B$236,"FOLHA DE PESSOAL",IF(Q661='Tabelas auxiliares'!$A$237,"CUSTEIO",IF(Q661='Tabelas auxiliares'!$A$236,"INVESTIMENTO","ERRO - VERIFICAR"))))</f>
        <v/>
      </c>
      <c r="S661" s="64" t="str">
        <f t="shared" si="21"/>
        <v/>
      </c>
    </row>
    <row r="662" spans="17:19" x14ac:dyDescent="0.25">
      <c r="Q662" s="51" t="str">
        <f t="shared" si="20"/>
        <v/>
      </c>
      <c r="R662" s="51" t="str">
        <f>IF(M662="","",IF(M662&lt;&gt;'Tabelas auxiliares'!$B$236,"FOLHA DE PESSOAL",IF(Q662='Tabelas auxiliares'!$A$237,"CUSTEIO",IF(Q662='Tabelas auxiliares'!$A$236,"INVESTIMENTO","ERRO - VERIFICAR"))))</f>
        <v/>
      </c>
      <c r="S662" s="64" t="str">
        <f t="shared" si="21"/>
        <v/>
      </c>
    </row>
    <row r="663" spans="17:19" x14ac:dyDescent="0.25">
      <c r="Q663" s="51" t="str">
        <f t="shared" si="20"/>
        <v/>
      </c>
      <c r="R663" s="51" t="str">
        <f>IF(M663="","",IF(M663&lt;&gt;'Tabelas auxiliares'!$B$236,"FOLHA DE PESSOAL",IF(Q663='Tabelas auxiliares'!$A$237,"CUSTEIO",IF(Q663='Tabelas auxiliares'!$A$236,"INVESTIMENTO","ERRO - VERIFICAR"))))</f>
        <v/>
      </c>
      <c r="S663" s="64" t="str">
        <f t="shared" si="21"/>
        <v/>
      </c>
    </row>
    <row r="664" spans="17:19" x14ac:dyDescent="0.25">
      <c r="Q664" s="51" t="str">
        <f t="shared" si="20"/>
        <v/>
      </c>
      <c r="R664" s="51" t="str">
        <f>IF(M664="","",IF(M664&lt;&gt;'Tabelas auxiliares'!$B$236,"FOLHA DE PESSOAL",IF(Q664='Tabelas auxiliares'!$A$237,"CUSTEIO",IF(Q664='Tabelas auxiliares'!$A$236,"INVESTIMENTO","ERRO - VERIFICAR"))))</f>
        <v/>
      </c>
      <c r="S664" s="64" t="str">
        <f t="shared" si="21"/>
        <v/>
      </c>
    </row>
    <row r="665" spans="17:19" x14ac:dyDescent="0.25">
      <c r="Q665" s="51" t="str">
        <f t="shared" si="20"/>
        <v/>
      </c>
      <c r="R665" s="51" t="str">
        <f>IF(M665="","",IF(M665&lt;&gt;'Tabelas auxiliares'!$B$236,"FOLHA DE PESSOAL",IF(Q665='Tabelas auxiliares'!$A$237,"CUSTEIO",IF(Q665='Tabelas auxiliares'!$A$236,"INVESTIMENTO","ERRO - VERIFICAR"))))</f>
        <v/>
      </c>
      <c r="S665" s="64" t="str">
        <f t="shared" si="21"/>
        <v/>
      </c>
    </row>
    <row r="666" spans="17:19" x14ac:dyDescent="0.25">
      <c r="Q666" s="51" t="str">
        <f t="shared" si="20"/>
        <v/>
      </c>
      <c r="R666" s="51" t="str">
        <f>IF(M666="","",IF(M666&lt;&gt;'Tabelas auxiliares'!$B$236,"FOLHA DE PESSOAL",IF(Q666='Tabelas auxiliares'!$A$237,"CUSTEIO",IF(Q666='Tabelas auxiliares'!$A$236,"INVESTIMENTO","ERRO - VERIFICAR"))))</f>
        <v/>
      </c>
      <c r="S666" s="64" t="str">
        <f t="shared" si="21"/>
        <v/>
      </c>
    </row>
    <row r="667" spans="17:19" x14ac:dyDescent="0.25">
      <c r="Q667" s="51" t="str">
        <f t="shared" si="20"/>
        <v/>
      </c>
      <c r="R667" s="51" t="str">
        <f>IF(M667="","",IF(M667&lt;&gt;'Tabelas auxiliares'!$B$236,"FOLHA DE PESSOAL",IF(Q667='Tabelas auxiliares'!$A$237,"CUSTEIO",IF(Q667='Tabelas auxiliares'!$A$236,"INVESTIMENTO","ERRO - VERIFICAR"))))</f>
        <v/>
      </c>
      <c r="S667" s="64" t="str">
        <f t="shared" si="21"/>
        <v/>
      </c>
    </row>
    <row r="668" spans="17:19" x14ac:dyDescent="0.25">
      <c r="Q668" s="51" t="str">
        <f t="shared" si="20"/>
        <v/>
      </c>
      <c r="R668" s="51" t="str">
        <f>IF(M668="","",IF(M668&lt;&gt;'Tabelas auxiliares'!$B$236,"FOLHA DE PESSOAL",IF(Q668='Tabelas auxiliares'!$A$237,"CUSTEIO",IF(Q668='Tabelas auxiliares'!$A$236,"INVESTIMENTO","ERRO - VERIFICAR"))))</f>
        <v/>
      </c>
      <c r="S668" s="64" t="str">
        <f t="shared" si="21"/>
        <v/>
      </c>
    </row>
    <row r="669" spans="17:19" x14ac:dyDescent="0.25">
      <c r="Q669" s="51" t="str">
        <f t="shared" si="20"/>
        <v/>
      </c>
      <c r="R669" s="51" t="str">
        <f>IF(M669="","",IF(M669&lt;&gt;'Tabelas auxiliares'!$B$236,"FOLHA DE PESSOAL",IF(Q669='Tabelas auxiliares'!$A$237,"CUSTEIO",IF(Q669='Tabelas auxiliares'!$A$236,"INVESTIMENTO","ERRO - VERIFICAR"))))</f>
        <v/>
      </c>
      <c r="S669" s="64" t="str">
        <f t="shared" si="21"/>
        <v/>
      </c>
    </row>
    <row r="670" spans="17:19" x14ac:dyDescent="0.25">
      <c r="Q670" s="51" t="str">
        <f t="shared" si="20"/>
        <v/>
      </c>
      <c r="R670" s="51" t="str">
        <f>IF(M670="","",IF(M670&lt;&gt;'Tabelas auxiliares'!$B$236,"FOLHA DE PESSOAL",IF(Q670='Tabelas auxiliares'!$A$237,"CUSTEIO",IF(Q670='Tabelas auxiliares'!$A$236,"INVESTIMENTO","ERRO - VERIFICAR"))))</f>
        <v/>
      </c>
      <c r="S670" s="64" t="str">
        <f t="shared" si="21"/>
        <v/>
      </c>
    </row>
    <row r="671" spans="17:19" x14ac:dyDescent="0.25">
      <c r="Q671" s="51" t="str">
        <f t="shared" si="20"/>
        <v/>
      </c>
      <c r="R671" s="51" t="str">
        <f>IF(M671="","",IF(M671&lt;&gt;'Tabelas auxiliares'!$B$236,"FOLHA DE PESSOAL",IF(Q671='Tabelas auxiliares'!$A$237,"CUSTEIO",IF(Q671='Tabelas auxiliares'!$A$236,"INVESTIMENTO","ERRO - VERIFICAR"))))</f>
        <v/>
      </c>
      <c r="S671" s="64" t="str">
        <f t="shared" si="21"/>
        <v/>
      </c>
    </row>
    <row r="672" spans="17:19" x14ac:dyDescent="0.25">
      <c r="Q672" s="51" t="str">
        <f t="shared" si="20"/>
        <v/>
      </c>
      <c r="R672" s="51" t="str">
        <f>IF(M672="","",IF(M672&lt;&gt;'Tabelas auxiliares'!$B$236,"FOLHA DE PESSOAL",IF(Q672='Tabelas auxiliares'!$A$237,"CUSTEIO",IF(Q672='Tabelas auxiliares'!$A$236,"INVESTIMENTO","ERRO - VERIFICAR"))))</f>
        <v/>
      </c>
      <c r="S672" s="64" t="str">
        <f t="shared" si="21"/>
        <v/>
      </c>
    </row>
    <row r="673" spans="17:19" x14ac:dyDescent="0.25">
      <c r="Q673" s="51" t="str">
        <f t="shared" si="20"/>
        <v/>
      </c>
      <c r="R673" s="51" t="str">
        <f>IF(M673="","",IF(M673&lt;&gt;'Tabelas auxiliares'!$B$236,"FOLHA DE PESSOAL",IF(Q673='Tabelas auxiliares'!$A$237,"CUSTEIO",IF(Q673='Tabelas auxiliares'!$A$236,"INVESTIMENTO","ERRO - VERIFICAR"))))</f>
        <v/>
      </c>
      <c r="S673" s="64" t="str">
        <f t="shared" si="21"/>
        <v/>
      </c>
    </row>
    <row r="674" spans="17:19" x14ac:dyDescent="0.25">
      <c r="Q674" s="51" t="str">
        <f t="shared" si="20"/>
        <v/>
      </c>
      <c r="R674" s="51" t="str">
        <f>IF(M674="","",IF(M674&lt;&gt;'Tabelas auxiliares'!$B$236,"FOLHA DE PESSOAL",IF(Q674='Tabelas auxiliares'!$A$237,"CUSTEIO",IF(Q674='Tabelas auxiliares'!$A$236,"INVESTIMENTO","ERRO - VERIFICAR"))))</f>
        <v/>
      </c>
      <c r="S674" s="64" t="str">
        <f t="shared" si="21"/>
        <v/>
      </c>
    </row>
    <row r="675" spans="17:19" x14ac:dyDescent="0.25">
      <c r="Q675" s="51" t="str">
        <f t="shared" si="20"/>
        <v/>
      </c>
      <c r="R675" s="51" t="str">
        <f>IF(M675="","",IF(M675&lt;&gt;'Tabelas auxiliares'!$B$236,"FOLHA DE PESSOAL",IF(Q675='Tabelas auxiliares'!$A$237,"CUSTEIO",IF(Q675='Tabelas auxiliares'!$A$236,"INVESTIMENTO","ERRO - VERIFICAR"))))</f>
        <v/>
      </c>
      <c r="S675" s="64" t="str">
        <f t="shared" si="21"/>
        <v/>
      </c>
    </row>
    <row r="676" spans="17:19" x14ac:dyDescent="0.25">
      <c r="Q676" s="51" t="str">
        <f t="shared" si="20"/>
        <v/>
      </c>
      <c r="R676" s="51" t="str">
        <f>IF(M676="","",IF(M676&lt;&gt;'Tabelas auxiliares'!$B$236,"FOLHA DE PESSOAL",IF(Q676='Tabelas auxiliares'!$A$237,"CUSTEIO",IF(Q676='Tabelas auxiliares'!$A$236,"INVESTIMENTO","ERRO - VERIFICAR"))))</f>
        <v/>
      </c>
      <c r="S676" s="64" t="str">
        <f t="shared" si="21"/>
        <v/>
      </c>
    </row>
    <row r="677" spans="17:19" x14ac:dyDescent="0.25">
      <c r="Q677" s="51" t="str">
        <f t="shared" si="20"/>
        <v/>
      </c>
      <c r="R677" s="51" t="str">
        <f>IF(M677="","",IF(M677&lt;&gt;'Tabelas auxiliares'!$B$236,"FOLHA DE PESSOAL",IF(Q677='Tabelas auxiliares'!$A$237,"CUSTEIO",IF(Q677='Tabelas auxiliares'!$A$236,"INVESTIMENTO","ERRO - VERIFICAR"))))</f>
        <v/>
      </c>
      <c r="S677" s="64" t="str">
        <f t="shared" si="21"/>
        <v/>
      </c>
    </row>
    <row r="678" spans="17:19" x14ac:dyDescent="0.25">
      <c r="Q678" s="51" t="str">
        <f t="shared" si="20"/>
        <v/>
      </c>
      <c r="R678" s="51" t="str">
        <f>IF(M678="","",IF(M678&lt;&gt;'Tabelas auxiliares'!$B$236,"FOLHA DE PESSOAL",IF(Q678='Tabelas auxiliares'!$A$237,"CUSTEIO",IF(Q678='Tabelas auxiliares'!$A$236,"INVESTIMENTO","ERRO - VERIFICAR"))))</f>
        <v/>
      </c>
      <c r="S678" s="64" t="str">
        <f t="shared" si="21"/>
        <v/>
      </c>
    </row>
    <row r="679" spans="17:19" x14ac:dyDescent="0.25">
      <c r="Q679" s="51" t="str">
        <f t="shared" si="20"/>
        <v/>
      </c>
      <c r="R679" s="51" t="str">
        <f>IF(M679="","",IF(M679&lt;&gt;'Tabelas auxiliares'!$B$236,"FOLHA DE PESSOAL",IF(Q679='Tabelas auxiliares'!$A$237,"CUSTEIO",IF(Q679='Tabelas auxiliares'!$A$236,"INVESTIMENTO","ERRO - VERIFICAR"))))</f>
        <v/>
      </c>
      <c r="S679" s="64" t="str">
        <f t="shared" si="21"/>
        <v/>
      </c>
    </row>
    <row r="680" spans="17:19" x14ac:dyDescent="0.25">
      <c r="Q680" s="51" t="str">
        <f t="shared" si="20"/>
        <v/>
      </c>
      <c r="R680" s="51" t="str">
        <f>IF(M680="","",IF(M680&lt;&gt;'Tabelas auxiliares'!$B$236,"FOLHA DE PESSOAL",IF(Q680='Tabelas auxiliares'!$A$237,"CUSTEIO",IF(Q680='Tabelas auxiliares'!$A$236,"INVESTIMENTO","ERRO - VERIFICAR"))))</f>
        <v/>
      </c>
      <c r="S680" s="64" t="str">
        <f t="shared" si="21"/>
        <v/>
      </c>
    </row>
    <row r="681" spans="17:19" x14ac:dyDescent="0.25">
      <c r="Q681" s="51" t="str">
        <f t="shared" si="20"/>
        <v/>
      </c>
      <c r="R681" s="51" t="str">
        <f>IF(M681="","",IF(M681&lt;&gt;'Tabelas auxiliares'!$B$236,"FOLHA DE PESSOAL",IF(Q681='Tabelas auxiliares'!$A$237,"CUSTEIO",IF(Q681='Tabelas auxiliares'!$A$236,"INVESTIMENTO","ERRO - VERIFICAR"))))</f>
        <v/>
      </c>
      <c r="S681" s="64" t="str">
        <f t="shared" si="21"/>
        <v/>
      </c>
    </row>
    <row r="682" spans="17:19" x14ac:dyDescent="0.25">
      <c r="Q682" s="51" t="str">
        <f t="shared" si="20"/>
        <v/>
      </c>
      <c r="R682" s="51" t="str">
        <f>IF(M682="","",IF(M682&lt;&gt;'Tabelas auxiliares'!$B$236,"FOLHA DE PESSOAL",IF(Q682='Tabelas auxiliares'!$A$237,"CUSTEIO",IF(Q682='Tabelas auxiliares'!$A$236,"INVESTIMENTO","ERRO - VERIFICAR"))))</f>
        <v/>
      </c>
      <c r="S682" s="64" t="str">
        <f t="shared" si="21"/>
        <v/>
      </c>
    </row>
    <row r="683" spans="17:19" x14ac:dyDescent="0.25">
      <c r="Q683" s="51" t="str">
        <f t="shared" si="20"/>
        <v/>
      </c>
      <c r="R683" s="51" t="str">
        <f>IF(M683="","",IF(M683&lt;&gt;'Tabelas auxiliares'!$B$236,"FOLHA DE PESSOAL",IF(Q683='Tabelas auxiliares'!$A$237,"CUSTEIO",IF(Q683='Tabelas auxiliares'!$A$236,"INVESTIMENTO","ERRO - VERIFICAR"))))</f>
        <v/>
      </c>
      <c r="S683" s="64" t="str">
        <f t="shared" si="21"/>
        <v/>
      </c>
    </row>
    <row r="684" spans="17:19" x14ac:dyDescent="0.25">
      <c r="Q684" s="51" t="str">
        <f t="shared" si="20"/>
        <v/>
      </c>
      <c r="R684" s="51" t="str">
        <f>IF(M684="","",IF(M684&lt;&gt;'Tabelas auxiliares'!$B$236,"FOLHA DE PESSOAL",IF(Q684='Tabelas auxiliares'!$A$237,"CUSTEIO",IF(Q684='Tabelas auxiliares'!$A$236,"INVESTIMENTO","ERRO - VERIFICAR"))))</f>
        <v/>
      </c>
      <c r="S684" s="64" t="str">
        <f t="shared" si="21"/>
        <v/>
      </c>
    </row>
    <row r="685" spans="17:19" x14ac:dyDescent="0.25">
      <c r="Q685" s="51" t="str">
        <f t="shared" si="20"/>
        <v/>
      </c>
      <c r="R685" s="51" t="str">
        <f>IF(M685="","",IF(M685&lt;&gt;'Tabelas auxiliares'!$B$236,"FOLHA DE PESSOAL",IF(Q685='Tabelas auxiliares'!$A$237,"CUSTEIO",IF(Q685='Tabelas auxiliares'!$A$236,"INVESTIMENTO","ERRO - VERIFICAR"))))</f>
        <v/>
      </c>
      <c r="S685" s="64" t="str">
        <f t="shared" si="21"/>
        <v/>
      </c>
    </row>
    <row r="686" spans="17:19" x14ac:dyDescent="0.25">
      <c r="Q686" s="51" t="str">
        <f t="shared" si="20"/>
        <v/>
      </c>
      <c r="R686" s="51" t="str">
        <f>IF(M686="","",IF(M686&lt;&gt;'Tabelas auxiliares'!$B$236,"FOLHA DE PESSOAL",IF(Q686='Tabelas auxiliares'!$A$237,"CUSTEIO",IF(Q686='Tabelas auxiliares'!$A$236,"INVESTIMENTO","ERRO - VERIFICAR"))))</f>
        <v/>
      </c>
      <c r="S686" s="64" t="str">
        <f t="shared" si="21"/>
        <v/>
      </c>
    </row>
    <row r="687" spans="17:19" x14ac:dyDescent="0.25">
      <c r="Q687" s="51" t="str">
        <f t="shared" si="20"/>
        <v/>
      </c>
      <c r="R687" s="51" t="str">
        <f>IF(M687="","",IF(M687&lt;&gt;'Tabelas auxiliares'!$B$236,"FOLHA DE PESSOAL",IF(Q687='Tabelas auxiliares'!$A$237,"CUSTEIO",IF(Q687='Tabelas auxiliares'!$A$236,"INVESTIMENTO","ERRO - VERIFICAR"))))</f>
        <v/>
      </c>
      <c r="S687" s="64" t="str">
        <f t="shared" si="21"/>
        <v/>
      </c>
    </row>
    <row r="688" spans="17:19" x14ac:dyDescent="0.25">
      <c r="Q688" s="51" t="str">
        <f t="shared" si="20"/>
        <v/>
      </c>
      <c r="R688" s="51" t="str">
        <f>IF(M688="","",IF(M688&lt;&gt;'Tabelas auxiliares'!$B$236,"FOLHA DE PESSOAL",IF(Q688='Tabelas auxiliares'!$A$237,"CUSTEIO",IF(Q688='Tabelas auxiliares'!$A$236,"INVESTIMENTO","ERRO - VERIFICAR"))))</f>
        <v/>
      </c>
      <c r="S688" s="64" t="str">
        <f t="shared" si="21"/>
        <v/>
      </c>
    </row>
    <row r="689" spans="17:19" x14ac:dyDescent="0.25">
      <c r="Q689" s="51" t="str">
        <f t="shared" si="20"/>
        <v/>
      </c>
      <c r="R689" s="51" t="str">
        <f>IF(M689="","",IF(M689&lt;&gt;'Tabelas auxiliares'!$B$236,"FOLHA DE PESSOAL",IF(Q689='Tabelas auxiliares'!$A$237,"CUSTEIO",IF(Q689='Tabelas auxiliares'!$A$236,"INVESTIMENTO","ERRO - VERIFICAR"))))</f>
        <v/>
      </c>
      <c r="S689" s="64" t="str">
        <f t="shared" si="21"/>
        <v/>
      </c>
    </row>
    <row r="690" spans="17:19" x14ac:dyDescent="0.25">
      <c r="Q690" s="51" t="str">
        <f t="shared" si="20"/>
        <v/>
      </c>
      <c r="R690" s="51" t="str">
        <f>IF(M690="","",IF(M690&lt;&gt;'Tabelas auxiliares'!$B$236,"FOLHA DE PESSOAL",IF(Q690='Tabelas auxiliares'!$A$237,"CUSTEIO",IF(Q690='Tabelas auxiliares'!$A$236,"INVESTIMENTO","ERRO - VERIFICAR"))))</f>
        <v/>
      </c>
      <c r="S690" s="64" t="str">
        <f t="shared" si="21"/>
        <v/>
      </c>
    </row>
    <row r="691" spans="17:19" x14ac:dyDescent="0.25">
      <c r="Q691" s="51" t="str">
        <f t="shared" si="20"/>
        <v/>
      </c>
      <c r="R691" s="51" t="str">
        <f>IF(M691="","",IF(M691&lt;&gt;'Tabelas auxiliares'!$B$236,"FOLHA DE PESSOAL",IF(Q691='Tabelas auxiliares'!$A$237,"CUSTEIO",IF(Q691='Tabelas auxiliares'!$A$236,"INVESTIMENTO","ERRO - VERIFICAR"))))</f>
        <v/>
      </c>
      <c r="S691" s="64" t="str">
        <f t="shared" si="21"/>
        <v/>
      </c>
    </row>
    <row r="692" spans="17:19" x14ac:dyDescent="0.25">
      <c r="Q692" s="51" t="str">
        <f t="shared" si="20"/>
        <v/>
      </c>
      <c r="R692" s="51" t="str">
        <f>IF(M692="","",IF(M692&lt;&gt;'Tabelas auxiliares'!$B$236,"FOLHA DE PESSOAL",IF(Q692='Tabelas auxiliares'!$A$237,"CUSTEIO",IF(Q692='Tabelas auxiliares'!$A$236,"INVESTIMENTO","ERRO - VERIFICAR"))))</f>
        <v/>
      </c>
      <c r="S692" s="64" t="str">
        <f t="shared" si="21"/>
        <v/>
      </c>
    </row>
    <row r="693" spans="17:19" x14ac:dyDescent="0.25">
      <c r="Q693" s="51" t="str">
        <f t="shared" si="20"/>
        <v/>
      </c>
      <c r="R693" s="51" t="str">
        <f>IF(M693="","",IF(M693&lt;&gt;'Tabelas auxiliares'!$B$236,"FOLHA DE PESSOAL",IF(Q693='Tabelas auxiliares'!$A$237,"CUSTEIO",IF(Q693='Tabelas auxiliares'!$A$236,"INVESTIMENTO","ERRO - VERIFICAR"))))</f>
        <v/>
      </c>
      <c r="S693" s="64" t="str">
        <f t="shared" si="21"/>
        <v/>
      </c>
    </row>
    <row r="694" spans="17:19" x14ac:dyDescent="0.25">
      <c r="Q694" s="51" t="str">
        <f t="shared" si="20"/>
        <v/>
      </c>
      <c r="R694" s="51" t="str">
        <f>IF(M694="","",IF(M694&lt;&gt;'Tabelas auxiliares'!$B$236,"FOLHA DE PESSOAL",IF(Q694='Tabelas auxiliares'!$A$237,"CUSTEIO",IF(Q694='Tabelas auxiliares'!$A$236,"INVESTIMENTO","ERRO - VERIFICAR"))))</f>
        <v/>
      </c>
      <c r="S694" s="64" t="str">
        <f t="shared" si="21"/>
        <v/>
      </c>
    </row>
    <row r="695" spans="17:19" x14ac:dyDescent="0.25">
      <c r="Q695" s="51" t="str">
        <f t="shared" si="20"/>
        <v/>
      </c>
      <c r="R695" s="51" t="str">
        <f>IF(M695="","",IF(M695&lt;&gt;'Tabelas auxiliares'!$B$236,"FOLHA DE PESSOAL",IF(Q695='Tabelas auxiliares'!$A$237,"CUSTEIO",IF(Q695='Tabelas auxiliares'!$A$236,"INVESTIMENTO","ERRO - VERIFICAR"))))</f>
        <v/>
      </c>
      <c r="S695" s="64" t="str">
        <f t="shared" si="21"/>
        <v/>
      </c>
    </row>
    <row r="696" spans="17:19" x14ac:dyDescent="0.25">
      <c r="Q696" s="51" t="str">
        <f t="shared" si="20"/>
        <v/>
      </c>
      <c r="R696" s="51" t="str">
        <f>IF(M696="","",IF(M696&lt;&gt;'Tabelas auxiliares'!$B$236,"FOLHA DE PESSOAL",IF(Q696='Tabelas auxiliares'!$A$237,"CUSTEIO",IF(Q696='Tabelas auxiliares'!$A$236,"INVESTIMENTO","ERRO - VERIFICAR"))))</f>
        <v/>
      </c>
      <c r="S696" s="64" t="str">
        <f t="shared" si="21"/>
        <v/>
      </c>
    </row>
    <row r="697" spans="17:19" x14ac:dyDescent="0.25">
      <c r="Q697" s="51" t="str">
        <f t="shared" si="20"/>
        <v/>
      </c>
      <c r="R697" s="51" t="str">
        <f>IF(M697="","",IF(M697&lt;&gt;'Tabelas auxiliares'!$B$236,"FOLHA DE PESSOAL",IF(Q697='Tabelas auxiliares'!$A$237,"CUSTEIO",IF(Q697='Tabelas auxiliares'!$A$236,"INVESTIMENTO","ERRO - VERIFICAR"))))</f>
        <v/>
      </c>
      <c r="S697" s="64" t="str">
        <f t="shared" si="21"/>
        <v/>
      </c>
    </row>
    <row r="698" spans="17:19" x14ac:dyDescent="0.25">
      <c r="Q698" s="51" t="str">
        <f t="shared" si="20"/>
        <v/>
      </c>
      <c r="R698" s="51" t="str">
        <f>IF(M698="","",IF(M698&lt;&gt;'Tabelas auxiliares'!$B$236,"FOLHA DE PESSOAL",IF(Q698='Tabelas auxiliares'!$A$237,"CUSTEIO",IF(Q698='Tabelas auxiliares'!$A$236,"INVESTIMENTO","ERRO - VERIFICAR"))))</f>
        <v/>
      </c>
      <c r="S698" s="64" t="str">
        <f t="shared" si="21"/>
        <v/>
      </c>
    </row>
    <row r="699" spans="17:19" x14ac:dyDescent="0.25">
      <c r="Q699" s="51" t="str">
        <f t="shared" si="20"/>
        <v/>
      </c>
      <c r="R699" s="51" t="str">
        <f>IF(M699="","",IF(M699&lt;&gt;'Tabelas auxiliares'!$B$236,"FOLHA DE PESSOAL",IF(Q699='Tabelas auxiliares'!$A$237,"CUSTEIO",IF(Q699='Tabelas auxiliares'!$A$236,"INVESTIMENTO","ERRO - VERIFICAR"))))</f>
        <v/>
      </c>
      <c r="S699" s="64" t="str">
        <f t="shared" si="21"/>
        <v/>
      </c>
    </row>
    <row r="700" spans="17:19" x14ac:dyDescent="0.25">
      <c r="Q700" s="51" t="str">
        <f t="shared" si="20"/>
        <v/>
      </c>
      <c r="R700" s="51" t="str">
        <f>IF(M700="","",IF(M700&lt;&gt;'Tabelas auxiliares'!$B$236,"FOLHA DE PESSOAL",IF(Q700='Tabelas auxiliares'!$A$237,"CUSTEIO",IF(Q700='Tabelas auxiliares'!$A$236,"INVESTIMENTO","ERRO - VERIFICAR"))))</f>
        <v/>
      </c>
      <c r="S700" s="64" t="str">
        <f t="shared" si="21"/>
        <v/>
      </c>
    </row>
    <row r="701" spans="17:19" x14ac:dyDescent="0.25">
      <c r="Q701" s="51" t="str">
        <f t="shared" si="20"/>
        <v/>
      </c>
      <c r="R701" s="51" t="str">
        <f>IF(M701="","",IF(M701&lt;&gt;'Tabelas auxiliares'!$B$236,"FOLHA DE PESSOAL",IF(Q701='Tabelas auxiliares'!$A$237,"CUSTEIO",IF(Q701='Tabelas auxiliares'!$A$236,"INVESTIMENTO","ERRO - VERIFICAR"))))</f>
        <v/>
      </c>
      <c r="S701" s="64" t="str">
        <f t="shared" si="21"/>
        <v/>
      </c>
    </row>
    <row r="702" spans="17:19" x14ac:dyDescent="0.25">
      <c r="Q702" s="51" t="str">
        <f t="shared" si="20"/>
        <v/>
      </c>
      <c r="R702" s="51" t="str">
        <f>IF(M702="","",IF(M702&lt;&gt;'Tabelas auxiliares'!$B$236,"FOLHA DE PESSOAL",IF(Q702='Tabelas auxiliares'!$A$237,"CUSTEIO",IF(Q702='Tabelas auxiliares'!$A$236,"INVESTIMENTO","ERRO - VERIFICAR"))))</f>
        <v/>
      </c>
      <c r="S702" s="64" t="str">
        <f t="shared" si="21"/>
        <v/>
      </c>
    </row>
    <row r="703" spans="17:19" x14ac:dyDescent="0.25">
      <c r="Q703" s="51" t="str">
        <f t="shared" si="20"/>
        <v/>
      </c>
      <c r="R703" s="51" t="str">
        <f>IF(M703="","",IF(M703&lt;&gt;'Tabelas auxiliares'!$B$236,"FOLHA DE PESSOAL",IF(Q703='Tabelas auxiliares'!$A$237,"CUSTEIO",IF(Q703='Tabelas auxiliares'!$A$236,"INVESTIMENTO","ERRO - VERIFICAR"))))</f>
        <v/>
      </c>
      <c r="S703" s="64" t="str">
        <f t="shared" si="21"/>
        <v/>
      </c>
    </row>
    <row r="704" spans="17:19" x14ac:dyDescent="0.25">
      <c r="Q704" s="51" t="str">
        <f t="shared" si="20"/>
        <v/>
      </c>
      <c r="R704" s="51" t="str">
        <f>IF(M704="","",IF(M704&lt;&gt;'Tabelas auxiliares'!$B$236,"FOLHA DE PESSOAL",IF(Q704='Tabelas auxiliares'!$A$237,"CUSTEIO",IF(Q704='Tabelas auxiliares'!$A$236,"INVESTIMENTO","ERRO - VERIFICAR"))))</f>
        <v/>
      </c>
      <c r="S704" s="64" t="str">
        <f t="shared" si="21"/>
        <v/>
      </c>
    </row>
    <row r="705" spans="17:19" x14ac:dyDescent="0.25">
      <c r="Q705" s="51" t="str">
        <f t="shared" si="20"/>
        <v/>
      </c>
      <c r="R705" s="51" t="str">
        <f>IF(M705="","",IF(M705&lt;&gt;'Tabelas auxiliares'!$B$236,"FOLHA DE PESSOAL",IF(Q705='Tabelas auxiliares'!$A$237,"CUSTEIO",IF(Q705='Tabelas auxiliares'!$A$236,"INVESTIMENTO","ERRO - VERIFICAR"))))</f>
        <v/>
      </c>
      <c r="S705" s="64" t="str">
        <f t="shared" si="21"/>
        <v/>
      </c>
    </row>
    <row r="706" spans="17:19" x14ac:dyDescent="0.25">
      <c r="Q706" s="51" t="str">
        <f t="shared" si="20"/>
        <v/>
      </c>
      <c r="R706" s="51" t="str">
        <f>IF(M706="","",IF(M706&lt;&gt;'Tabelas auxiliares'!$B$236,"FOLHA DE PESSOAL",IF(Q706='Tabelas auxiliares'!$A$237,"CUSTEIO",IF(Q706='Tabelas auxiliares'!$A$236,"INVESTIMENTO","ERRO - VERIFICAR"))))</f>
        <v/>
      </c>
      <c r="S706" s="64" t="str">
        <f t="shared" si="21"/>
        <v/>
      </c>
    </row>
    <row r="707" spans="17:19" x14ac:dyDescent="0.25">
      <c r="Q707" s="51" t="str">
        <f t="shared" si="20"/>
        <v/>
      </c>
      <c r="R707" s="51" t="str">
        <f>IF(M707="","",IF(M707&lt;&gt;'Tabelas auxiliares'!$B$236,"FOLHA DE PESSOAL",IF(Q707='Tabelas auxiliares'!$A$237,"CUSTEIO",IF(Q707='Tabelas auxiliares'!$A$236,"INVESTIMENTO","ERRO - VERIFICAR"))))</f>
        <v/>
      </c>
      <c r="S707" s="64" t="str">
        <f t="shared" si="21"/>
        <v/>
      </c>
    </row>
    <row r="708" spans="17:19" x14ac:dyDescent="0.25">
      <c r="Q708" s="51" t="str">
        <f t="shared" ref="Q708:Q771" si="22">LEFT(O708,1)</f>
        <v/>
      </c>
      <c r="R708" s="51" t="str">
        <f>IF(M708="","",IF(M708&lt;&gt;'Tabelas auxiliares'!$B$236,"FOLHA DE PESSOAL",IF(Q708='Tabelas auxiliares'!$A$237,"CUSTEIO",IF(Q708='Tabelas auxiliares'!$A$236,"INVESTIMENTO","ERRO - VERIFICAR"))))</f>
        <v/>
      </c>
      <c r="S708" s="64" t="str">
        <f t="shared" si="21"/>
        <v/>
      </c>
    </row>
    <row r="709" spans="17:19" x14ac:dyDescent="0.25">
      <c r="Q709" s="51" t="str">
        <f t="shared" si="22"/>
        <v/>
      </c>
      <c r="R709" s="51" t="str">
        <f>IF(M709="","",IF(M709&lt;&gt;'Tabelas auxiliares'!$B$236,"FOLHA DE PESSOAL",IF(Q709='Tabelas auxiliares'!$A$237,"CUSTEIO",IF(Q709='Tabelas auxiliares'!$A$236,"INVESTIMENTO","ERRO - VERIFICAR"))))</f>
        <v/>
      </c>
      <c r="S709" s="64" t="str">
        <f t="shared" ref="S709:S772" si="23">IF(SUM(T709:X709)=0,"",SUM(T709:X709))</f>
        <v/>
      </c>
    </row>
    <row r="710" spans="17:19" x14ac:dyDescent="0.25">
      <c r="Q710" s="51" t="str">
        <f t="shared" si="22"/>
        <v/>
      </c>
      <c r="R710" s="51" t="str">
        <f>IF(M710="","",IF(M710&lt;&gt;'Tabelas auxiliares'!$B$236,"FOLHA DE PESSOAL",IF(Q710='Tabelas auxiliares'!$A$237,"CUSTEIO",IF(Q710='Tabelas auxiliares'!$A$236,"INVESTIMENTO","ERRO - VERIFICAR"))))</f>
        <v/>
      </c>
      <c r="S710" s="64" t="str">
        <f t="shared" si="23"/>
        <v/>
      </c>
    </row>
    <row r="711" spans="17:19" x14ac:dyDescent="0.25">
      <c r="Q711" s="51" t="str">
        <f t="shared" si="22"/>
        <v/>
      </c>
      <c r="R711" s="51" t="str">
        <f>IF(M711="","",IF(M711&lt;&gt;'Tabelas auxiliares'!$B$236,"FOLHA DE PESSOAL",IF(Q711='Tabelas auxiliares'!$A$237,"CUSTEIO",IF(Q711='Tabelas auxiliares'!$A$236,"INVESTIMENTO","ERRO - VERIFICAR"))))</f>
        <v/>
      </c>
      <c r="S711" s="64" t="str">
        <f t="shared" si="23"/>
        <v/>
      </c>
    </row>
    <row r="712" spans="17:19" x14ac:dyDescent="0.25">
      <c r="Q712" s="51" t="str">
        <f t="shared" si="22"/>
        <v/>
      </c>
      <c r="R712" s="51" t="str">
        <f>IF(M712="","",IF(M712&lt;&gt;'Tabelas auxiliares'!$B$236,"FOLHA DE PESSOAL",IF(Q712='Tabelas auxiliares'!$A$237,"CUSTEIO",IF(Q712='Tabelas auxiliares'!$A$236,"INVESTIMENTO","ERRO - VERIFICAR"))))</f>
        <v/>
      </c>
      <c r="S712" s="64" t="str">
        <f t="shared" si="23"/>
        <v/>
      </c>
    </row>
    <row r="713" spans="17:19" x14ac:dyDescent="0.25">
      <c r="Q713" s="51" t="str">
        <f t="shared" si="22"/>
        <v/>
      </c>
      <c r="R713" s="51" t="str">
        <f>IF(M713="","",IF(M713&lt;&gt;'Tabelas auxiliares'!$B$236,"FOLHA DE PESSOAL",IF(Q713='Tabelas auxiliares'!$A$237,"CUSTEIO",IF(Q713='Tabelas auxiliares'!$A$236,"INVESTIMENTO","ERRO - VERIFICAR"))))</f>
        <v/>
      </c>
      <c r="S713" s="64" t="str">
        <f t="shared" si="23"/>
        <v/>
      </c>
    </row>
    <row r="714" spans="17:19" x14ac:dyDescent="0.25">
      <c r="Q714" s="51" t="str">
        <f t="shared" si="22"/>
        <v/>
      </c>
      <c r="R714" s="51" t="str">
        <f>IF(M714="","",IF(M714&lt;&gt;'Tabelas auxiliares'!$B$236,"FOLHA DE PESSOAL",IF(Q714='Tabelas auxiliares'!$A$237,"CUSTEIO",IF(Q714='Tabelas auxiliares'!$A$236,"INVESTIMENTO","ERRO - VERIFICAR"))))</f>
        <v/>
      </c>
      <c r="S714" s="64" t="str">
        <f t="shared" si="23"/>
        <v/>
      </c>
    </row>
    <row r="715" spans="17:19" x14ac:dyDescent="0.25">
      <c r="Q715" s="51" t="str">
        <f t="shared" si="22"/>
        <v/>
      </c>
      <c r="R715" s="51" t="str">
        <f>IF(M715="","",IF(M715&lt;&gt;'Tabelas auxiliares'!$B$236,"FOLHA DE PESSOAL",IF(Q715='Tabelas auxiliares'!$A$237,"CUSTEIO",IF(Q715='Tabelas auxiliares'!$A$236,"INVESTIMENTO","ERRO - VERIFICAR"))))</f>
        <v/>
      </c>
      <c r="S715" s="64" t="str">
        <f t="shared" si="23"/>
        <v/>
      </c>
    </row>
    <row r="716" spans="17:19" x14ac:dyDescent="0.25">
      <c r="Q716" s="51" t="str">
        <f t="shared" si="22"/>
        <v/>
      </c>
      <c r="R716" s="51" t="str">
        <f>IF(M716="","",IF(M716&lt;&gt;'Tabelas auxiliares'!$B$236,"FOLHA DE PESSOAL",IF(Q716='Tabelas auxiliares'!$A$237,"CUSTEIO",IF(Q716='Tabelas auxiliares'!$A$236,"INVESTIMENTO","ERRO - VERIFICAR"))))</f>
        <v/>
      </c>
      <c r="S716" s="64" t="str">
        <f t="shared" si="23"/>
        <v/>
      </c>
    </row>
    <row r="717" spans="17:19" x14ac:dyDescent="0.25">
      <c r="Q717" s="51" t="str">
        <f t="shared" si="22"/>
        <v/>
      </c>
      <c r="R717" s="51" t="str">
        <f>IF(M717="","",IF(M717&lt;&gt;'Tabelas auxiliares'!$B$236,"FOLHA DE PESSOAL",IF(Q717='Tabelas auxiliares'!$A$237,"CUSTEIO",IF(Q717='Tabelas auxiliares'!$A$236,"INVESTIMENTO","ERRO - VERIFICAR"))))</f>
        <v/>
      </c>
      <c r="S717" s="64" t="str">
        <f t="shared" si="23"/>
        <v/>
      </c>
    </row>
    <row r="718" spans="17:19" x14ac:dyDescent="0.25">
      <c r="Q718" s="51" t="str">
        <f t="shared" si="22"/>
        <v/>
      </c>
      <c r="R718" s="51" t="str">
        <f>IF(M718="","",IF(M718&lt;&gt;'Tabelas auxiliares'!$B$236,"FOLHA DE PESSOAL",IF(Q718='Tabelas auxiliares'!$A$237,"CUSTEIO",IF(Q718='Tabelas auxiliares'!$A$236,"INVESTIMENTO","ERRO - VERIFICAR"))))</f>
        <v/>
      </c>
      <c r="S718" s="64" t="str">
        <f t="shared" si="23"/>
        <v/>
      </c>
    </row>
    <row r="719" spans="17:19" x14ac:dyDescent="0.25">
      <c r="Q719" s="51" t="str">
        <f t="shared" si="22"/>
        <v/>
      </c>
      <c r="R719" s="51" t="str">
        <f>IF(M719="","",IF(M719&lt;&gt;'Tabelas auxiliares'!$B$236,"FOLHA DE PESSOAL",IF(Q719='Tabelas auxiliares'!$A$237,"CUSTEIO",IF(Q719='Tabelas auxiliares'!$A$236,"INVESTIMENTO","ERRO - VERIFICAR"))))</f>
        <v/>
      </c>
      <c r="S719" s="64" t="str">
        <f t="shared" si="23"/>
        <v/>
      </c>
    </row>
    <row r="720" spans="17:19" x14ac:dyDescent="0.25">
      <c r="Q720" s="51" t="str">
        <f t="shared" si="22"/>
        <v/>
      </c>
      <c r="R720" s="51" t="str">
        <f>IF(M720="","",IF(M720&lt;&gt;'Tabelas auxiliares'!$B$236,"FOLHA DE PESSOAL",IF(Q720='Tabelas auxiliares'!$A$237,"CUSTEIO",IF(Q720='Tabelas auxiliares'!$A$236,"INVESTIMENTO","ERRO - VERIFICAR"))))</f>
        <v/>
      </c>
      <c r="S720" s="64" t="str">
        <f t="shared" si="23"/>
        <v/>
      </c>
    </row>
    <row r="721" spans="17:19" x14ac:dyDescent="0.25">
      <c r="Q721" s="51" t="str">
        <f t="shared" si="22"/>
        <v/>
      </c>
      <c r="R721" s="51" t="str">
        <f>IF(M721="","",IF(M721&lt;&gt;'Tabelas auxiliares'!$B$236,"FOLHA DE PESSOAL",IF(Q721='Tabelas auxiliares'!$A$237,"CUSTEIO",IF(Q721='Tabelas auxiliares'!$A$236,"INVESTIMENTO","ERRO - VERIFICAR"))))</f>
        <v/>
      </c>
      <c r="S721" s="64" t="str">
        <f t="shared" si="23"/>
        <v/>
      </c>
    </row>
    <row r="722" spans="17:19" x14ac:dyDescent="0.25">
      <c r="Q722" s="51" t="str">
        <f t="shared" si="22"/>
        <v/>
      </c>
      <c r="R722" s="51" t="str">
        <f>IF(M722="","",IF(M722&lt;&gt;'Tabelas auxiliares'!$B$236,"FOLHA DE PESSOAL",IF(Q722='Tabelas auxiliares'!$A$237,"CUSTEIO",IF(Q722='Tabelas auxiliares'!$A$236,"INVESTIMENTO","ERRO - VERIFICAR"))))</f>
        <v/>
      </c>
      <c r="S722" s="64" t="str">
        <f t="shared" si="23"/>
        <v/>
      </c>
    </row>
    <row r="723" spans="17:19" x14ac:dyDescent="0.25">
      <c r="Q723" s="51" t="str">
        <f t="shared" si="22"/>
        <v/>
      </c>
      <c r="R723" s="51" t="str">
        <f>IF(M723="","",IF(M723&lt;&gt;'Tabelas auxiliares'!$B$236,"FOLHA DE PESSOAL",IF(Q723='Tabelas auxiliares'!$A$237,"CUSTEIO",IF(Q723='Tabelas auxiliares'!$A$236,"INVESTIMENTO","ERRO - VERIFICAR"))))</f>
        <v/>
      </c>
      <c r="S723" s="64" t="str">
        <f t="shared" si="23"/>
        <v/>
      </c>
    </row>
    <row r="724" spans="17:19" x14ac:dyDescent="0.25">
      <c r="Q724" s="51" t="str">
        <f t="shared" si="22"/>
        <v/>
      </c>
      <c r="R724" s="51" t="str">
        <f>IF(M724="","",IF(M724&lt;&gt;'Tabelas auxiliares'!$B$236,"FOLHA DE PESSOAL",IF(Q724='Tabelas auxiliares'!$A$237,"CUSTEIO",IF(Q724='Tabelas auxiliares'!$A$236,"INVESTIMENTO","ERRO - VERIFICAR"))))</f>
        <v/>
      </c>
      <c r="S724" s="64" t="str">
        <f t="shared" si="23"/>
        <v/>
      </c>
    </row>
    <row r="725" spans="17:19" x14ac:dyDescent="0.25">
      <c r="Q725" s="51" t="str">
        <f t="shared" si="22"/>
        <v/>
      </c>
      <c r="R725" s="51" t="str">
        <f>IF(M725="","",IF(M725&lt;&gt;'Tabelas auxiliares'!$B$236,"FOLHA DE PESSOAL",IF(Q725='Tabelas auxiliares'!$A$237,"CUSTEIO",IF(Q725='Tabelas auxiliares'!$A$236,"INVESTIMENTO","ERRO - VERIFICAR"))))</f>
        <v/>
      </c>
      <c r="S725" s="64" t="str">
        <f t="shared" si="23"/>
        <v/>
      </c>
    </row>
    <row r="726" spans="17:19" x14ac:dyDescent="0.25">
      <c r="Q726" s="51" t="str">
        <f t="shared" si="22"/>
        <v/>
      </c>
      <c r="R726" s="51" t="str">
        <f>IF(M726="","",IF(M726&lt;&gt;'Tabelas auxiliares'!$B$236,"FOLHA DE PESSOAL",IF(Q726='Tabelas auxiliares'!$A$237,"CUSTEIO",IF(Q726='Tabelas auxiliares'!$A$236,"INVESTIMENTO","ERRO - VERIFICAR"))))</f>
        <v/>
      </c>
      <c r="S726" s="64" t="str">
        <f t="shared" si="23"/>
        <v/>
      </c>
    </row>
    <row r="727" spans="17:19" x14ac:dyDescent="0.25">
      <c r="Q727" s="51" t="str">
        <f t="shared" si="22"/>
        <v/>
      </c>
      <c r="R727" s="51" t="str">
        <f>IF(M727="","",IF(M727&lt;&gt;'Tabelas auxiliares'!$B$236,"FOLHA DE PESSOAL",IF(Q727='Tabelas auxiliares'!$A$237,"CUSTEIO",IF(Q727='Tabelas auxiliares'!$A$236,"INVESTIMENTO","ERRO - VERIFICAR"))))</f>
        <v/>
      </c>
      <c r="S727" s="64" t="str">
        <f t="shared" si="23"/>
        <v/>
      </c>
    </row>
    <row r="728" spans="17:19" x14ac:dyDescent="0.25">
      <c r="Q728" s="51" t="str">
        <f t="shared" si="22"/>
        <v/>
      </c>
      <c r="R728" s="51" t="str">
        <f>IF(M728="","",IF(M728&lt;&gt;'Tabelas auxiliares'!$B$236,"FOLHA DE PESSOAL",IF(Q728='Tabelas auxiliares'!$A$237,"CUSTEIO",IF(Q728='Tabelas auxiliares'!$A$236,"INVESTIMENTO","ERRO - VERIFICAR"))))</f>
        <v/>
      </c>
      <c r="S728" s="64" t="str">
        <f t="shared" si="23"/>
        <v/>
      </c>
    </row>
    <row r="729" spans="17:19" x14ac:dyDescent="0.25">
      <c r="Q729" s="51" t="str">
        <f t="shared" si="22"/>
        <v/>
      </c>
      <c r="R729" s="51" t="str">
        <f>IF(M729="","",IF(M729&lt;&gt;'Tabelas auxiliares'!$B$236,"FOLHA DE PESSOAL",IF(Q729='Tabelas auxiliares'!$A$237,"CUSTEIO",IF(Q729='Tabelas auxiliares'!$A$236,"INVESTIMENTO","ERRO - VERIFICAR"))))</f>
        <v/>
      </c>
      <c r="S729" s="64" t="str">
        <f t="shared" si="23"/>
        <v/>
      </c>
    </row>
    <row r="730" spans="17:19" x14ac:dyDescent="0.25">
      <c r="Q730" s="51" t="str">
        <f t="shared" si="22"/>
        <v/>
      </c>
      <c r="R730" s="51" t="str">
        <f>IF(M730="","",IF(M730&lt;&gt;'Tabelas auxiliares'!$B$236,"FOLHA DE PESSOAL",IF(Q730='Tabelas auxiliares'!$A$237,"CUSTEIO",IF(Q730='Tabelas auxiliares'!$A$236,"INVESTIMENTO","ERRO - VERIFICAR"))))</f>
        <v/>
      </c>
      <c r="S730" s="64" t="str">
        <f t="shared" si="23"/>
        <v/>
      </c>
    </row>
    <row r="731" spans="17:19" x14ac:dyDescent="0.25">
      <c r="Q731" s="51" t="str">
        <f t="shared" si="22"/>
        <v/>
      </c>
      <c r="R731" s="51" t="str">
        <f>IF(M731="","",IF(M731&lt;&gt;'Tabelas auxiliares'!$B$236,"FOLHA DE PESSOAL",IF(Q731='Tabelas auxiliares'!$A$237,"CUSTEIO",IF(Q731='Tabelas auxiliares'!$A$236,"INVESTIMENTO","ERRO - VERIFICAR"))))</f>
        <v/>
      </c>
      <c r="S731" s="64" t="str">
        <f t="shared" si="23"/>
        <v/>
      </c>
    </row>
    <row r="732" spans="17:19" x14ac:dyDescent="0.25">
      <c r="Q732" s="51" t="str">
        <f t="shared" si="22"/>
        <v/>
      </c>
      <c r="R732" s="51" t="str">
        <f>IF(M732="","",IF(M732&lt;&gt;'Tabelas auxiliares'!$B$236,"FOLHA DE PESSOAL",IF(Q732='Tabelas auxiliares'!$A$237,"CUSTEIO",IF(Q732='Tabelas auxiliares'!$A$236,"INVESTIMENTO","ERRO - VERIFICAR"))))</f>
        <v/>
      </c>
      <c r="S732" s="64" t="str">
        <f t="shared" si="23"/>
        <v/>
      </c>
    </row>
    <row r="733" spans="17:19" x14ac:dyDescent="0.25">
      <c r="Q733" s="51" t="str">
        <f t="shared" si="22"/>
        <v/>
      </c>
      <c r="R733" s="51" t="str">
        <f>IF(M733="","",IF(M733&lt;&gt;'Tabelas auxiliares'!$B$236,"FOLHA DE PESSOAL",IF(Q733='Tabelas auxiliares'!$A$237,"CUSTEIO",IF(Q733='Tabelas auxiliares'!$A$236,"INVESTIMENTO","ERRO - VERIFICAR"))))</f>
        <v/>
      </c>
      <c r="S733" s="64" t="str">
        <f t="shared" si="23"/>
        <v/>
      </c>
    </row>
    <row r="734" spans="17:19" x14ac:dyDescent="0.25">
      <c r="Q734" s="51" t="str">
        <f t="shared" si="22"/>
        <v/>
      </c>
      <c r="R734" s="51" t="str">
        <f>IF(M734="","",IF(M734&lt;&gt;'Tabelas auxiliares'!$B$236,"FOLHA DE PESSOAL",IF(Q734='Tabelas auxiliares'!$A$237,"CUSTEIO",IF(Q734='Tabelas auxiliares'!$A$236,"INVESTIMENTO","ERRO - VERIFICAR"))))</f>
        <v/>
      </c>
      <c r="S734" s="64" t="str">
        <f t="shared" si="23"/>
        <v/>
      </c>
    </row>
    <row r="735" spans="17:19" x14ac:dyDescent="0.25">
      <c r="Q735" s="51" t="str">
        <f t="shared" si="22"/>
        <v/>
      </c>
      <c r="R735" s="51" t="str">
        <f>IF(M735="","",IF(M735&lt;&gt;'Tabelas auxiliares'!$B$236,"FOLHA DE PESSOAL",IF(Q735='Tabelas auxiliares'!$A$237,"CUSTEIO",IF(Q735='Tabelas auxiliares'!$A$236,"INVESTIMENTO","ERRO - VERIFICAR"))))</f>
        <v/>
      </c>
      <c r="S735" s="64" t="str">
        <f t="shared" si="23"/>
        <v/>
      </c>
    </row>
    <row r="736" spans="17:19" x14ac:dyDescent="0.25">
      <c r="Q736" s="51" t="str">
        <f t="shared" si="22"/>
        <v/>
      </c>
      <c r="R736" s="51" t="str">
        <f>IF(M736="","",IF(M736&lt;&gt;'Tabelas auxiliares'!$B$236,"FOLHA DE PESSOAL",IF(Q736='Tabelas auxiliares'!$A$237,"CUSTEIO",IF(Q736='Tabelas auxiliares'!$A$236,"INVESTIMENTO","ERRO - VERIFICAR"))))</f>
        <v/>
      </c>
      <c r="S736" s="64" t="str">
        <f t="shared" si="23"/>
        <v/>
      </c>
    </row>
    <row r="737" spans="17:19" x14ac:dyDescent="0.25">
      <c r="Q737" s="51" t="str">
        <f t="shared" si="22"/>
        <v/>
      </c>
      <c r="R737" s="51" t="str">
        <f>IF(M737="","",IF(M737&lt;&gt;'Tabelas auxiliares'!$B$236,"FOLHA DE PESSOAL",IF(Q737='Tabelas auxiliares'!$A$237,"CUSTEIO",IF(Q737='Tabelas auxiliares'!$A$236,"INVESTIMENTO","ERRO - VERIFICAR"))))</f>
        <v/>
      </c>
      <c r="S737" s="64" t="str">
        <f t="shared" si="23"/>
        <v/>
      </c>
    </row>
    <row r="738" spans="17:19" x14ac:dyDescent="0.25">
      <c r="Q738" s="51" t="str">
        <f t="shared" si="22"/>
        <v/>
      </c>
      <c r="R738" s="51" t="str">
        <f>IF(M738="","",IF(M738&lt;&gt;'Tabelas auxiliares'!$B$236,"FOLHA DE PESSOAL",IF(Q738='Tabelas auxiliares'!$A$237,"CUSTEIO",IF(Q738='Tabelas auxiliares'!$A$236,"INVESTIMENTO","ERRO - VERIFICAR"))))</f>
        <v/>
      </c>
      <c r="S738" s="64" t="str">
        <f t="shared" si="23"/>
        <v/>
      </c>
    </row>
    <row r="739" spans="17:19" x14ac:dyDescent="0.25">
      <c r="Q739" s="51" t="str">
        <f t="shared" si="22"/>
        <v/>
      </c>
      <c r="R739" s="51" t="str">
        <f>IF(M739="","",IF(M739&lt;&gt;'Tabelas auxiliares'!$B$236,"FOLHA DE PESSOAL",IF(Q739='Tabelas auxiliares'!$A$237,"CUSTEIO",IF(Q739='Tabelas auxiliares'!$A$236,"INVESTIMENTO","ERRO - VERIFICAR"))))</f>
        <v/>
      </c>
      <c r="S739" s="64" t="str">
        <f t="shared" si="23"/>
        <v/>
      </c>
    </row>
    <row r="740" spans="17:19" x14ac:dyDescent="0.25">
      <c r="Q740" s="51" t="str">
        <f t="shared" si="22"/>
        <v/>
      </c>
      <c r="R740" s="51" t="str">
        <f>IF(M740="","",IF(M740&lt;&gt;'Tabelas auxiliares'!$B$236,"FOLHA DE PESSOAL",IF(Q740='Tabelas auxiliares'!$A$237,"CUSTEIO",IF(Q740='Tabelas auxiliares'!$A$236,"INVESTIMENTO","ERRO - VERIFICAR"))))</f>
        <v/>
      </c>
      <c r="S740" s="64" t="str">
        <f t="shared" si="23"/>
        <v/>
      </c>
    </row>
    <row r="741" spans="17:19" x14ac:dyDescent="0.25">
      <c r="Q741" s="51" t="str">
        <f t="shared" si="22"/>
        <v/>
      </c>
      <c r="R741" s="51" t="str">
        <f>IF(M741="","",IF(M741&lt;&gt;'Tabelas auxiliares'!$B$236,"FOLHA DE PESSOAL",IF(Q741='Tabelas auxiliares'!$A$237,"CUSTEIO",IF(Q741='Tabelas auxiliares'!$A$236,"INVESTIMENTO","ERRO - VERIFICAR"))))</f>
        <v/>
      </c>
      <c r="S741" s="64" t="str">
        <f t="shared" si="23"/>
        <v/>
      </c>
    </row>
    <row r="742" spans="17:19" x14ac:dyDescent="0.25">
      <c r="Q742" s="51" t="str">
        <f t="shared" si="22"/>
        <v/>
      </c>
      <c r="R742" s="51" t="str">
        <f>IF(M742="","",IF(M742&lt;&gt;'Tabelas auxiliares'!$B$236,"FOLHA DE PESSOAL",IF(Q742='Tabelas auxiliares'!$A$237,"CUSTEIO",IF(Q742='Tabelas auxiliares'!$A$236,"INVESTIMENTO","ERRO - VERIFICAR"))))</f>
        <v/>
      </c>
      <c r="S742" s="64" t="str">
        <f t="shared" si="23"/>
        <v/>
      </c>
    </row>
    <row r="743" spans="17:19" x14ac:dyDescent="0.25">
      <c r="Q743" s="51" t="str">
        <f t="shared" si="22"/>
        <v/>
      </c>
      <c r="R743" s="51" t="str">
        <f>IF(M743="","",IF(M743&lt;&gt;'Tabelas auxiliares'!$B$236,"FOLHA DE PESSOAL",IF(Q743='Tabelas auxiliares'!$A$237,"CUSTEIO",IF(Q743='Tabelas auxiliares'!$A$236,"INVESTIMENTO","ERRO - VERIFICAR"))))</f>
        <v/>
      </c>
      <c r="S743" s="64" t="str">
        <f t="shared" si="23"/>
        <v/>
      </c>
    </row>
    <row r="744" spans="17:19" x14ac:dyDescent="0.25">
      <c r="Q744" s="51" t="str">
        <f t="shared" si="22"/>
        <v/>
      </c>
      <c r="R744" s="51" t="str">
        <f>IF(M744="","",IF(M744&lt;&gt;'Tabelas auxiliares'!$B$236,"FOLHA DE PESSOAL",IF(Q744='Tabelas auxiliares'!$A$237,"CUSTEIO",IF(Q744='Tabelas auxiliares'!$A$236,"INVESTIMENTO","ERRO - VERIFICAR"))))</f>
        <v/>
      </c>
      <c r="S744" s="64" t="str">
        <f t="shared" si="23"/>
        <v/>
      </c>
    </row>
    <row r="745" spans="17:19" x14ac:dyDescent="0.25">
      <c r="Q745" s="51" t="str">
        <f t="shared" si="22"/>
        <v/>
      </c>
      <c r="R745" s="51" t="str">
        <f>IF(M745="","",IF(M745&lt;&gt;'Tabelas auxiliares'!$B$236,"FOLHA DE PESSOAL",IF(Q745='Tabelas auxiliares'!$A$237,"CUSTEIO",IF(Q745='Tabelas auxiliares'!$A$236,"INVESTIMENTO","ERRO - VERIFICAR"))))</f>
        <v/>
      </c>
      <c r="S745" s="64" t="str">
        <f t="shared" si="23"/>
        <v/>
      </c>
    </row>
    <row r="746" spans="17:19" x14ac:dyDescent="0.25">
      <c r="Q746" s="51" t="str">
        <f t="shared" si="22"/>
        <v/>
      </c>
      <c r="R746" s="51" t="str">
        <f>IF(M746="","",IF(M746&lt;&gt;'Tabelas auxiliares'!$B$236,"FOLHA DE PESSOAL",IF(Q746='Tabelas auxiliares'!$A$237,"CUSTEIO",IF(Q746='Tabelas auxiliares'!$A$236,"INVESTIMENTO","ERRO - VERIFICAR"))))</f>
        <v/>
      </c>
      <c r="S746" s="64" t="str">
        <f t="shared" si="23"/>
        <v/>
      </c>
    </row>
    <row r="747" spans="17:19" x14ac:dyDescent="0.25">
      <c r="Q747" s="51" t="str">
        <f t="shared" si="22"/>
        <v/>
      </c>
      <c r="R747" s="51" t="str">
        <f>IF(M747="","",IF(M747&lt;&gt;'Tabelas auxiliares'!$B$236,"FOLHA DE PESSOAL",IF(Q747='Tabelas auxiliares'!$A$237,"CUSTEIO",IF(Q747='Tabelas auxiliares'!$A$236,"INVESTIMENTO","ERRO - VERIFICAR"))))</f>
        <v/>
      </c>
      <c r="S747" s="64" t="str">
        <f t="shared" si="23"/>
        <v/>
      </c>
    </row>
    <row r="748" spans="17:19" x14ac:dyDescent="0.25">
      <c r="Q748" s="51" t="str">
        <f t="shared" si="22"/>
        <v/>
      </c>
      <c r="R748" s="51" t="str">
        <f>IF(M748="","",IF(M748&lt;&gt;'Tabelas auxiliares'!$B$236,"FOLHA DE PESSOAL",IF(Q748='Tabelas auxiliares'!$A$237,"CUSTEIO",IF(Q748='Tabelas auxiliares'!$A$236,"INVESTIMENTO","ERRO - VERIFICAR"))))</f>
        <v/>
      </c>
      <c r="S748" s="64" t="str">
        <f t="shared" si="23"/>
        <v/>
      </c>
    </row>
    <row r="749" spans="17:19" x14ac:dyDescent="0.25">
      <c r="Q749" s="51" t="str">
        <f t="shared" si="22"/>
        <v/>
      </c>
      <c r="R749" s="51" t="str">
        <f>IF(M749="","",IF(M749&lt;&gt;'Tabelas auxiliares'!$B$236,"FOLHA DE PESSOAL",IF(Q749='Tabelas auxiliares'!$A$237,"CUSTEIO",IF(Q749='Tabelas auxiliares'!$A$236,"INVESTIMENTO","ERRO - VERIFICAR"))))</f>
        <v/>
      </c>
      <c r="S749" s="64" t="str">
        <f t="shared" si="23"/>
        <v/>
      </c>
    </row>
    <row r="750" spans="17:19" x14ac:dyDescent="0.25">
      <c r="Q750" s="51" t="str">
        <f t="shared" si="22"/>
        <v/>
      </c>
      <c r="R750" s="51" t="str">
        <f>IF(M750="","",IF(M750&lt;&gt;'Tabelas auxiliares'!$B$236,"FOLHA DE PESSOAL",IF(Q750='Tabelas auxiliares'!$A$237,"CUSTEIO",IF(Q750='Tabelas auxiliares'!$A$236,"INVESTIMENTO","ERRO - VERIFICAR"))))</f>
        <v/>
      </c>
      <c r="S750" s="64" t="str">
        <f t="shared" si="23"/>
        <v/>
      </c>
    </row>
    <row r="751" spans="17:19" x14ac:dyDescent="0.25">
      <c r="Q751" s="51" t="str">
        <f t="shared" si="22"/>
        <v/>
      </c>
      <c r="R751" s="51" t="str">
        <f>IF(M751="","",IF(M751&lt;&gt;'Tabelas auxiliares'!$B$236,"FOLHA DE PESSOAL",IF(Q751='Tabelas auxiliares'!$A$237,"CUSTEIO",IF(Q751='Tabelas auxiliares'!$A$236,"INVESTIMENTO","ERRO - VERIFICAR"))))</f>
        <v/>
      </c>
      <c r="S751" s="64" t="str">
        <f t="shared" si="23"/>
        <v/>
      </c>
    </row>
    <row r="752" spans="17:19" x14ac:dyDescent="0.25">
      <c r="Q752" s="51" t="str">
        <f t="shared" si="22"/>
        <v/>
      </c>
      <c r="R752" s="51" t="str">
        <f>IF(M752="","",IF(M752&lt;&gt;'Tabelas auxiliares'!$B$236,"FOLHA DE PESSOAL",IF(Q752='Tabelas auxiliares'!$A$237,"CUSTEIO",IF(Q752='Tabelas auxiliares'!$A$236,"INVESTIMENTO","ERRO - VERIFICAR"))))</f>
        <v/>
      </c>
      <c r="S752" s="64" t="str">
        <f t="shared" si="23"/>
        <v/>
      </c>
    </row>
    <row r="753" spans="17:19" x14ac:dyDescent="0.25">
      <c r="Q753" s="51" t="str">
        <f t="shared" si="22"/>
        <v/>
      </c>
      <c r="R753" s="51" t="str">
        <f>IF(M753="","",IF(M753&lt;&gt;'Tabelas auxiliares'!$B$236,"FOLHA DE PESSOAL",IF(Q753='Tabelas auxiliares'!$A$237,"CUSTEIO",IF(Q753='Tabelas auxiliares'!$A$236,"INVESTIMENTO","ERRO - VERIFICAR"))))</f>
        <v/>
      </c>
      <c r="S753" s="64" t="str">
        <f t="shared" si="23"/>
        <v/>
      </c>
    </row>
    <row r="754" spans="17:19" x14ac:dyDescent="0.25">
      <c r="Q754" s="51" t="str">
        <f t="shared" si="22"/>
        <v/>
      </c>
      <c r="R754" s="51" t="str">
        <f>IF(M754="","",IF(M754&lt;&gt;'Tabelas auxiliares'!$B$236,"FOLHA DE PESSOAL",IF(Q754='Tabelas auxiliares'!$A$237,"CUSTEIO",IF(Q754='Tabelas auxiliares'!$A$236,"INVESTIMENTO","ERRO - VERIFICAR"))))</f>
        <v/>
      </c>
      <c r="S754" s="64" t="str">
        <f t="shared" si="23"/>
        <v/>
      </c>
    </row>
    <row r="755" spans="17:19" x14ac:dyDescent="0.25">
      <c r="Q755" s="51" t="str">
        <f t="shared" si="22"/>
        <v/>
      </c>
      <c r="R755" s="51" t="str">
        <f>IF(M755="","",IF(M755&lt;&gt;'Tabelas auxiliares'!$B$236,"FOLHA DE PESSOAL",IF(Q755='Tabelas auxiliares'!$A$237,"CUSTEIO",IF(Q755='Tabelas auxiliares'!$A$236,"INVESTIMENTO","ERRO - VERIFICAR"))))</f>
        <v/>
      </c>
      <c r="S755" s="64" t="str">
        <f t="shared" si="23"/>
        <v/>
      </c>
    </row>
    <row r="756" spans="17:19" x14ac:dyDescent="0.25">
      <c r="Q756" s="51" t="str">
        <f t="shared" si="22"/>
        <v/>
      </c>
      <c r="R756" s="51" t="str">
        <f>IF(M756="","",IF(M756&lt;&gt;'Tabelas auxiliares'!$B$236,"FOLHA DE PESSOAL",IF(Q756='Tabelas auxiliares'!$A$237,"CUSTEIO",IF(Q756='Tabelas auxiliares'!$A$236,"INVESTIMENTO","ERRO - VERIFICAR"))))</f>
        <v/>
      </c>
      <c r="S756" s="64" t="str">
        <f t="shared" si="23"/>
        <v/>
      </c>
    </row>
    <row r="757" spans="17:19" x14ac:dyDescent="0.25">
      <c r="Q757" s="51" t="str">
        <f t="shared" si="22"/>
        <v/>
      </c>
      <c r="R757" s="51" t="str">
        <f>IF(M757="","",IF(M757&lt;&gt;'Tabelas auxiliares'!$B$236,"FOLHA DE PESSOAL",IF(Q757='Tabelas auxiliares'!$A$237,"CUSTEIO",IF(Q757='Tabelas auxiliares'!$A$236,"INVESTIMENTO","ERRO - VERIFICAR"))))</f>
        <v/>
      </c>
      <c r="S757" s="64" t="str">
        <f t="shared" si="23"/>
        <v/>
      </c>
    </row>
    <row r="758" spans="17:19" x14ac:dyDescent="0.25">
      <c r="Q758" s="51" t="str">
        <f t="shared" si="22"/>
        <v/>
      </c>
      <c r="R758" s="51" t="str">
        <f>IF(M758="","",IF(M758&lt;&gt;'Tabelas auxiliares'!$B$236,"FOLHA DE PESSOAL",IF(Q758='Tabelas auxiliares'!$A$237,"CUSTEIO",IF(Q758='Tabelas auxiliares'!$A$236,"INVESTIMENTO","ERRO - VERIFICAR"))))</f>
        <v/>
      </c>
      <c r="S758" s="64" t="str">
        <f t="shared" si="23"/>
        <v/>
      </c>
    </row>
    <row r="759" spans="17:19" x14ac:dyDescent="0.25">
      <c r="Q759" s="51" t="str">
        <f t="shared" si="22"/>
        <v/>
      </c>
      <c r="R759" s="51" t="str">
        <f>IF(M759="","",IF(M759&lt;&gt;'Tabelas auxiliares'!$B$236,"FOLHA DE PESSOAL",IF(Q759='Tabelas auxiliares'!$A$237,"CUSTEIO",IF(Q759='Tabelas auxiliares'!$A$236,"INVESTIMENTO","ERRO - VERIFICAR"))))</f>
        <v/>
      </c>
      <c r="S759" s="64" t="str">
        <f t="shared" si="23"/>
        <v/>
      </c>
    </row>
    <row r="760" spans="17:19" x14ac:dyDescent="0.25">
      <c r="Q760" s="51" t="str">
        <f t="shared" si="22"/>
        <v/>
      </c>
      <c r="R760" s="51" t="str">
        <f>IF(M760="","",IF(M760&lt;&gt;'Tabelas auxiliares'!$B$236,"FOLHA DE PESSOAL",IF(Q760='Tabelas auxiliares'!$A$237,"CUSTEIO",IF(Q760='Tabelas auxiliares'!$A$236,"INVESTIMENTO","ERRO - VERIFICAR"))))</f>
        <v/>
      </c>
      <c r="S760" s="64" t="str">
        <f t="shared" si="23"/>
        <v/>
      </c>
    </row>
    <row r="761" spans="17:19" x14ac:dyDescent="0.25">
      <c r="Q761" s="51" t="str">
        <f t="shared" si="22"/>
        <v/>
      </c>
      <c r="R761" s="51" t="str">
        <f>IF(M761="","",IF(M761&lt;&gt;'Tabelas auxiliares'!$B$236,"FOLHA DE PESSOAL",IF(Q761='Tabelas auxiliares'!$A$237,"CUSTEIO",IF(Q761='Tabelas auxiliares'!$A$236,"INVESTIMENTO","ERRO - VERIFICAR"))))</f>
        <v/>
      </c>
      <c r="S761" s="64" t="str">
        <f t="shared" si="23"/>
        <v/>
      </c>
    </row>
    <row r="762" spans="17:19" x14ac:dyDescent="0.25">
      <c r="Q762" s="51" t="str">
        <f t="shared" si="22"/>
        <v/>
      </c>
      <c r="R762" s="51" t="str">
        <f>IF(M762="","",IF(M762&lt;&gt;'Tabelas auxiliares'!$B$236,"FOLHA DE PESSOAL",IF(Q762='Tabelas auxiliares'!$A$237,"CUSTEIO",IF(Q762='Tabelas auxiliares'!$A$236,"INVESTIMENTO","ERRO - VERIFICAR"))))</f>
        <v/>
      </c>
      <c r="S762" s="64" t="str">
        <f t="shared" si="23"/>
        <v/>
      </c>
    </row>
    <row r="763" spans="17:19" x14ac:dyDescent="0.25">
      <c r="Q763" s="51" t="str">
        <f t="shared" si="22"/>
        <v/>
      </c>
      <c r="R763" s="51" t="str">
        <f>IF(M763="","",IF(M763&lt;&gt;'Tabelas auxiliares'!$B$236,"FOLHA DE PESSOAL",IF(Q763='Tabelas auxiliares'!$A$237,"CUSTEIO",IF(Q763='Tabelas auxiliares'!$A$236,"INVESTIMENTO","ERRO - VERIFICAR"))))</f>
        <v/>
      </c>
      <c r="S763" s="64" t="str">
        <f t="shared" si="23"/>
        <v/>
      </c>
    </row>
    <row r="764" spans="17:19" x14ac:dyDescent="0.25">
      <c r="Q764" s="51" t="str">
        <f t="shared" si="22"/>
        <v/>
      </c>
      <c r="R764" s="51" t="str">
        <f>IF(M764="","",IF(M764&lt;&gt;'Tabelas auxiliares'!$B$236,"FOLHA DE PESSOAL",IF(Q764='Tabelas auxiliares'!$A$237,"CUSTEIO",IF(Q764='Tabelas auxiliares'!$A$236,"INVESTIMENTO","ERRO - VERIFICAR"))))</f>
        <v/>
      </c>
      <c r="S764" s="64" t="str">
        <f t="shared" si="23"/>
        <v/>
      </c>
    </row>
    <row r="765" spans="17:19" x14ac:dyDescent="0.25">
      <c r="Q765" s="51" t="str">
        <f t="shared" si="22"/>
        <v/>
      </c>
      <c r="R765" s="51" t="str">
        <f>IF(M765="","",IF(M765&lt;&gt;'Tabelas auxiliares'!$B$236,"FOLHA DE PESSOAL",IF(Q765='Tabelas auxiliares'!$A$237,"CUSTEIO",IF(Q765='Tabelas auxiliares'!$A$236,"INVESTIMENTO","ERRO - VERIFICAR"))))</f>
        <v/>
      </c>
      <c r="S765" s="64" t="str">
        <f t="shared" si="23"/>
        <v/>
      </c>
    </row>
    <row r="766" spans="17:19" x14ac:dyDescent="0.25">
      <c r="Q766" s="51" t="str">
        <f t="shared" si="22"/>
        <v/>
      </c>
      <c r="R766" s="51" t="str">
        <f>IF(M766="","",IF(M766&lt;&gt;'Tabelas auxiliares'!$B$236,"FOLHA DE PESSOAL",IF(Q766='Tabelas auxiliares'!$A$237,"CUSTEIO",IF(Q766='Tabelas auxiliares'!$A$236,"INVESTIMENTO","ERRO - VERIFICAR"))))</f>
        <v/>
      </c>
      <c r="S766" s="64" t="str">
        <f t="shared" si="23"/>
        <v/>
      </c>
    </row>
    <row r="767" spans="17:19" x14ac:dyDescent="0.25">
      <c r="Q767" s="51" t="str">
        <f t="shared" si="22"/>
        <v/>
      </c>
      <c r="R767" s="51" t="str">
        <f>IF(M767="","",IF(M767&lt;&gt;'Tabelas auxiliares'!$B$236,"FOLHA DE PESSOAL",IF(Q767='Tabelas auxiliares'!$A$237,"CUSTEIO",IF(Q767='Tabelas auxiliares'!$A$236,"INVESTIMENTO","ERRO - VERIFICAR"))))</f>
        <v/>
      </c>
      <c r="S767" s="64" t="str">
        <f t="shared" si="23"/>
        <v/>
      </c>
    </row>
    <row r="768" spans="17:19" x14ac:dyDescent="0.25">
      <c r="Q768" s="51" t="str">
        <f t="shared" si="22"/>
        <v/>
      </c>
      <c r="R768" s="51" t="str">
        <f>IF(M768="","",IF(M768&lt;&gt;'Tabelas auxiliares'!$B$236,"FOLHA DE PESSOAL",IF(Q768='Tabelas auxiliares'!$A$237,"CUSTEIO",IF(Q768='Tabelas auxiliares'!$A$236,"INVESTIMENTO","ERRO - VERIFICAR"))))</f>
        <v/>
      </c>
      <c r="S768" s="64" t="str">
        <f t="shared" si="23"/>
        <v/>
      </c>
    </row>
    <row r="769" spans="17:19" x14ac:dyDescent="0.25">
      <c r="Q769" s="51" t="str">
        <f t="shared" si="22"/>
        <v/>
      </c>
      <c r="R769" s="51" t="str">
        <f>IF(M769="","",IF(M769&lt;&gt;'Tabelas auxiliares'!$B$236,"FOLHA DE PESSOAL",IF(Q769='Tabelas auxiliares'!$A$237,"CUSTEIO",IF(Q769='Tabelas auxiliares'!$A$236,"INVESTIMENTO","ERRO - VERIFICAR"))))</f>
        <v/>
      </c>
      <c r="S769" s="64" t="str">
        <f t="shared" si="23"/>
        <v/>
      </c>
    </row>
    <row r="770" spans="17:19" x14ac:dyDescent="0.25">
      <c r="Q770" s="51" t="str">
        <f t="shared" si="22"/>
        <v/>
      </c>
      <c r="R770" s="51" t="str">
        <f>IF(M770="","",IF(M770&lt;&gt;'Tabelas auxiliares'!$B$236,"FOLHA DE PESSOAL",IF(Q770='Tabelas auxiliares'!$A$237,"CUSTEIO",IF(Q770='Tabelas auxiliares'!$A$236,"INVESTIMENTO","ERRO - VERIFICAR"))))</f>
        <v/>
      </c>
      <c r="S770" s="64" t="str">
        <f t="shared" si="23"/>
        <v/>
      </c>
    </row>
    <row r="771" spans="17:19" x14ac:dyDescent="0.25">
      <c r="Q771" s="51" t="str">
        <f t="shared" si="22"/>
        <v/>
      </c>
      <c r="R771" s="51" t="str">
        <f>IF(M771="","",IF(M771&lt;&gt;'Tabelas auxiliares'!$B$236,"FOLHA DE PESSOAL",IF(Q771='Tabelas auxiliares'!$A$237,"CUSTEIO",IF(Q771='Tabelas auxiliares'!$A$236,"INVESTIMENTO","ERRO - VERIFICAR"))))</f>
        <v/>
      </c>
      <c r="S771" s="64" t="str">
        <f t="shared" si="23"/>
        <v/>
      </c>
    </row>
    <row r="772" spans="17:19" x14ac:dyDescent="0.25">
      <c r="Q772" s="51" t="str">
        <f t="shared" ref="Q772:Q835" si="24">LEFT(O772,1)</f>
        <v/>
      </c>
      <c r="R772" s="51" t="str">
        <f>IF(M772="","",IF(M772&lt;&gt;'Tabelas auxiliares'!$B$236,"FOLHA DE PESSOAL",IF(Q772='Tabelas auxiliares'!$A$237,"CUSTEIO",IF(Q772='Tabelas auxiliares'!$A$236,"INVESTIMENTO","ERRO - VERIFICAR"))))</f>
        <v/>
      </c>
      <c r="S772" s="64" t="str">
        <f t="shared" si="23"/>
        <v/>
      </c>
    </row>
    <row r="773" spans="17:19" x14ac:dyDescent="0.25">
      <c r="Q773" s="51" t="str">
        <f t="shared" si="24"/>
        <v/>
      </c>
      <c r="R773" s="51" t="str">
        <f>IF(M773="","",IF(M773&lt;&gt;'Tabelas auxiliares'!$B$236,"FOLHA DE PESSOAL",IF(Q773='Tabelas auxiliares'!$A$237,"CUSTEIO",IF(Q773='Tabelas auxiliares'!$A$236,"INVESTIMENTO","ERRO - VERIFICAR"))))</f>
        <v/>
      </c>
      <c r="S773" s="64" t="str">
        <f t="shared" ref="S773:S836" si="25">IF(SUM(T773:X773)=0,"",SUM(T773:X773))</f>
        <v/>
      </c>
    </row>
    <row r="774" spans="17:19" x14ac:dyDescent="0.25">
      <c r="Q774" s="51" t="str">
        <f t="shared" si="24"/>
        <v/>
      </c>
      <c r="R774" s="51" t="str">
        <f>IF(M774="","",IF(M774&lt;&gt;'Tabelas auxiliares'!$B$236,"FOLHA DE PESSOAL",IF(Q774='Tabelas auxiliares'!$A$237,"CUSTEIO",IF(Q774='Tabelas auxiliares'!$A$236,"INVESTIMENTO","ERRO - VERIFICAR"))))</f>
        <v/>
      </c>
      <c r="S774" s="64" t="str">
        <f t="shared" si="25"/>
        <v/>
      </c>
    </row>
    <row r="775" spans="17:19" x14ac:dyDescent="0.25">
      <c r="Q775" s="51" t="str">
        <f t="shared" si="24"/>
        <v/>
      </c>
      <c r="R775" s="51" t="str">
        <f>IF(M775="","",IF(M775&lt;&gt;'Tabelas auxiliares'!$B$236,"FOLHA DE PESSOAL",IF(Q775='Tabelas auxiliares'!$A$237,"CUSTEIO",IF(Q775='Tabelas auxiliares'!$A$236,"INVESTIMENTO","ERRO - VERIFICAR"))))</f>
        <v/>
      </c>
      <c r="S775" s="64" t="str">
        <f t="shared" si="25"/>
        <v/>
      </c>
    </row>
    <row r="776" spans="17:19" x14ac:dyDescent="0.25">
      <c r="Q776" s="51" t="str">
        <f t="shared" si="24"/>
        <v/>
      </c>
      <c r="R776" s="51" t="str">
        <f>IF(M776="","",IF(M776&lt;&gt;'Tabelas auxiliares'!$B$236,"FOLHA DE PESSOAL",IF(Q776='Tabelas auxiliares'!$A$237,"CUSTEIO",IF(Q776='Tabelas auxiliares'!$A$236,"INVESTIMENTO","ERRO - VERIFICAR"))))</f>
        <v/>
      </c>
      <c r="S776" s="64" t="str">
        <f t="shared" si="25"/>
        <v/>
      </c>
    </row>
    <row r="777" spans="17:19" x14ac:dyDescent="0.25">
      <c r="Q777" s="51" t="str">
        <f t="shared" si="24"/>
        <v/>
      </c>
      <c r="R777" s="51" t="str">
        <f>IF(M777="","",IF(M777&lt;&gt;'Tabelas auxiliares'!$B$236,"FOLHA DE PESSOAL",IF(Q777='Tabelas auxiliares'!$A$237,"CUSTEIO",IF(Q777='Tabelas auxiliares'!$A$236,"INVESTIMENTO","ERRO - VERIFICAR"))))</f>
        <v/>
      </c>
      <c r="S777" s="64" t="str">
        <f t="shared" si="25"/>
        <v/>
      </c>
    </row>
    <row r="778" spans="17:19" x14ac:dyDescent="0.25">
      <c r="Q778" s="51" t="str">
        <f t="shared" si="24"/>
        <v/>
      </c>
      <c r="R778" s="51" t="str">
        <f>IF(M778="","",IF(M778&lt;&gt;'Tabelas auxiliares'!$B$236,"FOLHA DE PESSOAL",IF(Q778='Tabelas auxiliares'!$A$237,"CUSTEIO",IF(Q778='Tabelas auxiliares'!$A$236,"INVESTIMENTO","ERRO - VERIFICAR"))))</f>
        <v/>
      </c>
      <c r="S778" s="64" t="str">
        <f t="shared" si="25"/>
        <v/>
      </c>
    </row>
    <row r="779" spans="17:19" x14ac:dyDescent="0.25">
      <c r="Q779" s="51" t="str">
        <f t="shared" si="24"/>
        <v/>
      </c>
      <c r="R779" s="51" t="str">
        <f>IF(M779="","",IF(M779&lt;&gt;'Tabelas auxiliares'!$B$236,"FOLHA DE PESSOAL",IF(Q779='Tabelas auxiliares'!$A$237,"CUSTEIO",IF(Q779='Tabelas auxiliares'!$A$236,"INVESTIMENTO","ERRO - VERIFICAR"))))</f>
        <v/>
      </c>
      <c r="S779" s="64" t="str">
        <f t="shared" si="25"/>
        <v/>
      </c>
    </row>
    <row r="780" spans="17:19" x14ac:dyDescent="0.25">
      <c r="Q780" s="51" t="str">
        <f t="shared" si="24"/>
        <v/>
      </c>
      <c r="R780" s="51" t="str">
        <f>IF(M780="","",IF(M780&lt;&gt;'Tabelas auxiliares'!$B$236,"FOLHA DE PESSOAL",IF(Q780='Tabelas auxiliares'!$A$237,"CUSTEIO",IF(Q780='Tabelas auxiliares'!$A$236,"INVESTIMENTO","ERRO - VERIFICAR"))))</f>
        <v/>
      </c>
      <c r="S780" s="64" t="str">
        <f t="shared" si="25"/>
        <v/>
      </c>
    </row>
    <row r="781" spans="17:19" x14ac:dyDescent="0.25">
      <c r="Q781" s="51" t="str">
        <f t="shared" si="24"/>
        <v/>
      </c>
      <c r="R781" s="51" t="str">
        <f>IF(M781="","",IF(M781&lt;&gt;'Tabelas auxiliares'!$B$236,"FOLHA DE PESSOAL",IF(Q781='Tabelas auxiliares'!$A$237,"CUSTEIO",IF(Q781='Tabelas auxiliares'!$A$236,"INVESTIMENTO","ERRO - VERIFICAR"))))</f>
        <v/>
      </c>
      <c r="S781" s="64" t="str">
        <f t="shared" si="25"/>
        <v/>
      </c>
    </row>
    <row r="782" spans="17:19" x14ac:dyDescent="0.25">
      <c r="Q782" s="51" t="str">
        <f t="shared" si="24"/>
        <v/>
      </c>
      <c r="R782" s="51" t="str">
        <f>IF(M782="","",IF(M782&lt;&gt;'Tabelas auxiliares'!$B$236,"FOLHA DE PESSOAL",IF(Q782='Tabelas auxiliares'!$A$237,"CUSTEIO",IF(Q782='Tabelas auxiliares'!$A$236,"INVESTIMENTO","ERRO - VERIFICAR"))))</f>
        <v/>
      </c>
      <c r="S782" s="64" t="str">
        <f t="shared" si="25"/>
        <v/>
      </c>
    </row>
    <row r="783" spans="17:19" x14ac:dyDescent="0.25">
      <c r="Q783" s="51" t="str">
        <f t="shared" si="24"/>
        <v/>
      </c>
      <c r="R783" s="51" t="str">
        <f>IF(M783="","",IF(M783&lt;&gt;'Tabelas auxiliares'!$B$236,"FOLHA DE PESSOAL",IF(Q783='Tabelas auxiliares'!$A$237,"CUSTEIO",IF(Q783='Tabelas auxiliares'!$A$236,"INVESTIMENTO","ERRO - VERIFICAR"))))</f>
        <v/>
      </c>
      <c r="S783" s="64" t="str">
        <f t="shared" si="25"/>
        <v/>
      </c>
    </row>
    <row r="784" spans="17:19" x14ac:dyDescent="0.25">
      <c r="Q784" s="51" t="str">
        <f t="shared" si="24"/>
        <v/>
      </c>
      <c r="R784" s="51" t="str">
        <f>IF(M784="","",IF(M784&lt;&gt;'Tabelas auxiliares'!$B$236,"FOLHA DE PESSOAL",IF(Q784='Tabelas auxiliares'!$A$237,"CUSTEIO",IF(Q784='Tabelas auxiliares'!$A$236,"INVESTIMENTO","ERRO - VERIFICAR"))))</f>
        <v/>
      </c>
      <c r="S784" s="64" t="str">
        <f t="shared" si="25"/>
        <v/>
      </c>
    </row>
    <row r="785" spans="17:19" x14ac:dyDescent="0.25">
      <c r="Q785" s="51" t="str">
        <f t="shared" si="24"/>
        <v/>
      </c>
      <c r="R785" s="51" t="str">
        <f>IF(M785="","",IF(M785&lt;&gt;'Tabelas auxiliares'!$B$236,"FOLHA DE PESSOAL",IF(Q785='Tabelas auxiliares'!$A$237,"CUSTEIO",IF(Q785='Tabelas auxiliares'!$A$236,"INVESTIMENTO","ERRO - VERIFICAR"))))</f>
        <v/>
      </c>
      <c r="S785" s="64" t="str">
        <f t="shared" si="25"/>
        <v/>
      </c>
    </row>
    <row r="786" spans="17:19" x14ac:dyDescent="0.25">
      <c r="Q786" s="51" t="str">
        <f t="shared" si="24"/>
        <v/>
      </c>
      <c r="R786" s="51" t="str">
        <f>IF(M786="","",IF(M786&lt;&gt;'Tabelas auxiliares'!$B$236,"FOLHA DE PESSOAL",IF(Q786='Tabelas auxiliares'!$A$237,"CUSTEIO",IF(Q786='Tabelas auxiliares'!$A$236,"INVESTIMENTO","ERRO - VERIFICAR"))))</f>
        <v/>
      </c>
      <c r="S786" s="64" t="str">
        <f t="shared" si="25"/>
        <v/>
      </c>
    </row>
    <row r="787" spans="17:19" x14ac:dyDescent="0.25">
      <c r="Q787" s="51" t="str">
        <f t="shared" si="24"/>
        <v/>
      </c>
      <c r="R787" s="51" t="str">
        <f>IF(M787="","",IF(M787&lt;&gt;'Tabelas auxiliares'!$B$236,"FOLHA DE PESSOAL",IF(Q787='Tabelas auxiliares'!$A$237,"CUSTEIO",IF(Q787='Tabelas auxiliares'!$A$236,"INVESTIMENTO","ERRO - VERIFICAR"))))</f>
        <v/>
      </c>
      <c r="S787" s="64" t="str">
        <f t="shared" si="25"/>
        <v/>
      </c>
    </row>
    <row r="788" spans="17:19" x14ac:dyDescent="0.25">
      <c r="Q788" s="51" t="str">
        <f t="shared" si="24"/>
        <v/>
      </c>
      <c r="R788" s="51" t="str">
        <f>IF(M788="","",IF(M788&lt;&gt;'Tabelas auxiliares'!$B$236,"FOLHA DE PESSOAL",IF(Q788='Tabelas auxiliares'!$A$237,"CUSTEIO",IF(Q788='Tabelas auxiliares'!$A$236,"INVESTIMENTO","ERRO - VERIFICAR"))))</f>
        <v/>
      </c>
      <c r="S788" s="64" t="str">
        <f t="shared" si="25"/>
        <v/>
      </c>
    </row>
    <row r="789" spans="17:19" x14ac:dyDescent="0.25">
      <c r="Q789" s="51" t="str">
        <f t="shared" si="24"/>
        <v/>
      </c>
      <c r="R789" s="51" t="str">
        <f>IF(M789="","",IF(M789&lt;&gt;'Tabelas auxiliares'!$B$236,"FOLHA DE PESSOAL",IF(Q789='Tabelas auxiliares'!$A$237,"CUSTEIO",IF(Q789='Tabelas auxiliares'!$A$236,"INVESTIMENTO","ERRO - VERIFICAR"))))</f>
        <v/>
      </c>
      <c r="S789" s="64" t="str">
        <f t="shared" si="25"/>
        <v/>
      </c>
    </row>
    <row r="790" spans="17:19" x14ac:dyDescent="0.25">
      <c r="Q790" s="51" t="str">
        <f t="shared" si="24"/>
        <v/>
      </c>
      <c r="R790" s="51" t="str">
        <f>IF(M790="","",IF(M790&lt;&gt;'Tabelas auxiliares'!$B$236,"FOLHA DE PESSOAL",IF(Q790='Tabelas auxiliares'!$A$237,"CUSTEIO",IF(Q790='Tabelas auxiliares'!$A$236,"INVESTIMENTO","ERRO - VERIFICAR"))))</f>
        <v/>
      </c>
      <c r="S790" s="64" t="str">
        <f t="shared" si="25"/>
        <v/>
      </c>
    </row>
    <row r="791" spans="17:19" x14ac:dyDescent="0.25">
      <c r="Q791" s="51" t="str">
        <f t="shared" si="24"/>
        <v/>
      </c>
      <c r="R791" s="51" t="str">
        <f>IF(M791="","",IF(M791&lt;&gt;'Tabelas auxiliares'!$B$236,"FOLHA DE PESSOAL",IF(Q791='Tabelas auxiliares'!$A$237,"CUSTEIO",IF(Q791='Tabelas auxiliares'!$A$236,"INVESTIMENTO","ERRO - VERIFICAR"))))</f>
        <v/>
      </c>
      <c r="S791" s="64" t="str">
        <f t="shared" si="25"/>
        <v/>
      </c>
    </row>
    <row r="792" spans="17:19" x14ac:dyDescent="0.25">
      <c r="Q792" s="51" t="str">
        <f t="shared" si="24"/>
        <v/>
      </c>
      <c r="R792" s="51" t="str">
        <f>IF(M792="","",IF(M792&lt;&gt;'Tabelas auxiliares'!$B$236,"FOLHA DE PESSOAL",IF(Q792='Tabelas auxiliares'!$A$237,"CUSTEIO",IF(Q792='Tabelas auxiliares'!$A$236,"INVESTIMENTO","ERRO - VERIFICAR"))))</f>
        <v/>
      </c>
      <c r="S792" s="64" t="str">
        <f t="shared" si="25"/>
        <v/>
      </c>
    </row>
    <row r="793" spans="17:19" x14ac:dyDescent="0.25">
      <c r="Q793" s="51" t="str">
        <f t="shared" si="24"/>
        <v/>
      </c>
      <c r="R793" s="51" t="str">
        <f>IF(M793="","",IF(M793&lt;&gt;'Tabelas auxiliares'!$B$236,"FOLHA DE PESSOAL",IF(Q793='Tabelas auxiliares'!$A$237,"CUSTEIO",IF(Q793='Tabelas auxiliares'!$A$236,"INVESTIMENTO","ERRO - VERIFICAR"))))</f>
        <v/>
      </c>
      <c r="S793" s="64" t="str">
        <f t="shared" si="25"/>
        <v/>
      </c>
    </row>
    <row r="794" spans="17:19" x14ac:dyDescent="0.25">
      <c r="Q794" s="51" t="str">
        <f t="shared" si="24"/>
        <v/>
      </c>
      <c r="R794" s="51" t="str">
        <f>IF(M794="","",IF(M794&lt;&gt;'Tabelas auxiliares'!$B$236,"FOLHA DE PESSOAL",IF(Q794='Tabelas auxiliares'!$A$237,"CUSTEIO",IF(Q794='Tabelas auxiliares'!$A$236,"INVESTIMENTO","ERRO - VERIFICAR"))))</f>
        <v/>
      </c>
      <c r="S794" s="64" t="str">
        <f t="shared" si="25"/>
        <v/>
      </c>
    </row>
    <row r="795" spans="17:19" x14ac:dyDescent="0.25">
      <c r="Q795" s="51" t="str">
        <f t="shared" si="24"/>
        <v/>
      </c>
      <c r="R795" s="51" t="str">
        <f>IF(M795="","",IF(M795&lt;&gt;'Tabelas auxiliares'!$B$236,"FOLHA DE PESSOAL",IF(Q795='Tabelas auxiliares'!$A$237,"CUSTEIO",IF(Q795='Tabelas auxiliares'!$A$236,"INVESTIMENTO","ERRO - VERIFICAR"))))</f>
        <v/>
      </c>
      <c r="S795" s="64" t="str">
        <f t="shared" si="25"/>
        <v/>
      </c>
    </row>
    <row r="796" spans="17:19" x14ac:dyDescent="0.25">
      <c r="Q796" s="51" t="str">
        <f t="shared" si="24"/>
        <v/>
      </c>
      <c r="R796" s="51" t="str">
        <f>IF(M796="","",IF(M796&lt;&gt;'Tabelas auxiliares'!$B$236,"FOLHA DE PESSOAL",IF(Q796='Tabelas auxiliares'!$A$237,"CUSTEIO",IF(Q796='Tabelas auxiliares'!$A$236,"INVESTIMENTO","ERRO - VERIFICAR"))))</f>
        <v/>
      </c>
      <c r="S796" s="64" t="str">
        <f t="shared" si="25"/>
        <v/>
      </c>
    </row>
    <row r="797" spans="17:19" x14ac:dyDescent="0.25">
      <c r="Q797" s="51" t="str">
        <f t="shared" si="24"/>
        <v/>
      </c>
      <c r="R797" s="51" t="str">
        <f>IF(M797="","",IF(M797&lt;&gt;'Tabelas auxiliares'!$B$236,"FOLHA DE PESSOAL",IF(Q797='Tabelas auxiliares'!$A$237,"CUSTEIO",IF(Q797='Tabelas auxiliares'!$A$236,"INVESTIMENTO","ERRO - VERIFICAR"))))</f>
        <v/>
      </c>
      <c r="S797" s="64" t="str">
        <f t="shared" si="25"/>
        <v/>
      </c>
    </row>
    <row r="798" spans="17:19" x14ac:dyDescent="0.25">
      <c r="Q798" s="51" t="str">
        <f t="shared" si="24"/>
        <v/>
      </c>
      <c r="R798" s="51" t="str">
        <f>IF(M798="","",IF(M798&lt;&gt;'Tabelas auxiliares'!$B$236,"FOLHA DE PESSOAL",IF(Q798='Tabelas auxiliares'!$A$237,"CUSTEIO",IF(Q798='Tabelas auxiliares'!$A$236,"INVESTIMENTO","ERRO - VERIFICAR"))))</f>
        <v/>
      </c>
      <c r="S798" s="64" t="str">
        <f t="shared" si="25"/>
        <v/>
      </c>
    </row>
    <row r="799" spans="17:19" x14ac:dyDescent="0.25">
      <c r="Q799" s="51" t="str">
        <f t="shared" si="24"/>
        <v/>
      </c>
      <c r="R799" s="51" t="str">
        <f>IF(M799="","",IF(M799&lt;&gt;'Tabelas auxiliares'!$B$236,"FOLHA DE PESSOAL",IF(Q799='Tabelas auxiliares'!$A$237,"CUSTEIO",IF(Q799='Tabelas auxiliares'!$A$236,"INVESTIMENTO","ERRO - VERIFICAR"))))</f>
        <v/>
      </c>
      <c r="S799" s="64" t="str">
        <f t="shared" si="25"/>
        <v/>
      </c>
    </row>
    <row r="800" spans="17:19" x14ac:dyDescent="0.25">
      <c r="Q800" s="51" t="str">
        <f t="shared" si="24"/>
        <v/>
      </c>
      <c r="R800" s="51" t="str">
        <f>IF(M800="","",IF(M800&lt;&gt;'Tabelas auxiliares'!$B$236,"FOLHA DE PESSOAL",IF(Q800='Tabelas auxiliares'!$A$237,"CUSTEIO",IF(Q800='Tabelas auxiliares'!$A$236,"INVESTIMENTO","ERRO - VERIFICAR"))))</f>
        <v/>
      </c>
      <c r="S800" s="64" t="str">
        <f t="shared" si="25"/>
        <v/>
      </c>
    </row>
    <row r="801" spans="17:19" x14ac:dyDescent="0.25">
      <c r="Q801" s="51" t="str">
        <f t="shared" si="24"/>
        <v/>
      </c>
      <c r="R801" s="51" t="str">
        <f>IF(M801="","",IF(M801&lt;&gt;'Tabelas auxiliares'!$B$236,"FOLHA DE PESSOAL",IF(Q801='Tabelas auxiliares'!$A$237,"CUSTEIO",IF(Q801='Tabelas auxiliares'!$A$236,"INVESTIMENTO","ERRO - VERIFICAR"))))</f>
        <v/>
      </c>
      <c r="S801" s="64" t="str">
        <f t="shared" si="25"/>
        <v/>
      </c>
    </row>
    <row r="802" spans="17:19" x14ac:dyDescent="0.25">
      <c r="Q802" s="51" t="str">
        <f t="shared" si="24"/>
        <v/>
      </c>
      <c r="R802" s="51" t="str">
        <f>IF(M802="","",IF(M802&lt;&gt;'Tabelas auxiliares'!$B$236,"FOLHA DE PESSOAL",IF(Q802='Tabelas auxiliares'!$A$237,"CUSTEIO",IF(Q802='Tabelas auxiliares'!$A$236,"INVESTIMENTO","ERRO - VERIFICAR"))))</f>
        <v/>
      </c>
      <c r="S802" s="64" t="str">
        <f t="shared" si="25"/>
        <v/>
      </c>
    </row>
    <row r="803" spans="17:19" x14ac:dyDescent="0.25">
      <c r="Q803" s="51" t="str">
        <f t="shared" si="24"/>
        <v/>
      </c>
      <c r="R803" s="51" t="str">
        <f>IF(M803="","",IF(M803&lt;&gt;'Tabelas auxiliares'!$B$236,"FOLHA DE PESSOAL",IF(Q803='Tabelas auxiliares'!$A$237,"CUSTEIO",IF(Q803='Tabelas auxiliares'!$A$236,"INVESTIMENTO","ERRO - VERIFICAR"))))</f>
        <v/>
      </c>
      <c r="S803" s="64" t="str">
        <f t="shared" si="25"/>
        <v/>
      </c>
    </row>
    <row r="804" spans="17:19" x14ac:dyDescent="0.25">
      <c r="Q804" s="51" t="str">
        <f t="shared" si="24"/>
        <v/>
      </c>
      <c r="R804" s="51" t="str">
        <f>IF(M804="","",IF(M804&lt;&gt;'Tabelas auxiliares'!$B$236,"FOLHA DE PESSOAL",IF(Q804='Tabelas auxiliares'!$A$237,"CUSTEIO",IF(Q804='Tabelas auxiliares'!$A$236,"INVESTIMENTO","ERRO - VERIFICAR"))))</f>
        <v/>
      </c>
      <c r="S804" s="64" t="str">
        <f t="shared" si="25"/>
        <v/>
      </c>
    </row>
    <row r="805" spans="17:19" x14ac:dyDescent="0.25">
      <c r="Q805" s="51" t="str">
        <f t="shared" si="24"/>
        <v/>
      </c>
      <c r="R805" s="51" t="str">
        <f>IF(M805="","",IF(M805&lt;&gt;'Tabelas auxiliares'!$B$236,"FOLHA DE PESSOAL",IF(Q805='Tabelas auxiliares'!$A$237,"CUSTEIO",IF(Q805='Tabelas auxiliares'!$A$236,"INVESTIMENTO","ERRO - VERIFICAR"))))</f>
        <v/>
      </c>
      <c r="S805" s="64" t="str">
        <f t="shared" si="25"/>
        <v/>
      </c>
    </row>
    <row r="806" spans="17:19" x14ac:dyDescent="0.25">
      <c r="Q806" s="51" t="str">
        <f t="shared" si="24"/>
        <v/>
      </c>
      <c r="R806" s="51" t="str">
        <f>IF(M806="","",IF(M806&lt;&gt;'Tabelas auxiliares'!$B$236,"FOLHA DE PESSOAL",IF(Q806='Tabelas auxiliares'!$A$237,"CUSTEIO",IF(Q806='Tabelas auxiliares'!$A$236,"INVESTIMENTO","ERRO - VERIFICAR"))))</f>
        <v/>
      </c>
      <c r="S806" s="64" t="str">
        <f t="shared" si="25"/>
        <v/>
      </c>
    </row>
    <row r="807" spans="17:19" x14ac:dyDescent="0.25">
      <c r="Q807" s="51" t="str">
        <f t="shared" si="24"/>
        <v/>
      </c>
      <c r="R807" s="51" t="str">
        <f>IF(M807="","",IF(M807&lt;&gt;'Tabelas auxiliares'!$B$236,"FOLHA DE PESSOAL",IF(Q807='Tabelas auxiliares'!$A$237,"CUSTEIO",IF(Q807='Tabelas auxiliares'!$A$236,"INVESTIMENTO","ERRO - VERIFICAR"))))</f>
        <v/>
      </c>
      <c r="S807" s="64" t="str">
        <f t="shared" si="25"/>
        <v/>
      </c>
    </row>
    <row r="808" spans="17:19" x14ac:dyDescent="0.25">
      <c r="Q808" s="51" t="str">
        <f t="shared" si="24"/>
        <v/>
      </c>
      <c r="R808" s="51" t="str">
        <f>IF(M808="","",IF(M808&lt;&gt;'Tabelas auxiliares'!$B$236,"FOLHA DE PESSOAL",IF(Q808='Tabelas auxiliares'!$A$237,"CUSTEIO",IF(Q808='Tabelas auxiliares'!$A$236,"INVESTIMENTO","ERRO - VERIFICAR"))))</f>
        <v/>
      </c>
      <c r="S808" s="64" t="str">
        <f t="shared" si="25"/>
        <v/>
      </c>
    </row>
    <row r="809" spans="17:19" x14ac:dyDescent="0.25">
      <c r="Q809" s="51" t="str">
        <f t="shared" si="24"/>
        <v/>
      </c>
      <c r="R809" s="51" t="str">
        <f>IF(M809="","",IF(M809&lt;&gt;'Tabelas auxiliares'!$B$236,"FOLHA DE PESSOAL",IF(Q809='Tabelas auxiliares'!$A$237,"CUSTEIO",IF(Q809='Tabelas auxiliares'!$A$236,"INVESTIMENTO","ERRO - VERIFICAR"))))</f>
        <v/>
      </c>
      <c r="S809" s="64" t="str">
        <f t="shared" si="25"/>
        <v/>
      </c>
    </row>
    <row r="810" spans="17:19" x14ac:dyDescent="0.25">
      <c r="Q810" s="51" t="str">
        <f t="shared" si="24"/>
        <v/>
      </c>
      <c r="R810" s="51" t="str">
        <f>IF(M810="","",IF(M810&lt;&gt;'Tabelas auxiliares'!$B$236,"FOLHA DE PESSOAL",IF(Q810='Tabelas auxiliares'!$A$237,"CUSTEIO",IF(Q810='Tabelas auxiliares'!$A$236,"INVESTIMENTO","ERRO - VERIFICAR"))))</f>
        <v/>
      </c>
      <c r="S810" s="64" t="str">
        <f t="shared" si="25"/>
        <v/>
      </c>
    </row>
    <row r="811" spans="17:19" x14ac:dyDescent="0.25">
      <c r="Q811" s="51" t="str">
        <f t="shared" si="24"/>
        <v/>
      </c>
      <c r="R811" s="51" t="str">
        <f>IF(M811="","",IF(M811&lt;&gt;'Tabelas auxiliares'!$B$236,"FOLHA DE PESSOAL",IF(Q811='Tabelas auxiliares'!$A$237,"CUSTEIO",IF(Q811='Tabelas auxiliares'!$A$236,"INVESTIMENTO","ERRO - VERIFICAR"))))</f>
        <v/>
      </c>
      <c r="S811" s="64" t="str">
        <f t="shared" si="25"/>
        <v/>
      </c>
    </row>
    <row r="812" spans="17:19" x14ac:dyDescent="0.25">
      <c r="Q812" s="51" t="str">
        <f t="shared" si="24"/>
        <v/>
      </c>
      <c r="R812" s="51" t="str">
        <f>IF(M812="","",IF(M812&lt;&gt;'Tabelas auxiliares'!$B$236,"FOLHA DE PESSOAL",IF(Q812='Tabelas auxiliares'!$A$237,"CUSTEIO",IF(Q812='Tabelas auxiliares'!$A$236,"INVESTIMENTO","ERRO - VERIFICAR"))))</f>
        <v/>
      </c>
      <c r="S812" s="64" t="str">
        <f t="shared" si="25"/>
        <v/>
      </c>
    </row>
    <row r="813" spans="17:19" x14ac:dyDescent="0.25">
      <c r="Q813" s="51" t="str">
        <f t="shared" si="24"/>
        <v/>
      </c>
      <c r="R813" s="51" t="str">
        <f>IF(M813="","",IF(M813&lt;&gt;'Tabelas auxiliares'!$B$236,"FOLHA DE PESSOAL",IF(Q813='Tabelas auxiliares'!$A$237,"CUSTEIO",IF(Q813='Tabelas auxiliares'!$A$236,"INVESTIMENTO","ERRO - VERIFICAR"))))</f>
        <v/>
      </c>
      <c r="S813" s="64" t="str">
        <f t="shared" si="25"/>
        <v/>
      </c>
    </row>
    <row r="814" spans="17:19" x14ac:dyDescent="0.25">
      <c r="Q814" s="51" t="str">
        <f t="shared" si="24"/>
        <v/>
      </c>
      <c r="R814" s="51" t="str">
        <f>IF(M814="","",IF(M814&lt;&gt;'Tabelas auxiliares'!$B$236,"FOLHA DE PESSOAL",IF(Q814='Tabelas auxiliares'!$A$237,"CUSTEIO",IF(Q814='Tabelas auxiliares'!$A$236,"INVESTIMENTO","ERRO - VERIFICAR"))))</f>
        <v/>
      </c>
      <c r="S814" s="64" t="str">
        <f t="shared" si="25"/>
        <v/>
      </c>
    </row>
    <row r="815" spans="17:19" x14ac:dyDescent="0.25">
      <c r="Q815" s="51" t="str">
        <f t="shared" si="24"/>
        <v/>
      </c>
      <c r="R815" s="51" t="str">
        <f>IF(M815="","",IF(M815&lt;&gt;'Tabelas auxiliares'!$B$236,"FOLHA DE PESSOAL",IF(Q815='Tabelas auxiliares'!$A$237,"CUSTEIO",IF(Q815='Tabelas auxiliares'!$A$236,"INVESTIMENTO","ERRO - VERIFICAR"))))</f>
        <v/>
      </c>
      <c r="S815" s="64" t="str">
        <f t="shared" si="25"/>
        <v/>
      </c>
    </row>
    <row r="816" spans="17:19" x14ac:dyDescent="0.25">
      <c r="Q816" s="51" t="str">
        <f t="shared" si="24"/>
        <v/>
      </c>
      <c r="R816" s="51" t="str">
        <f>IF(M816="","",IF(M816&lt;&gt;'Tabelas auxiliares'!$B$236,"FOLHA DE PESSOAL",IF(Q816='Tabelas auxiliares'!$A$237,"CUSTEIO",IF(Q816='Tabelas auxiliares'!$A$236,"INVESTIMENTO","ERRO - VERIFICAR"))))</f>
        <v/>
      </c>
      <c r="S816" s="64" t="str">
        <f t="shared" si="25"/>
        <v/>
      </c>
    </row>
    <row r="817" spans="17:19" x14ac:dyDescent="0.25">
      <c r="Q817" s="51" t="str">
        <f t="shared" si="24"/>
        <v/>
      </c>
      <c r="R817" s="51" t="str">
        <f>IF(M817="","",IF(M817&lt;&gt;'Tabelas auxiliares'!$B$236,"FOLHA DE PESSOAL",IF(Q817='Tabelas auxiliares'!$A$237,"CUSTEIO",IF(Q817='Tabelas auxiliares'!$A$236,"INVESTIMENTO","ERRO - VERIFICAR"))))</f>
        <v/>
      </c>
      <c r="S817" s="64" t="str">
        <f t="shared" si="25"/>
        <v/>
      </c>
    </row>
    <row r="818" spans="17:19" x14ac:dyDescent="0.25">
      <c r="Q818" s="51" t="str">
        <f t="shared" si="24"/>
        <v/>
      </c>
      <c r="R818" s="51" t="str">
        <f>IF(M818="","",IF(M818&lt;&gt;'Tabelas auxiliares'!$B$236,"FOLHA DE PESSOAL",IF(Q818='Tabelas auxiliares'!$A$237,"CUSTEIO",IF(Q818='Tabelas auxiliares'!$A$236,"INVESTIMENTO","ERRO - VERIFICAR"))))</f>
        <v/>
      </c>
      <c r="S818" s="64" t="str">
        <f t="shared" si="25"/>
        <v/>
      </c>
    </row>
    <row r="819" spans="17:19" x14ac:dyDescent="0.25">
      <c r="Q819" s="51" t="str">
        <f t="shared" si="24"/>
        <v/>
      </c>
      <c r="R819" s="51" t="str">
        <f>IF(M819="","",IF(M819&lt;&gt;'Tabelas auxiliares'!$B$236,"FOLHA DE PESSOAL",IF(Q819='Tabelas auxiliares'!$A$237,"CUSTEIO",IF(Q819='Tabelas auxiliares'!$A$236,"INVESTIMENTO","ERRO - VERIFICAR"))))</f>
        <v/>
      </c>
      <c r="S819" s="64" t="str">
        <f t="shared" si="25"/>
        <v/>
      </c>
    </row>
    <row r="820" spans="17:19" x14ac:dyDescent="0.25">
      <c r="Q820" s="51" t="str">
        <f t="shared" si="24"/>
        <v/>
      </c>
      <c r="R820" s="51" t="str">
        <f>IF(M820="","",IF(M820&lt;&gt;'Tabelas auxiliares'!$B$236,"FOLHA DE PESSOAL",IF(Q820='Tabelas auxiliares'!$A$237,"CUSTEIO",IF(Q820='Tabelas auxiliares'!$A$236,"INVESTIMENTO","ERRO - VERIFICAR"))))</f>
        <v/>
      </c>
      <c r="S820" s="64" t="str">
        <f t="shared" si="25"/>
        <v/>
      </c>
    </row>
    <row r="821" spans="17:19" x14ac:dyDescent="0.25">
      <c r="Q821" s="51" t="str">
        <f t="shared" si="24"/>
        <v/>
      </c>
      <c r="R821" s="51" t="str">
        <f>IF(M821="","",IF(M821&lt;&gt;'Tabelas auxiliares'!$B$236,"FOLHA DE PESSOAL",IF(Q821='Tabelas auxiliares'!$A$237,"CUSTEIO",IF(Q821='Tabelas auxiliares'!$A$236,"INVESTIMENTO","ERRO - VERIFICAR"))))</f>
        <v/>
      </c>
      <c r="S821" s="64" t="str">
        <f t="shared" si="25"/>
        <v/>
      </c>
    </row>
    <row r="822" spans="17:19" x14ac:dyDescent="0.25">
      <c r="Q822" s="51" t="str">
        <f t="shared" si="24"/>
        <v/>
      </c>
      <c r="R822" s="51" t="str">
        <f>IF(M822="","",IF(M822&lt;&gt;'Tabelas auxiliares'!$B$236,"FOLHA DE PESSOAL",IF(Q822='Tabelas auxiliares'!$A$237,"CUSTEIO",IF(Q822='Tabelas auxiliares'!$A$236,"INVESTIMENTO","ERRO - VERIFICAR"))))</f>
        <v/>
      </c>
      <c r="S822" s="64" t="str">
        <f t="shared" si="25"/>
        <v/>
      </c>
    </row>
    <row r="823" spans="17:19" x14ac:dyDescent="0.25">
      <c r="Q823" s="51" t="str">
        <f t="shared" si="24"/>
        <v/>
      </c>
      <c r="R823" s="51" t="str">
        <f>IF(M823="","",IF(M823&lt;&gt;'Tabelas auxiliares'!$B$236,"FOLHA DE PESSOAL",IF(Q823='Tabelas auxiliares'!$A$237,"CUSTEIO",IF(Q823='Tabelas auxiliares'!$A$236,"INVESTIMENTO","ERRO - VERIFICAR"))))</f>
        <v/>
      </c>
      <c r="S823" s="64" t="str">
        <f t="shared" si="25"/>
        <v/>
      </c>
    </row>
    <row r="824" spans="17:19" x14ac:dyDescent="0.25">
      <c r="Q824" s="51" t="str">
        <f t="shared" si="24"/>
        <v/>
      </c>
      <c r="R824" s="51" t="str">
        <f>IF(M824="","",IF(M824&lt;&gt;'Tabelas auxiliares'!$B$236,"FOLHA DE PESSOAL",IF(Q824='Tabelas auxiliares'!$A$237,"CUSTEIO",IF(Q824='Tabelas auxiliares'!$A$236,"INVESTIMENTO","ERRO - VERIFICAR"))))</f>
        <v/>
      </c>
      <c r="S824" s="64" t="str">
        <f t="shared" si="25"/>
        <v/>
      </c>
    </row>
    <row r="825" spans="17:19" x14ac:dyDescent="0.25">
      <c r="Q825" s="51" t="str">
        <f t="shared" si="24"/>
        <v/>
      </c>
      <c r="R825" s="51" t="str">
        <f>IF(M825="","",IF(M825&lt;&gt;'Tabelas auxiliares'!$B$236,"FOLHA DE PESSOAL",IF(Q825='Tabelas auxiliares'!$A$237,"CUSTEIO",IF(Q825='Tabelas auxiliares'!$A$236,"INVESTIMENTO","ERRO - VERIFICAR"))))</f>
        <v/>
      </c>
      <c r="S825" s="64" t="str">
        <f t="shared" si="25"/>
        <v/>
      </c>
    </row>
    <row r="826" spans="17:19" x14ac:dyDescent="0.25">
      <c r="Q826" s="51" t="str">
        <f t="shared" si="24"/>
        <v/>
      </c>
      <c r="R826" s="51" t="str">
        <f>IF(M826="","",IF(M826&lt;&gt;'Tabelas auxiliares'!$B$236,"FOLHA DE PESSOAL",IF(Q826='Tabelas auxiliares'!$A$237,"CUSTEIO",IF(Q826='Tabelas auxiliares'!$A$236,"INVESTIMENTO","ERRO - VERIFICAR"))))</f>
        <v/>
      </c>
      <c r="S826" s="64" t="str">
        <f t="shared" si="25"/>
        <v/>
      </c>
    </row>
    <row r="827" spans="17:19" x14ac:dyDescent="0.25">
      <c r="Q827" s="51" t="str">
        <f t="shared" si="24"/>
        <v/>
      </c>
      <c r="R827" s="51" t="str">
        <f>IF(M827="","",IF(M827&lt;&gt;'Tabelas auxiliares'!$B$236,"FOLHA DE PESSOAL",IF(Q827='Tabelas auxiliares'!$A$237,"CUSTEIO",IF(Q827='Tabelas auxiliares'!$A$236,"INVESTIMENTO","ERRO - VERIFICAR"))))</f>
        <v/>
      </c>
      <c r="S827" s="64" t="str">
        <f t="shared" si="25"/>
        <v/>
      </c>
    </row>
    <row r="828" spans="17:19" x14ac:dyDescent="0.25">
      <c r="Q828" s="51" t="str">
        <f t="shared" si="24"/>
        <v/>
      </c>
      <c r="R828" s="51" t="str">
        <f>IF(M828="","",IF(M828&lt;&gt;'Tabelas auxiliares'!$B$236,"FOLHA DE PESSOAL",IF(Q828='Tabelas auxiliares'!$A$237,"CUSTEIO",IF(Q828='Tabelas auxiliares'!$A$236,"INVESTIMENTO","ERRO - VERIFICAR"))))</f>
        <v/>
      </c>
      <c r="S828" s="64" t="str">
        <f t="shared" si="25"/>
        <v/>
      </c>
    </row>
    <row r="829" spans="17:19" x14ac:dyDescent="0.25">
      <c r="Q829" s="51" t="str">
        <f t="shared" si="24"/>
        <v/>
      </c>
      <c r="R829" s="51" t="str">
        <f>IF(M829="","",IF(M829&lt;&gt;'Tabelas auxiliares'!$B$236,"FOLHA DE PESSOAL",IF(Q829='Tabelas auxiliares'!$A$237,"CUSTEIO",IF(Q829='Tabelas auxiliares'!$A$236,"INVESTIMENTO","ERRO - VERIFICAR"))))</f>
        <v/>
      </c>
      <c r="S829" s="64" t="str">
        <f t="shared" si="25"/>
        <v/>
      </c>
    </row>
    <row r="830" spans="17:19" x14ac:dyDescent="0.25">
      <c r="Q830" s="51" t="str">
        <f t="shared" si="24"/>
        <v/>
      </c>
      <c r="R830" s="51" t="str">
        <f>IF(M830="","",IF(M830&lt;&gt;'Tabelas auxiliares'!$B$236,"FOLHA DE PESSOAL",IF(Q830='Tabelas auxiliares'!$A$237,"CUSTEIO",IF(Q830='Tabelas auxiliares'!$A$236,"INVESTIMENTO","ERRO - VERIFICAR"))))</f>
        <v/>
      </c>
      <c r="S830" s="64" t="str">
        <f t="shared" si="25"/>
        <v/>
      </c>
    </row>
    <row r="831" spans="17:19" x14ac:dyDescent="0.25">
      <c r="Q831" s="51" t="str">
        <f t="shared" si="24"/>
        <v/>
      </c>
      <c r="R831" s="51" t="str">
        <f>IF(M831="","",IF(M831&lt;&gt;'Tabelas auxiliares'!$B$236,"FOLHA DE PESSOAL",IF(Q831='Tabelas auxiliares'!$A$237,"CUSTEIO",IF(Q831='Tabelas auxiliares'!$A$236,"INVESTIMENTO","ERRO - VERIFICAR"))))</f>
        <v/>
      </c>
      <c r="S831" s="64" t="str">
        <f t="shared" si="25"/>
        <v/>
      </c>
    </row>
    <row r="832" spans="17:19" x14ac:dyDescent="0.25">
      <c r="Q832" s="51" t="str">
        <f t="shared" si="24"/>
        <v/>
      </c>
      <c r="R832" s="51" t="str">
        <f>IF(M832="","",IF(M832&lt;&gt;'Tabelas auxiliares'!$B$236,"FOLHA DE PESSOAL",IF(Q832='Tabelas auxiliares'!$A$237,"CUSTEIO",IF(Q832='Tabelas auxiliares'!$A$236,"INVESTIMENTO","ERRO - VERIFICAR"))))</f>
        <v/>
      </c>
      <c r="S832" s="64" t="str">
        <f t="shared" si="25"/>
        <v/>
      </c>
    </row>
    <row r="833" spans="17:19" x14ac:dyDescent="0.25">
      <c r="Q833" s="51" t="str">
        <f t="shared" si="24"/>
        <v/>
      </c>
      <c r="R833" s="51" t="str">
        <f>IF(M833="","",IF(M833&lt;&gt;'Tabelas auxiliares'!$B$236,"FOLHA DE PESSOAL",IF(Q833='Tabelas auxiliares'!$A$237,"CUSTEIO",IF(Q833='Tabelas auxiliares'!$A$236,"INVESTIMENTO","ERRO - VERIFICAR"))))</f>
        <v/>
      </c>
      <c r="S833" s="64" t="str">
        <f t="shared" si="25"/>
        <v/>
      </c>
    </row>
    <row r="834" spans="17:19" x14ac:dyDescent="0.25">
      <c r="Q834" s="51" t="str">
        <f t="shared" si="24"/>
        <v/>
      </c>
      <c r="R834" s="51" t="str">
        <f>IF(M834="","",IF(M834&lt;&gt;'Tabelas auxiliares'!$B$236,"FOLHA DE PESSOAL",IF(Q834='Tabelas auxiliares'!$A$237,"CUSTEIO",IF(Q834='Tabelas auxiliares'!$A$236,"INVESTIMENTO","ERRO - VERIFICAR"))))</f>
        <v/>
      </c>
      <c r="S834" s="64" t="str">
        <f t="shared" si="25"/>
        <v/>
      </c>
    </row>
    <row r="835" spans="17:19" x14ac:dyDescent="0.25">
      <c r="Q835" s="51" t="str">
        <f t="shared" si="24"/>
        <v/>
      </c>
      <c r="R835" s="51" t="str">
        <f>IF(M835="","",IF(M835&lt;&gt;'Tabelas auxiliares'!$B$236,"FOLHA DE PESSOAL",IF(Q835='Tabelas auxiliares'!$A$237,"CUSTEIO",IF(Q835='Tabelas auxiliares'!$A$236,"INVESTIMENTO","ERRO - VERIFICAR"))))</f>
        <v/>
      </c>
      <c r="S835" s="64" t="str">
        <f t="shared" si="25"/>
        <v/>
      </c>
    </row>
    <row r="836" spans="17:19" x14ac:dyDescent="0.25">
      <c r="Q836" s="51" t="str">
        <f t="shared" ref="Q836:Q899" si="26">LEFT(O836,1)</f>
        <v/>
      </c>
      <c r="R836" s="51" t="str">
        <f>IF(M836="","",IF(M836&lt;&gt;'Tabelas auxiliares'!$B$236,"FOLHA DE PESSOAL",IF(Q836='Tabelas auxiliares'!$A$237,"CUSTEIO",IF(Q836='Tabelas auxiliares'!$A$236,"INVESTIMENTO","ERRO - VERIFICAR"))))</f>
        <v/>
      </c>
      <c r="S836" s="64" t="str">
        <f t="shared" si="25"/>
        <v/>
      </c>
    </row>
    <row r="837" spans="17:19" x14ac:dyDescent="0.25">
      <c r="Q837" s="51" t="str">
        <f t="shared" si="26"/>
        <v/>
      </c>
      <c r="R837" s="51" t="str">
        <f>IF(M837="","",IF(M837&lt;&gt;'Tabelas auxiliares'!$B$236,"FOLHA DE PESSOAL",IF(Q837='Tabelas auxiliares'!$A$237,"CUSTEIO",IF(Q837='Tabelas auxiliares'!$A$236,"INVESTIMENTO","ERRO - VERIFICAR"))))</f>
        <v/>
      </c>
      <c r="S837" s="64" t="str">
        <f t="shared" ref="S837:S900" si="27">IF(SUM(T837:X837)=0,"",SUM(T837:X837))</f>
        <v/>
      </c>
    </row>
    <row r="838" spans="17:19" x14ac:dyDescent="0.25">
      <c r="Q838" s="51" t="str">
        <f t="shared" si="26"/>
        <v/>
      </c>
      <c r="R838" s="51" t="str">
        <f>IF(M838="","",IF(M838&lt;&gt;'Tabelas auxiliares'!$B$236,"FOLHA DE PESSOAL",IF(Q838='Tabelas auxiliares'!$A$237,"CUSTEIO",IF(Q838='Tabelas auxiliares'!$A$236,"INVESTIMENTO","ERRO - VERIFICAR"))))</f>
        <v/>
      </c>
      <c r="S838" s="64" t="str">
        <f t="shared" si="27"/>
        <v/>
      </c>
    </row>
    <row r="839" spans="17:19" x14ac:dyDescent="0.25">
      <c r="Q839" s="51" t="str">
        <f t="shared" si="26"/>
        <v/>
      </c>
      <c r="R839" s="51" t="str">
        <f>IF(M839="","",IF(M839&lt;&gt;'Tabelas auxiliares'!$B$236,"FOLHA DE PESSOAL",IF(Q839='Tabelas auxiliares'!$A$237,"CUSTEIO",IF(Q839='Tabelas auxiliares'!$A$236,"INVESTIMENTO","ERRO - VERIFICAR"))))</f>
        <v/>
      </c>
      <c r="S839" s="64" t="str">
        <f t="shared" si="27"/>
        <v/>
      </c>
    </row>
    <row r="840" spans="17:19" x14ac:dyDescent="0.25">
      <c r="Q840" s="51" t="str">
        <f t="shared" si="26"/>
        <v/>
      </c>
      <c r="R840" s="51" t="str">
        <f>IF(M840="","",IF(M840&lt;&gt;'Tabelas auxiliares'!$B$236,"FOLHA DE PESSOAL",IF(Q840='Tabelas auxiliares'!$A$237,"CUSTEIO",IF(Q840='Tabelas auxiliares'!$A$236,"INVESTIMENTO","ERRO - VERIFICAR"))))</f>
        <v/>
      </c>
      <c r="S840" s="64" t="str">
        <f t="shared" si="27"/>
        <v/>
      </c>
    </row>
    <row r="841" spans="17:19" x14ac:dyDescent="0.25">
      <c r="Q841" s="51" t="str">
        <f t="shared" si="26"/>
        <v/>
      </c>
      <c r="R841" s="51" t="str">
        <f>IF(M841="","",IF(M841&lt;&gt;'Tabelas auxiliares'!$B$236,"FOLHA DE PESSOAL",IF(Q841='Tabelas auxiliares'!$A$237,"CUSTEIO",IF(Q841='Tabelas auxiliares'!$A$236,"INVESTIMENTO","ERRO - VERIFICAR"))))</f>
        <v/>
      </c>
      <c r="S841" s="64" t="str">
        <f t="shared" si="27"/>
        <v/>
      </c>
    </row>
    <row r="842" spans="17:19" x14ac:dyDescent="0.25">
      <c r="Q842" s="51" t="str">
        <f t="shared" si="26"/>
        <v/>
      </c>
      <c r="R842" s="51" t="str">
        <f>IF(M842="","",IF(M842&lt;&gt;'Tabelas auxiliares'!$B$236,"FOLHA DE PESSOAL",IF(Q842='Tabelas auxiliares'!$A$237,"CUSTEIO",IF(Q842='Tabelas auxiliares'!$A$236,"INVESTIMENTO","ERRO - VERIFICAR"))))</f>
        <v/>
      </c>
      <c r="S842" s="64" t="str">
        <f t="shared" si="27"/>
        <v/>
      </c>
    </row>
    <row r="843" spans="17:19" x14ac:dyDescent="0.25">
      <c r="Q843" s="51" t="str">
        <f t="shared" si="26"/>
        <v/>
      </c>
      <c r="R843" s="51" t="str">
        <f>IF(M843="","",IF(M843&lt;&gt;'Tabelas auxiliares'!$B$236,"FOLHA DE PESSOAL",IF(Q843='Tabelas auxiliares'!$A$237,"CUSTEIO",IF(Q843='Tabelas auxiliares'!$A$236,"INVESTIMENTO","ERRO - VERIFICAR"))))</f>
        <v/>
      </c>
      <c r="S843" s="64" t="str">
        <f t="shared" si="27"/>
        <v/>
      </c>
    </row>
    <row r="844" spans="17:19" x14ac:dyDescent="0.25">
      <c r="Q844" s="51" t="str">
        <f t="shared" si="26"/>
        <v/>
      </c>
      <c r="R844" s="51" t="str">
        <f>IF(M844="","",IF(M844&lt;&gt;'Tabelas auxiliares'!$B$236,"FOLHA DE PESSOAL",IF(Q844='Tabelas auxiliares'!$A$237,"CUSTEIO",IF(Q844='Tabelas auxiliares'!$A$236,"INVESTIMENTO","ERRO - VERIFICAR"))))</f>
        <v/>
      </c>
      <c r="S844" s="64" t="str">
        <f t="shared" si="27"/>
        <v/>
      </c>
    </row>
    <row r="845" spans="17:19" x14ac:dyDescent="0.25">
      <c r="Q845" s="51" t="str">
        <f t="shared" si="26"/>
        <v/>
      </c>
      <c r="R845" s="51" t="str">
        <f>IF(M845="","",IF(M845&lt;&gt;'Tabelas auxiliares'!$B$236,"FOLHA DE PESSOAL",IF(Q845='Tabelas auxiliares'!$A$237,"CUSTEIO",IF(Q845='Tabelas auxiliares'!$A$236,"INVESTIMENTO","ERRO - VERIFICAR"))))</f>
        <v/>
      </c>
      <c r="S845" s="64" t="str">
        <f t="shared" si="27"/>
        <v/>
      </c>
    </row>
    <row r="846" spans="17:19" x14ac:dyDescent="0.25">
      <c r="Q846" s="51" t="str">
        <f t="shared" si="26"/>
        <v/>
      </c>
      <c r="R846" s="51" t="str">
        <f>IF(M846="","",IF(M846&lt;&gt;'Tabelas auxiliares'!$B$236,"FOLHA DE PESSOAL",IF(Q846='Tabelas auxiliares'!$A$237,"CUSTEIO",IF(Q846='Tabelas auxiliares'!$A$236,"INVESTIMENTO","ERRO - VERIFICAR"))))</f>
        <v/>
      </c>
      <c r="S846" s="64" t="str">
        <f t="shared" si="27"/>
        <v/>
      </c>
    </row>
    <row r="847" spans="17:19" x14ac:dyDescent="0.25">
      <c r="Q847" s="51" t="str">
        <f t="shared" si="26"/>
        <v/>
      </c>
      <c r="R847" s="51" t="str">
        <f>IF(M847="","",IF(M847&lt;&gt;'Tabelas auxiliares'!$B$236,"FOLHA DE PESSOAL",IF(Q847='Tabelas auxiliares'!$A$237,"CUSTEIO",IF(Q847='Tabelas auxiliares'!$A$236,"INVESTIMENTO","ERRO - VERIFICAR"))))</f>
        <v/>
      </c>
      <c r="S847" s="64" t="str">
        <f t="shared" si="27"/>
        <v/>
      </c>
    </row>
    <row r="848" spans="17:19" x14ac:dyDescent="0.25">
      <c r="Q848" s="51" t="str">
        <f t="shared" si="26"/>
        <v/>
      </c>
      <c r="R848" s="51" t="str">
        <f>IF(M848="","",IF(M848&lt;&gt;'Tabelas auxiliares'!$B$236,"FOLHA DE PESSOAL",IF(Q848='Tabelas auxiliares'!$A$237,"CUSTEIO",IF(Q848='Tabelas auxiliares'!$A$236,"INVESTIMENTO","ERRO - VERIFICAR"))))</f>
        <v/>
      </c>
      <c r="S848" s="64" t="str">
        <f t="shared" si="27"/>
        <v/>
      </c>
    </row>
    <row r="849" spans="17:19" x14ac:dyDescent="0.25">
      <c r="Q849" s="51" t="str">
        <f t="shared" si="26"/>
        <v/>
      </c>
      <c r="R849" s="51" t="str">
        <f>IF(M849="","",IF(M849&lt;&gt;'Tabelas auxiliares'!$B$236,"FOLHA DE PESSOAL",IF(Q849='Tabelas auxiliares'!$A$237,"CUSTEIO",IF(Q849='Tabelas auxiliares'!$A$236,"INVESTIMENTO","ERRO - VERIFICAR"))))</f>
        <v/>
      </c>
      <c r="S849" s="64" t="str">
        <f t="shared" si="27"/>
        <v/>
      </c>
    </row>
    <row r="850" spans="17:19" x14ac:dyDescent="0.25">
      <c r="Q850" s="51" t="str">
        <f t="shared" si="26"/>
        <v/>
      </c>
      <c r="R850" s="51" t="str">
        <f>IF(M850="","",IF(M850&lt;&gt;'Tabelas auxiliares'!$B$236,"FOLHA DE PESSOAL",IF(Q850='Tabelas auxiliares'!$A$237,"CUSTEIO",IF(Q850='Tabelas auxiliares'!$A$236,"INVESTIMENTO","ERRO - VERIFICAR"))))</f>
        <v/>
      </c>
      <c r="S850" s="64" t="str">
        <f t="shared" si="27"/>
        <v/>
      </c>
    </row>
    <row r="851" spans="17:19" x14ac:dyDescent="0.25">
      <c r="Q851" s="51" t="str">
        <f t="shared" si="26"/>
        <v/>
      </c>
      <c r="R851" s="51" t="str">
        <f>IF(M851="","",IF(M851&lt;&gt;'Tabelas auxiliares'!$B$236,"FOLHA DE PESSOAL",IF(Q851='Tabelas auxiliares'!$A$237,"CUSTEIO",IF(Q851='Tabelas auxiliares'!$A$236,"INVESTIMENTO","ERRO - VERIFICAR"))))</f>
        <v/>
      </c>
      <c r="S851" s="64" t="str">
        <f t="shared" si="27"/>
        <v/>
      </c>
    </row>
    <row r="852" spans="17:19" x14ac:dyDescent="0.25">
      <c r="Q852" s="51" t="str">
        <f t="shared" si="26"/>
        <v/>
      </c>
      <c r="R852" s="51" t="str">
        <f>IF(M852="","",IF(M852&lt;&gt;'Tabelas auxiliares'!$B$236,"FOLHA DE PESSOAL",IF(Q852='Tabelas auxiliares'!$A$237,"CUSTEIO",IF(Q852='Tabelas auxiliares'!$A$236,"INVESTIMENTO","ERRO - VERIFICAR"))))</f>
        <v/>
      </c>
      <c r="S852" s="64" t="str">
        <f t="shared" si="27"/>
        <v/>
      </c>
    </row>
    <row r="853" spans="17:19" x14ac:dyDescent="0.25">
      <c r="Q853" s="51" t="str">
        <f t="shared" si="26"/>
        <v/>
      </c>
      <c r="R853" s="51" t="str">
        <f>IF(M853="","",IF(M853&lt;&gt;'Tabelas auxiliares'!$B$236,"FOLHA DE PESSOAL",IF(Q853='Tabelas auxiliares'!$A$237,"CUSTEIO",IF(Q853='Tabelas auxiliares'!$A$236,"INVESTIMENTO","ERRO - VERIFICAR"))))</f>
        <v/>
      </c>
      <c r="S853" s="64" t="str">
        <f t="shared" si="27"/>
        <v/>
      </c>
    </row>
    <row r="854" spans="17:19" x14ac:dyDescent="0.25">
      <c r="Q854" s="51" t="str">
        <f t="shared" si="26"/>
        <v/>
      </c>
      <c r="R854" s="51" t="str">
        <f>IF(M854="","",IF(M854&lt;&gt;'Tabelas auxiliares'!$B$236,"FOLHA DE PESSOAL",IF(Q854='Tabelas auxiliares'!$A$237,"CUSTEIO",IF(Q854='Tabelas auxiliares'!$A$236,"INVESTIMENTO","ERRO - VERIFICAR"))))</f>
        <v/>
      </c>
      <c r="S854" s="64" t="str">
        <f t="shared" si="27"/>
        <v/>
      </c>
    </row>
    <row r="855" spans="17:19" x14ac:dyDescent="0.25">
      <c r="Q855" s="51" t="str">
        <f t="shared" si="26"/>
        <v/>
      </c>
      <c r="R855" s="51" t="str">
        <f>IF(M855="","",IF(M855&lt;&gt;'Tabelas auxiliares'!$B$236,"FOLHA DE PESSOAL",IF(Q855='Tabelas auxiliares'!$A$237,"CUSTEIO",IF(Q855='Tabelas auxiliares'!$A$236,"INVESTIMENTO","ERRO - VERIFICAR"))))</f>
        <v/>
      </c>
      <c r="S855" s="64" t="str">
        <f t="shared" si="27"/>
        <v/>
      </c>
    </row>
    <row r="856" spans="17:19" x14ac:dyDescent="0.25">
      <c r="Q856" s="51" t="str">
        <f t="shared" si="26"/>
        <v/>
      </c>
      <c r="R856" s="51" t="str">
        <f>IF(M856="","",IF(M856&lt;&gt;'Tabelas auxiliares'!$B$236,"FOLHA DE PESSOAL",IF(Q856='Tabelas auxiliares'!$A$237,"CUSTEIO",IF(Q856='Tabelas auxiliares'!$A$236,"INVESTIMENTO","ERRO - VERIFICAR"))))</f>
        <v/>
      </c>
      <c r="S856" s="64" t="str">
        <f t="shared" si="27"/>
        <v/>
      </c>
    </row>
    <row r="857" spans="17:19" x14ac:dyDescent="0.25">
      <c r="Q857" s="51" t="str">
        <f t="shared" si="26"/>
        <v/>
      </c>
      <c r="R857" s="51" t="str">
        <f>IF(M857="","",IF(M857&lt;&gt;'Tabelas auxiliares'!$B$236,"FOLHA DE PESSOAL",IF(Q857='Tabelas auxiliares'!$A$237,"CUSTEIO",IF(Q857='Tabelas auxiliares'!$A$236,"INVESTIMENTO","ERRO - VERIFICAR"))))</f>
        <v/>
      </c>
      <c r="S857" s="64" t="str">
        <f t="shared" si="27"/>
        <v/>
      </c>
    </row>
    <row r="858" spans="17:19" x14ac:dyDescent="0.25">
      <c r="Q858" s="51" t="str">
        <f t="shared" si="26"/>
        <v/>
      </c>
      <c r="R858" s="51" t="str">
        <f>IF(M858="","",IF(M858&lt;&gt;'Tabelas auxiliares'!$B$236,"FOLHA DE PESSOAL",IF(Q858='Tabelas auxiliares'!$A$237,"CUSTEIO",IF(Q858='Tabelas auxiliares'!$A$236,"INVESTIMENTO","ERRO - VERIFICAR"))))</f>
        <v/>
      </c>
      <c r="S858" s="64" t="str">
        <f t="shared" si="27"/>
        <v/>
      </c>
    </row>
    <row r="859" spans="17:19" x14ac:dyDescent="0.25">
      <c r="Q859" s="51" t="str">
        <f t="shared" si="26"/>
        <v/>
      </c>
      <c r="R859" s="51" t="str">
        <f>IF(M859="","",IF(M859&lt;&gt;'Tabelas auxiliares'!$B$236,"FOLHA DE PESSOAL",IF(Q859='Tabelas auxiliares'!$A$237,"CUSTEIO",IF(Q859='Tabelas auxiliares'!$A$236,"INVESTIMENTO","ERRO - VERIFICAR"))))</f>
        <v/>
      </c>
      <c r="S859" s="64" t="str">
        <f t="shared" si="27"/>
        <v/>
      </c>
    </row>
    <row r="860" spans="17:19" x14ac:dyDescent="0.25">
      <c r="Q860" s="51" t="str">
        <f t="shared" si="26"/>
        <v/>
      </c>
      <c r="R860" s="51" t="str">
        <f>IF(M860="","",IF(M860&lt;&gt;'Tabelas auxiliares'!$B$236,"FOLHA DE PESSOAL",IF(Q860='Tabelas auxiliares'!$A$237,"CUSTEIO",IF(Q860='Tabelas auxiliares'!$A$236,"INVESTIMENTO","ERRO - VERIFICAR"))))</f>
        <v/>
      </c>
      <c r="S860" s="64" t="str">
        <f t="shared" si="27"/>
        <v/>
      </c>
    </row>
    <row r="861" spans="17:19" x14ac:dyDescent="0.25">
      <c r="Q861" s="51" t="str">
        <f t="shared" si="26"/>
        <v/>
      </c>
      <c r="R861" s="51" t="str">
        <f>IF(M861="","",IF(M861&lt;&gt;'Tabelas auxiliares'!$B$236,"FOLHA DE PESSOAL",IF(Q861='Tabelas auxiliares'!$A$237,"CUSTEIO",IF(Q861='Tabelas auxiliares'!$A$236,"INVESTIMENTO","ERRO - VERIFICAR"))))</f>
        <v/>
      </c>
      <c r="S861" s="64" t="str">
        <f t="shared" si="27"/>
        <v/>
      </c>
    </row>
    <row r="862" spans="17:19" x14ac:dyDescent="0.25">
      <c r="Q862" s="51" t="str">
        <f t="shared" si="26"/>
        <v/>
      </c>
      <c r="R862" s="51" t="str">
        <f>IF(M862="","",IF(M862&lt;&gt;'Tabelas auxiliares'!$B$236,"FOLHA DE PESSOAL",IF(Q862='Tabelas auxiliares'!$A$237,"CUSTEIO",IF(Q862='Tabelas auxiliares'!$A$236,"INVESTIMENTO","ERRO - VERIFICAR"))))</f>
        <v/>
      </c>
      <c r="S862" s="64" t="str">
        <f t="shared" si="27"/>
        <v/>
      </c>
    </row>
    <row r="863" spans="17:19" x14ac:dyDescent="0.25">
      <c r="Q863" s="51" t="str">
        <f t="shared" si="26"/>
        <v/>
      </c>
      <c r="R863" s="51" t="str">
        <f>IF(M863="","",IF(M863&lt;&gt;'Tabelas auxiliares'!$B$236,"FOLHA DE PESSOAL",IF(Q863='Tabelas auxiliares'!$A$237,"CUSTEIO",IF(Q863='Tabelas auxiliares'!$A$236,"INVESTIMENTO","ERRO - VERIFICAR"))))</f>
        <v/>
      </c>
      <c r="S863" s="64" t="str">
        <f t="shared" si="27"/>
        <v/>
      </c>
    </row>
    <row r="864" spans="17:19" x14ac:dyDescent="0.25">
      <c r="Q864" s="51" t="str">
        <f t="shared" si="26"/>
        <v/>
      </c>
      <c r="R864" s="51" t="str">
        <f>IF(M864="","",IF(M864&lt;&gt;'Tabelas auxiliares'!$B$236,"FOLHA DE PESSOAL",IF(Q864='Tabelas auxiliares'!$A$237,"CUSTEIO",IF(Q864='Tabelas auxiliares'!$A$236,"INVESTIMENTO","ERRO - VERIFICAR"))))</f>
        <v/>
      </c>
      <c r="S864" s="64" t="str">
        <f t="shared" si="27"/>
        <v/>
      </c>
    </row>
    <row r="865" spans="17:19" x14ac:dyDescent="0.25">
      <c r="Q865" s="51" t="str">
        <f t="shared" si="26"/>
        <v/>
      </c>
      <c r="R865" s="51" t="str">
        <f>IF(M865="","",IF(M865&lt;&gt;'Tabelas auxiliares'!$B$236,"FOLHA DE PESSOAL",IF(Q865='Tabelas auxiliares'!$A$237,"CUSTEIO",IF(Q865='Tabelas auxiliares'!$A$236,"INVESTIMENTO","ERRO - VERIFICAR"))))</f>
        <v/>
      </c>
      <c r="S865" s="64" t="str">
        <f t="shared" si="27"/>
        <v/>
      </c>
    </row>
    <row r="866" spans="17:19" x14ac:dyDescent="0.25">
      <c r="Q866" s="51" t="str">
        <f t="shared" si="26"/>
        <v/>
      </c>
      <c r="R866" s="51" t="str">
        <f>IF(M866="","",IF(M866&lt;&gt;'Tabelas auxiliares'!$B$236,"FOLHA DE PESSOAL",IF(Q866='Tabelas auxiliares'!$A$237,"CUSTEIO",IF(Q866='Tabelas auxiliares'!$A$236,"INVESTIMENTO","ERRO - VERIFICAR"))))</f>
        <v/>
      </c>
      <c r="S866" s="64" t="str">
        <f t="shared" si="27"/>
        <v/>
      </c>
    </row>
    <row r="867" spans="17:19" x14ac:dyDescent="0.25">
      <c r="Q867" s="51" t="str">
        <f t="shared" si="26"/>
        <v/>
      </c>
      <c r="R867" s="51" t="str">
        <f>IF(M867="","",IF(M867&lt;&gt;'Tabelas auxiliares'!$B$236,"FOLHA DE PESSOAL",IF(Q867='Tabelas auxiliares'!$A$237,"CUSTEIO",IF(Q867='Tabelas auxiliares'!$A$236,"INVESTIMENTO","ERRO - VERIFICAR"))))</f>
        <v/>
      </c>
      <c r="S867" s="64" t="str">
        <f t="shared" si="27"/>
        <v/>
      </c>
    </row>
    <row r="868" spans="17:19" x14ac:dyDescent="0.25">
      <c r="Q868" s="51" t="str">
        <f t="shared" si="26"/>
        <v/>
      </c>
      <c r="R868" s="51" t="str">
        <f>IF(M868="","",IF(M868&lt;&gt;'Tabelas auxiliares'!$B$236,"FOLHA DE PESSOAL",IF(Q868='Tabelas auxiliares'!$A$237,"CUSTEIO",IF(Q868='Tabelas auxiliares'!$A$236,"INVESTIMENTO","ERRO - VERIFICAR"))))</f>
        <v/>
      </c>
      <c r="S868" s="64" t="str">
        <f t="shared" si="27"/>
        <v/>
      </c>
    </row>
    <row r="869" spans="17:19" x14ac:dyDescent="0.25">
      <c r="Q869" s="51" t="str">
        <f t="shared" si="26"/>
        <v/>
      </c>
      <c r="R869" s="51" t="str">
        <f>IF(M869="","",IF(M869&lt;&gt;'Tabelas auxiliares'!$B$236,"FOLHA DE PESSOAL",IF(Q869='Tabelas auxiliares'!$A$237,"CUSTEIO",IF(Q869='Tabelas auxiliares'!$A$236,"INVESTIMENTO","ERRO - VERIFICAR"))))</f>
        <v/>
      </c>
      <c r="S869" s="64" t="str">
        <f t="shared" si="27"/>
        <v/>
      </c>
    </row>
    <row r="870" spans="17:19" x14ac:dyDescent="0.25">
      <c r="Q870" s="51" t="str">
        <f t="shared" si="26"/>
        <v/>
      </c>
      <c r="R870" s="51" t="str">
        <f>IF(M870="","",IF(M870&lt;&gt;'Tabelas auxiliares'!$B$236,"FOLHA DE PESSOAL",IF(Q870='Tabelas auxiliares'!$A$237,"CUSTEIO",IF(Q870='Tabelas auxiliares'!$A$236,"INVESTIMENTO","ERRO - VERIFICAR"))))</f>
        <v/>
      </c>
      <c r="S870" s="64" t="str">
        <f t="shared" si="27"/>
        <v/>
      </c>
    </row>
    <row r="871" spans="17:19" x14ac:dyDescent="0.25">
      <c r="Q871" s="51" t="str">
        <f t="shared" si="26"/>
        <v/>
      </c>
      <c r="R871" s="51" t="str">
        <f>IF(M871="","",IF(M871&lt;&gt;'Tabelas auxiliares'!$B$236,"FOLHA DE PESSOAL",IF(Q871='Tabelas auxiliares'!$A$237,"CUSTEIO",IF(Q871='Tabelas auxiliares'!$A$236,"INVESTIMENTO","ERRO - VERIFICAR"))))</f>
        <v/>
      </c>
      <c r="S871" s="64" t="str">
        <f t="shared" si="27"/>
        <v/>
      </c>
    </row>
    <row r="872" spans="17:19" x14ac:dyDescent="0.25">
      <c r="Q872" s="51" t="str">
        <f t="shared" si="26"/>
        <v/>
      </c>
      <c r="R872" s="51" t="str">
        <f>IF(M872="","",IF(M872&lt;&gt;'Tabelas auxiliares'!$B$236,"FOLHA DE PESSOAL",IF(Q872='Tabelas auxiliares'!$A$237,"CUSTEIO",IF(Q872='Tabelas auxiliares'!$A$236,"INVESTIMENTO","ERRO - VERIFICAR"))))</f>
        <v/>
      </c>
      <c r="S872" s="64" t="str">
        <f t="shared" si="27"/>
        <v/>
      </c>
    </row>
    <row r="873" spans="17:19" x14ac:dyDescent="0.25">
      <c r="Q873" s="51" t="str">
        <f t="shared" si="26"/>
        <v/>
      </c>
      <c r="R873" s="51" t="str">
        <f>IF(M873="","",IF(M873&lt;&gt;'Tabelas auxiliares'!$B$236,"FOLHA DE PESSOAL",IF(Q873='Tabelas auxiliares'!$A$237,"CUSTEIO",IF(Q873='Tabelas auxiliares'!$A$236,"INVESTIMENTO","ERRO - VERIFICAR"))))</f>
        <v/>
      </c>
      <c r="S873" s="64" t="str">
        <f t="shared" si="27"/>
        <v/>
      </c>
    </row>
    <row r="874" spans="17:19" x14ac:dyDescent="0.25">
      <c r="Q874" s="51" t="str">
        <f t="shared" si="26"/>
        <v/>
      </c>
      <c r="R874" s="51" t="str">
        <f>IF(M874="","",IF(M874&lt;&gt;'Tabelas auxiliares'!$B$236,"FOLHA DE PESSOAL",IF(Q874='Tabelas auxiliares'!$A$237,"CUSTEIO",IF(Q874='Tabelas auxiliares'!$A$236,"INVESTIMENTO","ERRO - VERIFICAR"))))</f>
        <v/>
      </c>
      <c r="S874" s="64" t="str">
        <f t="shared" si="27"/>
        <v/>
      </c>
    </row>
    <row r="875" spans="17:19" x14ac:dyDescent="0.25">
      <c r="Q875" s="51" t="str">
        <f t="shared" si="26"/>
        <v/>
      </c>
      <c r="R875" s="51" t="str">
        <f>IF(M875="","",IF(M875&lt;&gt;'Tabelas auxiliares'!$B$236,"FOLHA DE PESSOAL",IF(Q875='Tabelas auxiliares'!$A$237,"CUSTEIO",IF(Q875='Tabelas auxiliares'!$A$236,"INVESTIMENTO","ERRO - VERIFICAR"))))</f>
        <v/>
      </c>
      <c r="S875" s="64" t="str">
        <f t="shared" si="27"/>
        <v/>
      </c>
    </row>
    <row r="876" spans="17:19" x14ac:dyDescent="0.25">
      <c r="Q876" s="51" t="str">
        <f t="shared" si="26"/>
        <v/>
      </c>
      <c r="R876" s="51" t="str">
        <f>IF(M876="","",IF(M876&lt;&gt;'Tabelas auxiliares'!$B$236,"FOLHA DE PESSOAL",IF(Q876='Tabelas auxiliares'!$A$237,"CUSTEIO",IF(Q876='Tabelas auxiliares'!$A$236,"INVESTIMENTO","ERRO - VERIFICAR"))))</f>
        <v/>
      </c>
      <c r="S876" s="64" t="str">
        <f t="shared" si="27"/>
        <v/>
      </c>
    </row>
    <row r="877" spans="17:19" x14ac:dyDescent="0.25">
      <c r="Q877" s="51" t="str">
        <f t="shared" si="26"/>
        <v/>
      </c>
      <c r="R877" s="51" t="str">
        <f>IF(M877="","",IF(M877&lt;&gt;'Tabelas auxiliares'!$B$236,"FOLHA DE PESSOAL",IF(Q877='Tabelas auxiliares'!$A$237,"CUSTEIO",IF(Q877='Tabelas auxiliares'!$A$236,"INVESTIMENTO","ERRO - VERIFICAR"))))</f>
        <v/>
      </c>
      <c r="S877" s="64" t="str">
        <f t="shared" si="27"/>
        <v/>
      </c>
    </row>
    <row r="878" spans="17:19" x14ac:dyDescent="0.25">
      <c r="Q878" s="51" t="str">
        <f t="shared" si="26"/>
        <v/>
      </c>
      <c r="R878" s="51" t="str">
        <f>IF(M878="","",IF(M878&lt;&gt;'Tabelas auxiliares'!$B$236,"FOLHA DE PESSOAL",IF(Q878='Tabelas auxiliares'!$A$237,"CUSTEIO",IF(Q878='Tabelas auxiliares'!$A$236,"INVESTIMENTO","ERRO - VERIFICAR"))))</f>
        <v/>
      </c>
      <c r="S878" s="64" t="str">
        <f t="shared" si="27"/>
        <v/>
      </c>
    </row>
    <row r="879" spans="17:19" x14ac:dyDescent="0.25">
      <c r="Q879" s="51" t="str">
        <f t="shared" si="26"/>
        <v/>
      </c>
      <c r="R879" s="51" t="str">
        <f>IF(M879="","",IF(M879&lt;&gt;'Tabelas auxiliares'!$B$236,"FOLHA DE PESSOAL",IF(Q879='Tabelas auxiliares'!$A$237,"CUSTEIO",IF(Q879='Tabelas auxiliares'!$A$236,"INVESTIMENTO","ERRO - VERIFICAR"))))</f>
        <v/>
      </c>
      <c r="S879" s="64" t="str">
        <f t="shared" si="27"/>
        <v/>
      </c>
    </row>
    <row r="880" spans="17:19" x14ac:dyDescent="0.25">
      <c r="Q880" s="51" t="str">
        <f t="shared" si="26"/>
        <v/>
      </c>
      <c r="R880" s="51" t="str">
        <f>IF(M880="","",IF(M880&lt;&gt;'Tabelas auxiliares'!$B$236,"FOLHA DE PESSOAL",IF(Q880='Tabelas auxiliares'!$A$237,"CUSTEIO",IF(Q880='Tabelas auxiliares'!$A$236,"INVESTIMENTO","ERRO - VERIFICAR"))))</f>
        <v/>
      </c>
      <c r="S880" s="64" t="str">
        <f t="shared" si="27"/>
        <v/>
      </c>
    </row>
    <row r="881" spans="17:19" x14ac:dyDescent="0.25">
      <c r="Q881" s="51" t="str">
        <f t="shared" si="26"/>
        <v/>
      </c>
      <c r="R881" s="51" t="str">
        <f>IF(M881="","",IF(M881&lt;&gt;'Tabelas auxiliares'!$B$236,"FOLHA DE PESSOAL",IF(Q881='Tabelas auxiliares'!$A$237,"CUSTEIO",IF(Q881='Tabelas auxiliares'!$A$236,"INVESTIMENTO","ERRO - VERIFICAR"))))</f>
        <v/>
      </c>
      <c r="S881" s="64" t="str">
        <f t="shared" si="27"/>
        <v/>
      </c>
    </row>
    <row r="882" spans="17:19" x14ac:dyDescent="0.25">
      <c r="Q882" s="51" t="str">
        <f t="shared" si="26"/>
        <v/>
      </c>
      <c r="R882" s="51" t="str">
        <f>IF(M882="","",IF(M882&lt;&gt;'Tabelas auxiliares'!$B$236,"FOLHA DE PESSOAL",IF(Q882='Tabelas auxiliares'!$A$237,"CUSTEIO",IF(Q882='Tabelas auxiliares'!$A$236,"INVESTIMENTO","ERRO - VERIFICAR"))))</f>
        <v/>
      </c>
      <c r="S882" s="64" t="str">
        <f t="shared" si="27"/>
        <v/>
      </c>
    </row>
    <row r="883" spans="17:19" x14ac:dyDescent="0.25">
      <c r="Q883" s="51" t="str">
        <f t="shared" si="26"/>
        <v/>
      </c>
      <c r="R883" s="51" t="str">
        <f>IF(M883="","",IF(M883&lt;&gt;'Tabelas auxiliares'!$B$236,"FOLHA DE PESSOAL",IF(Q883='Tabelas auxiliares'!$A$237,"CUSTEIO",IF(Q883='Tabelas auxiliares'!$A$236,"INVESTIMENTO","ERRO - VERIFICAR"))))</f>
        <v/>
      </c>
      <c r="S883" s="64" t="str">
        <f t="shared" si="27"/>
        <v/>
      </c>
    </row>
    <row r="884" spans="17:19" x14ac:dyDescent="0.25">
      <c r="Q884" s="51" t="str">
        <f t="shared" si="26"/>
        <v/>
      </c>
      <c r="R884" s="51" t="str">
        <f>IF(M884="","",IF(M884&lt;&gt;'Tabelas auxiliares'!$B$236,"FOLHA DE PESSOAL",IF(Q884='Tabelas auxiliares'!$A$237,"CUSTEIO",IF(Q884='Tabelas auxiliares'!$A$236,"INVESTIMENTO","ERRO - VERIFICAR"))))</f>
        <v/>
      </c>
      <c r="S884" s="64" t="str">
        <f t="shared" si="27"/>
        <v/>
      </c>
    </row>
    <row r="885" spans="17:19" x14ac:dyDescent="0.25">
      <c r="Q885" s="51" t="str">
        <f t="shared" si="26"/>
        <v/>
      </c>
      <c r="R885" s="51" t="str">
        <f>IF(M885="","",IF(M885&lt;&gt;'Tabelas auxiliares'!$B$236,"FOLHA DE PESSOAL",IF(Q885='Tabelas auxiliares'!$A$237,"CUSTEIO",IF(Q885='Tabelas auxiliares'!$A$236,"INVESTIMENTO","ERRO - VERIFICAR"))))</f>
        <v/>
      </c>
      <c r="S885" s="64" t="str">
        <f t="shared" si="27"/>
        <v/>
      </c>
    </row>
    <row r="886" spans="17:19" x14ac:dyDescent="0.25">
      <c r="Q886" s="51" t="str">
        <f t="shared" si="26"/>
        <v/>
      </c>
      <c r="R886" s="51" t="str">
        <f>IF(M886="","",IF(M886&lt;&gt;'Tabelas auxiliares'!$B$236,"FOLHA DE PESSOAL",IF(Q886='Tabelas auxiliares'!$A$237,"CUSTEIO",IF(Q886='Tabelas auxiliares'!$A$236,"INVESTIMENTO","ERRO - VERIFICAR"))))</f>
        <v/>
      </c>
      <c r="S886" s="64" t="str">
        <f t="shared" si="27"/>
        <v/>
      </c>
    </row>
    <row r="887" spans="17:19" x14ac:dyDescent="0.25">
      <c r="Q887" s="51" t="str">
        <f t="shared" si="26"/>
        <v/>
      </c>
      <c r="R887" s="51" t="str">
        <f>IF(M887="","",IF(M887&lt;&gt;'Tabelas auxiliares'!$B$236,"FOLHA DE PESSOAL",IF(Q887='Tabelas auxiliares'!$A$237,"CUSTEIO",IF(Q887='Tabelas auxiliares'!$A$236,"INVESTIMENTO","ERRO - VERIFICAR"))))</f>
        <v/>
      </c>
      <c r="S887" s="64" t="str">
        <f t="shared" si="27"/>
        <v/>
      </c>
    </row>
    <row r="888" spans="17:19" x14ac:dyDescent="0.25">
      <c r="Q888" s="51" t="str">
        <f t="shared" si="26"/>
        <v/>
      </c>
      <c r="R888" s="51" t="str">
        <f>IF(M888="","",IF(M888&lt;&gt;'Tabelas auxiliares'!$B$236,"FOLHA DE PESSOAL",IF(Q888='Tabelas auxiliares'!$A$237,"CUSTEIO",IF(Q888='Tabelas auxiliares'!$A$236,"INVESTIMENTO","ERRO - VERIFICAR"))))</f>
        <v/>
      </c>
      <c r="S888" s="64" t="str">
        <f t="shared" si="27"/>
        <v/>
      </c>
    </row>
    <row r="889" spans="17:19" x14ac:dyDescent="0.25">
      <c r="Q889" s="51" t="str">
        <f t="shared" si="26"/>
        <v/>
      </c>
      <c r="R889" s="51" t="str">
        <f>IF(M889="","",IF(M889&lt;&gt;'Tabelas auxiliares'!$B$236,"FOLHA DE PESSOAL",IF(Q889='Tabelas auxiliares'!$A$237,"CUSTEIO",IF(Q889='Tabelas auxiliares'!$A$236,"INVESTIMENTO","ERRO - VERIFICAR"))))</f>
        <v/>
      </c>
      <c r="S889" s="64" t="str">
        <f t="shared" si="27"/>
        <v/>
      </c>
    </row>
    <row r="890" spans="17:19" x14ac:dyDescent="0.25">
      <c r="Q890" s="51" t="str">
        <f t="shared" si="26"/>
        <v/>
      </c>
      <c r="R890" s="51" t="str">
        <f>IF(M890="","",IF(M890&lt;&gt;'Tabelas auxiliares'!$B$236,"FOLHA DE PESSOAL",IF(Q890='Tabelas auxiliares'!$A$237,"CUSTEIO",IF(Q890='Tabelas auxiliares'!$A$236,"INVESTIMENTO","ERRO - VERIFICAR"))))</f>
        <v/>
      </c>
      <c r="S890" s="64" t="str">
        <f t="shared" si="27"/>
        <v/>
      </c>
    </row>
    <row r="891" spans="17:19" x14ac:dyDescent="0.25">
      <c r="Q891" s="51" t="str">
        <f t="shared" si="26"/>
        <v/>
      </c>
      <c r="R891" s="51" t="str">
        <f>IF(M891="","",IF(M891&lt;&gt;'Tabelas auxiliares'!$B$236,"FOLHA DE PESSOAL",IF(Q891='Tabelas auxiliares'!$A$237,"CUSTEIO",IF(Q891='Tabelas auxiliares'!$A$236,"INVESTIMENTO","ERRO - VERIFICAR"))))</f>
        <v/>
      </c>
      <c r="S891" s="64" t="str">
        <f t="shared" si="27"/>
        <v/>
      </c>
    </row>
    <row r="892" spans="17:19" x14ac:dyDescent="0.25">
      <c r="Q892" s="51" t="str">
        <f t="shared" si="26"/>
        <v/>
      </c>
      <c r="R892" s="51" t="str">
        <f>IF(M892="","",IF(M892&lt;&gt;'Tabelas auxiliares'!$B$236,"FOLHA DE PESSOAL",IF(Q892='Tabelas auxiliares'!$A$237,"CUSTEIO",IF(Q892='Tabelas auxiliares'!$A$236,"INVESTIMENTO","ERRO - VERIFICAR"))))</f>
        <v/>
      </c>
      <c r="S892" s="64" t="str">
        <f t="shared" si="27"/>
        <v/>
      </c>
    </row>
    <row r="893" spans="17:19" x14ac:dyDescent="0.25">
      <c r="Q893" s="51" t="str">
        <f t="shared" si="26"/>
        <v/>
      </c>
      <c r="R893" s="51" t="str">
        <f>IF(M893="","",IF(M893&lt;&gt;'Tabelas auxiliares'!$B$236,"FOLHA DE PESSOAL",IF(Q893='Tabelas auxiliares'!$A$237,"CUSTEIO",IF(Q893='Tabelas auxiliares'!$A$236,"INVESTIMENTO","ERRO - VERIFICAR"))))</f>
        <v/>
      </c>
      <c r="S893" s="64" t="str">
        <f t="shared" si="27"/>
        <v/>
      </c>
    </row>
    <row r="894" spans="17:19" x14ac:dyDescent="0.25">
      <c r="Q894" s="51" t="str">
        <f t="shared" si="26"/>
        <v/>
      </c>
      <c r="R894" s="51" t="str">
        <f>IF(M894="","",IF(M894&lt;&gt;'Tabelas auxiliares'!$B$236,"FOLHA DE PESSOAL",IF(Q894='Tabelas auxiliares'!$A$237,"CUSTEIO",IF(Q894='Tabelas auxiliares'!$A$236,"INVESTIMENTO","ERRO - VERIFICAR"))))</f>
        <v/>
      </c>
      <c r="S894" s="64" t="str">
        <f t="shared" si="27"/>
        <v/>
      </c>
    </row>
    <row r="895" spans="17:19" x14ac:dyDescent="0.25">
      <c r="Q895" s="51" t="str">
        <f t="shared" si="26"/>
        <v/>
      </c>
      <c r="R895" s="51" t="str">
        <f>IF(M895="","",IF(M895&lt;&gt;'Tabelas auxiliares'!$B$236,"FOLHA DE PESSOAL",IF(Q895='Tabelas auxiliares'!$A$237,"CUSTEIO",IF(Q895='Tabelas auxiliares'!$A$236,"INVESTIMENTO","ERRO - VERIFICAR"))))</f>
        <v/>
      </c>
      <c r="S895" s="64" t="str">
        <f t="shared" si="27"/>
        <v/>
      </c>
    </row>
    <row r="896" spans="17:19" x14ac:dyDescent="0.25">
      <c r="Q896" s="51" t="str">
        <f t="shared" si="26"/>
        <v/>
      </c>
      <c r="R896" s="51" t="str">
        <f>IF(M896="","",IF(M896&lt;&gt;'Tabelas auxiliares'!$B$236,"FOLHA DE PESSOAL",IF(Q896='Tabelas auxiliares'!$A$237,"CUSTEIO",IF(Q896='Tabelas auxiliares'!$A$236,"INVESTIMENTO","ERRO - VERIFICAR"))))</f>
        <v/>
      </c>
      <c r="S896" s="64" t="str">
        <f t="shared" si="27"/>
        <v/>
      </c>
    </row>
    <row r="897" spans="17:19" x14ac:dyDescent="0.25">
      <c r="Q897" s="51" t="str">
        <f t="shared" si="26"/>
        <v/>
      </c>
      <c r="R897" s="51" t="str">
        <f>IF(M897="","",IF(M897&lt;&gt;'Tabelas auxiliares'!$B$236,"FOLHA DE PESSOAL",IF(Q897='Tabelas auxiliares'!$A$237,"CUSTEIO",IF(Q897='Tabelas auxiliares'!$A$236,"INVESTIMENTO","ERRO - VERIFICAR"))))</f>
        <v/>
      </c>
      <c r="S897" s="64" t="str">
        <f t="shared" si="27"/>
        <v/>
      </c>
    </row>
    <row r="898" spans="17:19" x14ac:dyDescent="0.25">
      <c r="Q898" s="51" t="str">
        <f t="shared" si="26"/>
        <v/>
      </c>
      <c r="R898" s="51" t="str">
        <f>IF(M898="","",IF(M898&lt;&gt;'Tabelas auxiliares'!$B$236,"FOLHA DE PESSOAL",IF(Q898='Tabelas auxiliares'!$A$237,"CUSTEIO",IF(Q898='Tabelas auxiliares'!$A$236,"INVESTIMENTO","ERRO - VERIFICAR"))))</f>
        <v/>
      </c>
      <c r="S898" s="64" t="str">
        <f t="shared" si="27"/>
        <v/>
      </c>
    </row>
    <row r="899" spans="17:19" x14ac:dyDescent="0.25">
      <c r="Q899" s="51" t="str">
        <f t="shared" si="26"/>
        <v/>
      </c>
      <c r="R899" s="51" t="str">
        <f>IF(M899="","",IF(M899&lt;&gt;'Tabelas auxiliares'!$B$236,"FOLHA DE PESSOAL",IF(Q899='Tabelas auxiliares'!$A$237,"CUSTEIO",IF(Q899='Tabelas auxiliares'!$A$236,"INVESTIMENTO","ERRO - VERIFICAR"))))</f>
        <v/>
      </c>
      <c r="S899" s="64" t="str">
        <f t="shared" si="27"/>
        <v/>
      </c>
    </row>
    <row r="900" spans="17:19" x14ac:dyDescent="0.25">
      <c r="Q900" s="51" t="str">
        <f t="shared" ref="Q900:Q963" si="28">LEFT(O900,1)</f>
        <v/>
      </c>
      <c r="R900" s="51" t="str">
        <f>IF(M900="","",IF(M900&lt;&gt;'Tabelas auxiliares'!$B$236,"FOLHA DE PESSOAL",IF(Q900='Tabelas auxiliares'!$A$237,"CUSTEIO",IF(Q900='Tabelas auxiliares'!$A$236,"INVESTIMENTO","ERRO - VERIFICAR"))))</f>
        <v/>
      </c>
      <c r="S900" s="64" t="str">
        <f t="shared" si="27"/>
        <v/>
      </c>
    </row>
    <row r="901" spans="17:19" x14ac:dyDescent="0.25">
      <c r="Q901" s="51" t="str">
        <f t="shared" si="28"/>
        <v/>
      </c>
      <c r="R901" s="51" t="str">
        <f>IF(M901="","",IF(M901&lt;&gt;'Tabelas auxiliares'!$B$236,"FOLHA DE PESSOAL",IF(Q901='Tabelas auxiliares'!$A$237,"CUSTEIO",IF(Q901='Tabelas auxiliares'!$A$236,"INVESTIMENTO","ERRO - VERIFICAR"))))</f>
        <v/>
      </c>
      <c r="S901" s="64" t="str">
        <f t="shared" ref="S901:S964" si="29">IF(SUM(T901:X901)=0,"",SUM(T901:X901))</f>
        <v/>
      </c>
    </row>
    <row r="902" spans="17:19" x14ac:dyDescent="0.25">
      <c r="Q902" s="51" t="str">
        <f t="shared" si="28"/>
        <v/>
      </c>
      <c r="R902" s="51" t="str">
        <f>IF(M902="","",IF(M902&lt;&gt;'Tabelas auxiliares'!$B$236,"FOLHA DE PESSOAL",IF(Q902='Tabelas auxiliares'!$A$237,"CUSTEIO",IF(Q902='Tabelas auxiliares'!$A$236,"INVESTIMENTO","ERRO - VERIFICAR"))))</f>
        <v/>
      </c>
      <c r="S902" s="64" t="str">
        <f t="shared" si="29"/>
        <v/>
      </c>
    </row>
    <row r="903" spans="17:19" x14ac:dyDescent="0.25">
      <c r="Q903" s="51" t="str">
        <f t="shared" si="28"/>
        <v/>
      </c>
      <c r="R903" s="51" t="str">
        <f>IF(M903="","",IF(M903&lt;&gt;'Tabelas auxiliares'!$B$236,"FOLHA DE PESSOAL",IF(Q903='Tabelas auxiliares'!$A$237,"CUSTEIO",IF(Q903='Tabelas auxiliares'!$A$236,"INVESTIMENTO","ERRO - VERIFICAR"))))</f>
        <v/>
      </c>
      <c r="S903" s="64" t="str">
        <f t="shared" si="29"/>
        <v/>
      </c>
    </row>
    <row r="904" spans="17:19" x14ac:dyDescent="0.25">
      <c r="Q904" s="51" t="str">
        <f t="shared" si="28"/>
        <v/>
      </c>
      <c r="R904" s="51" t="str">
        <f>IF(M904="","",IF(M904&lt;&gt;'Tabelas auxiliares'!$B$236,"FOLHA DE PESSOAL",IF(Q904='Tabelas auxiliares'!$A$237,"CUSTEIO",IF(Q904='Tabelas auxiliares'!$A$236,"INVESTIMENTO","ERRO - VERIFICAR"))))</f>
        <v/>
      </c>
      <c r="S904" s="64" t="str">
        <f t="shared" si="29"/>
        <v/>
      </c>
    </row>
    <row r="905" spans="17:19" x14ac:dyDescent="0.25">
      <c r="Q905" s="51" t="str">
        <f t="shared" si="28"/>
        <v/>
      </c>
      <c r="R905" s="51" t="str">
        <f>IF(M905="","",IF(M905&lt;&gt;'Tabelas auxiliares'!$B$236,"FOLHA DE PESSOAL",IF(Q905='Tabelas auxiliares'!$A$237,"CUSTEIO",IF(Q905='Tabelas auxiliares'!$A$236,"INVESTIMENTO","ERRO - VERIFICAR"))))</f>
        <v/>
      </c>
      <c r="S905" s="64" t="str">
        <f t="shared" si="29"/>
        <v/>
      </c>
    </row>
    <row r="906" spans="17:19" x14ac:dyDescent="0.25">
      <c r="Q906" s="51" t="str">
        <f t="shared" si="28"/>
        <v/>
      </c>
      <c r="R906" s="51" t="str">
        <f>IF(M906="","",IF(M906&lt;&gt;'Tabelas auxiliares'!$B$236,"FOLHA DE PESSOAL",IF(Q906='Tabelas auxiliares'!$A$237,"CUSTEIO",IF(Q906='Tabelas auxiliares'!$A$236,"INVESTIMENTO","ERRO - VERIFICAR"))))</f>
        <v/>
      </c>
      <c r="S906" s="64" t="str">
        <f t="shared" si="29"/>
        <v/>
      </c>
    </row>
    <row r="907" spans="17:19" x14ac:dyDescent="0.25">
      <c r="Q907" s="51" t="str">
        <f t="shared" si="28"/>
        <v/>
      </c>
      <c r="R907" s="51" t="str">
        <f>IF(M907="","",IF(M907&lt;&gt;'Tabelas auxiliares'!$B$236,"FOLHA DE PESSOAL",IF(Q907='Tabelas auxiliares'!$A$237,"CUSTEIO",IF(Q907='Tabelas auxiliares'!$A$236,"INVESTIMENTO","ERRO - VERIFICAR"))))</f>
        <v/>
      </c>
      <c r="S907" s="64" t="str">
        <f t="shared" si="29"/>
        <v/>
      </c>
    </row>
    <row r="908" spans="17:19" x14ac:dyDescent="0.25">
      <c r="Q908" s="51" t="str">
        <f t="shared" si="28"/>
        <v/>
      </c>
      <c r="R908" s="51" t="str">
        <f>IF(M908="","",IF(M908&lt;&gt;'Tabelas auxiliares'!$B$236,"FOLHA DE PESSOAL",IF(Q908='Tabelas auxiliares'!$A$237,"CUSTEIO",IF(Q908='Tabelas auxiliares'!$A$236,"INVESTIMENTO","ERRO - VERIFICAR"))))</f>
        <v/>
      </c>
      <c r="S908" s="64" t="str">
        <f t="shared" si="29"/>
        <v/>
      </c>
    </row>
    <row r="909" spans="17:19" x14ac:dyDescent="0.25">
      <c r="Q909" s="51" t="str">
        <f t="shared" si="28"/>
        <v/>
      </c>
      <c r="R909" s="51" t="str">
        <f>IF(M909="","",IF(M909&lt;&gt;'Tabelas auxiliares'!$B$236,"FOLHA DE PESSOAL",IF(Q909='Tabelas auxiliares'!$A$237,"CUSTEIO",IF(Q909='Tabelas auxiliares'!$A$236,"INVESTIMENTO","ERRO - VERIFICAR"))))</f>
        <v/>
      </c>
      <c r="S909" s="64" t="str">
        <f t="shared" si="29"/>
        <v/>
      </c>
    </row>
    <row r="910" spans="17:19" x14ac:dyDescent="0.25">
      <c r="Q910" s="51" t="str">
        <f t="shared" si="28"/>
        <v/>
      </c>
      <c r="R910" s="51" t="str">
        <f>IF(M910="","",IF(M910&lt;&gt;'Tabelas auxiliares'!$B$236,"FOLHA DE PESSOAL",IF(Q910='Tabelas auxiliares'!$A$237,"CUSTEIO",IF(Q910='Tabelas auxiliares'!$A$236,"INVESTIMENTO","ERRO - VERIFICAR"))))</f>
        <v/>
      </c>
      <c r="S910" s="64" t="str">
        <f t="shared" si="29"/>
        <v/>
      </c>
    </row>
    <row r="911" spans="17:19" x14ac:dyDescent="0.25">
      <c r="Q911" s="51" t="str">
        <f t="shared" si="28"/>
        <v/>
      </c>
      <c r="R911" s="51" t="str">
        <f>IF(M911="","",IF(M911&lt;&gt;'Tabelas auxiliares'!$B$236,"FOLHA DE PESSOAL",IF(Q911='Tabelas auxiliares'!$A$237,"CUSTEIO",IF(Q911='Tabelas auxiliares'!$A$236,"INVESTIMENTO","ERRO - VERIFICAR"))))</f>
        <v/>
      </c>
      <c r="S911" s="64" t="str">
        <f t="shared" si="29"/>
        <v/>
      </c>
    </row>
    <row r="912" spans="17:19" x14ac:dyDescent="0.25">
      <c r="Q912" s="51" t="str">
        <f t="shared" si="28"/>
        <v/>
      </c>
      <c r="R912" s="51" t="str">
        <f>IF(M912="","",IF(M912&lt;&gt;'Tabelas auxiliares'!$B$236,"FOLHA DE PESSOAL",IF(Q912='Tabelas auxiliares'!$A$237,"CUSTEIO",IF(Q912='Tabelas auxiliares'!$A$236,"INVESTIMENTO","ERRO - VERIFICAR"))))</f>
        <v/>
      </c>
      <c r="S912" s="64" t="str">
        <f t="shared" si="29"/>
        <v/>
      </c>
    </row>
    <row r="913" spans="17:19" x14ac:dyDescent="0.25">
      <c r="Q913" s="51" t="str">
        <f t="shared" si="28"/>
        <v/>
      </c>
      <c r="R913" s="51" t="str">
        <f>IF(M913="","",IF(M913&lt;&gt;'Tabelas auxiliares'!$B$236,"FOLHA DE PESSOAL",IF(Q913='Tabelas auxiliares'!$A$237,"CUSTEIO",IF(Q913='Tabelas auxiliares'!$A$236,"INVESTIMENTO","ERRO - VERIFICAR"))))</f>
        <v/>
      </c>
      <c r="S913" s="64" t="str">
        <f t="shared" si="29"/>
        <v/>
      </c>
    </row>
    <row r="914" spans="17:19" x14ac:dyDescent="0.25">
      <c r="Q914" s="51" t="str">
        <f t="shared" si="28"/>
        <v/>
      </c>
      <c r="R914" s="51" t="str">
        <f>IF(M914="","",IF(M914&lt;&gt;'Tabelas auxiliares'!$B$236,"FOLHA DE PESSOAL",IF(Q914='Tabelas auxiliares'!$A$237,"CUSTEIO",IF(Q914='Tabelas auxiliares'!$A$236,"INVESTIMENTO","ERRO - VERIFICAR"))))</f>
        <v/>
      </c>
      <c r="S914" s="64" t="str">
        <f t="shared" si="29"/>
        <v/>
      </c>
    </row>
    <row r="915" spans="17:19" x14ac:dyDescent="0.25">
      <c r="Q915" s="51" t="str">
        <f t="shared" si="28"/>
        <v/>
      </c>
      <c r="R915" s="51" t="str">
        <f>IF(M915="","",IF(M915&lt;&gt;'Tabelas auxiliares'!$B$236,"FOLHA DE PESSOAL",IF(Q915='Tabelas auxiliares'!$A$237,"CUSTEIO",IF(Q915='Tabelas auxiliares'!$A$236,"INVESTIMENTO","ERRO - VERIFICAR"))))</f>
        <v/>
      </c>
      <c r="S915" s="64" t="str">
        <f t="shared" si="29"/>
        <v/>
      </c>
    </row>
    <row r="916" spans="17:19" x14ac:dyDescent="0.25">
      <c r="Q916" s="51" t="str">
        <f t="shared" si="28"/>
        <v/>
      </c>
      <c r="R916" s="51" t="str">
        <f>IF(M916="","",IF(M916&lt;&gt;'Tabelas auxiliares'!$B$236,"FOLHA DE PESSOAL",IF(Q916='Tabelas auxiliares'!$A$237,"CUSTEIO",IF(Q916='Tabelas auxiliares'!$A$236,"INVESTIMENTO","ERRO - VERIFICAR"))))</f>
        <v/>
      </c>
      <c r="S916" s="64" t="str">
        <f t="shared" si="29"/>
        <v/>
      </c>
    </row>
    <row r="917" spans="17:19" x14ac:dyDescent="0.25">
      <c r="Q917" s="51" t="str">
        <f t="shared" si="28"/>
        <v/>
      </c>
      <c r="R917" s="51" t="str">
        <f>IF(M917="","",IF(M917&lt;&gt;'Tabelas auxiliares'!$B$236,"FOLHA DE PESSOAL",IF(Q917='Tabelas auxiliares'!$A$237,"CUSTEIO",IF(Q917='Tabelas auxiliares'!$A$236,"INVESTIMENTO","ERRO - VERIFICAR"))))</f>
        <v/>
      </c>
      <c r="S917" s="64" t="str">
        <f t="shared" si="29"/>
        <v/>
      </c>
    </row>
    <row r="918" spans="17:19" x14ac:dyDescent="0.25">
      <c r="Q918" s="51" t="str">
        <f t="shared" si="28"/>
        <v/>
      </c>
      <c r="R918" s="51" t="str">
        <f>IF(M918="","",IF(M918&lt;&gt;'Tabelas auxiliares'!$B$236,"FOLHA DE PESSOAL",IF(Q918='Tabelas auxiliares'!$A$237,"CUSTEIO",IF(Q918='Tabelas auxiliares'!$A$236,"INVESTIMENTO","ERRO - VERIFICAR"))))</f>
        <v/>
      </c>
      <c r="S918" s="64" t="str">
        <f t="shared" si="29"/>
        <v/>
      </c>
    </row>
    <row r="919" spans="17:19" x14ac:dyDescent="0.25">
      <c r="Q919" s="51" t="str">
        <f t="shared" si="28"/>
        <v/>
      </c>
      <c r="R919" s="51" t="str">
        <f>IF(M919="","",IF(M919&lt;&gt;'Tabelas auxiliares'!$B$236,"FOLHA DE PESSOAL",IF(Q919='Tabelas auxiliares'!$A$237,"CUSTEIO",IF(Q919='Tabelas auxiliares'!$A$236,"INVESTIMENTO","ERRO - VERIFICAR"))))</f>
        <v/>
      </c>
      <c r="S919" s="64" t="str">
        <f t="shared" si="29"/>
        <v/>
      </c>
    </row>
    <row r="920" spans="17:19" x14ac:dyDescent="0.25">
      <c r="Q920" s="51" t="str">
        <f t="shared" si="28"/>
        <v/>
      </c>
      <c r="R920" s="51" t="str">
        <f>IF(M920="","",IF(M920&lt;&gt;'Tabelas auxiliares'!$B$236,"FOLHA DE PESSOAL",IF(Q920='Tabelas auxiliares'!$A$237,"CUSTEIO",IF(Q920='Tabelas auxiliares'!$A$236,"INVESTIMENTO","ERRO - VERIFICAR"))))</f>
        <v/>
      </c>
      <c r="S920" s="64" t="str">
        <f t="shared" si="29"/>
        <v/>
      </c>
    </row>
    <row r="921" spans="17:19" x14ac:dyDescent="0.25">
      <c r="Q921" s="51" t="str">
        <f t="shared" si="28"/>
        <v/>
      </c>
      <c r="R921" s="51" t="str">
        <f>IF(M921="","",IF(M921&lt;&gt;'Tabelas auxiliares'!$B$236,"FOLHA DE PESSOAL",IF(Q921='Tabelas auxiliares'!$A$237,"CUSTEIO",IF(Q921='Tabelas auxiliares'!$A$236,"INVESTIMENTO","ERRO - VERIFICAR"))))</f>
        <v/>
      </c>
      <c r="S921" s="64" t="str">
        <f t="shared" si="29"/>
        <v/>
      </c>
    </row>
    <row r="922" spans="17:19" x14ac:dyDescent="0.25">
      <c r="Q922" s="51" t="str">
        <f t="shared" si="28"/>
        <v/>
      </c>
      <c r="R922" s="51" t="str">
        <f>IF(M922="","",IF(M922&lt;&gt;'Tabelas auxiliares'!$B$236,"FOLHA DE PESSOAL",IF(Q922='Tabelas auxiliares'!$A$237,"CUSTEIO",IF(Q922='Tabelas auxiliares'!$A$236,"INVESTIMENTO","ERRO - VERIFICAR"))))</f>
        <v/>
      </c>
      <c r="S922" s="64" t="str">
        <f t="shared" si="29"/>
        <v/>
      </c>
    </row>
    <row r="923" spans="17:19" x14ac:dyDescent="0.25">
      <c r="Q923" s="51" t="str">
        <f t="shared" si="28"/>
        <v/>
      </c>
      <c r="R923" s="51" t="str">
        <f>IF(M923="","",IF(M923&lt;&gt;'Tabelas auxiliares'!$B$236,"FOLHA DE PESSOAL",IF(Q923='Tabelas auxiliares'!$A$237,"CUSTEIO",IF(Q923='Tabelas auxiliares'!$A$236,"INVESTIMENTO","ERRO - VERIFICAR"))))</f>
        <v/>
      </c>
      <c r="S923" s="64" t="str">
        <f t="shared" si="29"/>
        <v/>
      </c>
    </row>
    <row r="924" spans="17:19" x14ac:dyDescent="0.25">
      <c r="Q924" s="51" t="str">
        <f t="shared" si="28"/>
        <v/>
      </c>
      <c r="R924" s="51" t="str">
        <f>IF(M924="","",IF(M924&lt;&gt;'Tabelas auxiliares'!$B$236,"FOLHA DE PESSOAL",IF(Q924='Tabelas auxiliares'!$A$237,"CUSTEIO",IF(Q924='Tabelas auxiliares'!$A$236,"INVESTIMENTO","ERRO - VERIFICAR"))))</f>
        <v/>
      </c>
      <c r="S924" s="64" t="str">
        <f t="shared" si="29"/>
        <v/>
      </c>
    </row>
    <row r="925" spans="17:19" x14ac:dyDescent="0.25">
      <c r="Q925" s="51" t="str">
        <f t="shared" si="28"/>
        <v/>
      </c>
      <c r="R925" s="51" t="str">
        <f>IF(M925="","",IF(M925&lt;&gt;'Tabelas auxiliares'!$B$236,"FOLHA DE PESSOAL",IF(Q925='Tabelas auxiliares'!$A$237,"CUSTEIO",IF(Q925='Tabelas auxiliares'!$A$236,"INVESTIMENTO","ERRO - VERIFICAR"))))</f>
        <v/>
      </c>
      <c r="S925" s="64" t="str">
        <f t="shared" si="29"/>
        <v/>
      </c>
    </row>
    <row r="926" spans="17:19" x14ac:dyDescent="0.25">
      <c r="Q926" s="51" t="str">
        <f t="shared" si="28"/>
        <v/>
      </c>
      <c r="R926" s="51" t="str">
        <f>IF(M926="","",IF(M926&lt;&gt;'Tabelas auxiliares'!$B$236,"FOLHA DE PESSOAL",IF(Q926='Tabelas auxiliares'!$A$237,"CUSTEIO",IF(Q926='Tabelas auxiliares'!$A$236,"INVESTIMENTO","ERRO - VERIFICAR"))))</f>
        <v/>
      </c>
      <c r="S926" s="64" t="str">
        <f t="shared" si="29"/>
        <v/>
      </c>
    </row>
    <row r="927" spans="17:19" x14ac:dyDescent="0.25">
      <c r="Q927" s="51" t="str">
        <f t="shared" si="28"/>
        <v/>
      </c>
      <c r="R927" s="51" t="str">
        <f>IF(M927="","",IF(M927&lt;&gt;'Tabelas auxiliares'!$B$236,"FOLHA DE PESSOAL",IF(Q927='Tabelas auxiliares'!$A$237,"CUSTEIO",IF(Q927='Tabelas auxiliares'!$A$236,"INVESTIMENTO","ERRO - VERIFICAR"))))</f>
        <v/>
      </c>
      <c r="S927" s="64" t="str">
        <f t="shared" si="29"/>
        <v/>
      </c>
    </row>
    <row r="928" spans="17:19" x14ac:dyDescent="0.25">
      <c r="Q928" s="51" t="str">
        <f t="shared" si="28"/>
        <v/>
      </c>
      <c r="R928" s="51" t="str">
        <f>IF(M928="","",IF(M928&lt;&gt;'Tabelas auxiliares'!$B$236,"FOLHA DE PESSOAL",IF(Q928='Tabelas auxiliares'!$A$237,"CUSTEIO",IF(Q928='Tabelas auxiliares'!$A$236,"INVESTIMENTO","ERRO - VERIFICAR"))))</f>
        <v/>
      </c>
      <c r="S928" s="64" t="str">
        <f t="shared" si="29"/>
        <v/>
      </c>
    </row>
    <row r="929" spans="17:19" x14ac:dyDescent="0.25">
      <c r="Q929" s="51" t="str">
        <f t="shared" si="28"/>
        <v/>
      </c>
      <c r="R929" s="51" t="str">
        <f>IF(M929="","",IF(M929&lt;&gt;'Tabelas auxiliares'!$B$236,"FOLHA DE PESSOAL",IF(Q929='Tabelas auxiliares'!$A$237,"CUSTEIO",IF(Q929='Tabelas auxiliares'!$A$236,"INVESTIMENTO","ERRO - VERIFICAR"))))</f>
        <v/>
      </c>
      <c r="S929" s="64" t="str">
        <f t="shared" si="29"/>
        <v/>
      </c>
    </row>
    <row r="930" spans="17:19" x14ac:dyDescent="0.25">
      <c r="Q930" s="51" t="str">
        <f t="shared" si="28"/>
        <v/>
      </c>
      <c r="R930" s="51" t="str">
        <f>IF(M930="","",IF(M930&lt;&gt;'Tabelas auxiliares'!$B$236,"FOLHA DE PESSOAL",IF(Q930='Tabelas auxiliares'!$A$237,"CUSTEIO",IF(Q930='Tabelas auxiliares'!$A$236,"INVESTIMENTO","ERRO - VERIFICAR"))))</f>
        <v/>
      </c>
      <c r="S930" s="64" t="str">
        <f t="shared" si="29"/>
        <v/>
      </c>
    </row>
    <row r="931" spans="17:19" x14ac:dyDescent="0.25">
      <c r="Q931" s="51" t="str">
        <f t="shared" si="28"/>
        <v/>
      </c>
      <c r="R931" s="51" t="str">
        <f>IF(M931="","",IF(M931&lt;&gt;'Tabelas auxiliares'!$B$236,"FOLHA DE PESSOAL",IF(Q931='Tabelas auxiliares'!$A$237,"CUSTEIO",IF(Q931='Tabelas auxiliares'!$A$236,"INVESTIMENTO","ERRO - VERIFICAR"))))</f>
        <v/>
      </c>
      <c r="S931" s="64" t="str">
        <f t="shared" si="29"/>
        <v/>
      </c>
    </row>
    <row r="932" spans="17:19" x14ac:dyDescent="0.25">
      <c r="Q932" s="51" t="str">
        <f t="shared" si="28"/>
        <v/>
      </c>
      <c r="R932" s="51" t="str">
        <f>IF(M932="","",IF(M932&lt;&gt;'Tabelas auxiliares'!$B$236,"FOLHA DE PESSOAL",IF(Q932='Tabelas auxiliares'!$A$237,"CUSTEIO",IF(Q932='Tabelas auxiliares'!$A$236,"INVESTIMENTO","ERRO - VERIFICAR"))))</f>
        <v/>
      </c>
      <c r="S932" s="64" t="str">
        <f t="shared" si="29"/>
        <v/>
      </c>
    </row>
    <row r="933" spans="17:19" x14ac:dyDescent="0.25">
      <c r="Q933" s="51" t="str">
        <f t="shared" si="28"/>
        <v/>
      </c>
      <c r="R933" s="51" t="str">
        <f>IF(M933="","",IF(M933&lt;&gt;'Tabelas auxiliares'!$B$236,"FOLHA DE PESSOAL",IF(Q933='Tabelas auxiliares'!$A$237,"CUSTEIO",IF(Q933='Tabelas auxiliares'!$A$236,"INVESTIMENTO","ERRO - VERIFICAR"))))</f>
        <v/>
      </c>
      <c r="S933" s="64" t="str">
        <f t="shared" si="29"/>
        <v/>
      </c>
    </row>
    <row r="934" spans="17:19" x14ac:dyDescent="0.25">
      <c r="Q934" s="51" t="str">
        <f t="shared" si="28"/>
        <v/>
      </c>
      <c r="R934" s="51" t="str">
        <f>IF(M934="","",IF(M934&lt;&gt;'Tabelas auxiliares'!$B$236,"FOLHA DE PESSOAL",IF(Q934='Tabelas auxiliares'!$A$237,"CUSTEIO",IF(Q934='Tabelas auxiliares'!$A$236,"INVESTIMENTO","ERRO - VERIFICAR"))))</f>
        <v/>
      </c>
      <c r="S934" s="64" t="str">
        <f t="shared" si="29"/>
        <v/>
      </c>
    </row>
    <row r="935" spans="17:19" x14ac:dyDescent="0.25">
      <c r="Q935" s="51" t="str">
        <f t="shared" si="28"/>
        <v/>
      </c>
      <c r="R935" s="51" t="str">
        <f>IF(M935="","",IF(M935&lt;&gt;'Tabelas auxiliares'!$B$236,"FOLHA DE PESSOAL",IF(Q935='Tabelas auxiliares'!$A$237,"CUSTEIO",IF(Q935='Tabelas auxiliares'!$A$236,"INVESTIMENTO","ERRO - VERIFICAR"))))</f>
        <v/>
      </c>
      <c r="S935" s="64" t="str">
        <f t="shared" si="29"/>
        <v/>
      </c>
    </row>
    <row r="936" spans="17:19" x14ac:dyDescent="0.25">
      <c r="Q936" s="51" t="str">
        <f t="shared" si="28"/>
        <v/>
      </c>
      <c r="R936" s="51" t="str">
        <f>IF(M936="","",IF(M936&lt;&gt;'Tabelas auxiliares'!$B$236,"FOLHA DE PESSOAL",IF(Q936='Tabelas auxiliares'!$A$237,"CUSTEIO",IF(Q936='Tabelas auxiliares'!$A$236,"INVESTIMENTO","ERRO - VERIFICAR"))))</f>
        <v/>
      </c>
      <c r="S936" s="64" t="str">
        <f t="shared" si="29"/>
        <v/>
      </c>
    </row>
    <row r="937" spans="17:19" x14ac:dyDescent="0.25">
      <c r="Q937" s="51" t="str">
        <f t="shared" si="28"/>
        <v/>
      </c>
      <c r="R937" s="51" t="str">
        <f>IF(M937="","",IF(M937&lt;&gt;'Tabelas auxiliares'!$B$236,"FOLHA DE PESSOAL",IF(Q937='Tabelas auxiliares'!$A$237,"CUSTEIO",IF(Q937='Tabelas auxiliares'!$A$236,"INVESTIMENTO","ERRO - VERIFICAR"))))</f>
        <v/>
      </c>
      <c r="S937" s="64" t="str">
        <f t="shared" si="29"/>
        <v/>
      </c>
    </row>
    <row r="938" spans="17:19" x14ac:dyDescent="0.25">
      <c r="Q938" s="51" t="str">
        <f t="shared" si="28"/>
        <v/>
      </c>
      <c r="R938" s="51" t="str">
        <f>IF(M938="","",IF(M938&lt;&gt;'Tabelas auxiliares'!$B$236,"FOLHA DE PESSOAL",IF(Q938='Tabelas auxiliares'!$A$237,"CUSTEIO",IF(Q938='Tabelas auxiliares'!$A$236,"INVESTIMENTO","ERRO - VERIFICAR"))))</f>
        <v/>
      </c>
      <c r="S938" s="64" t="str">
        <f t="shared" si="29"/>
        <v/>
      </c>
    </row>
    <row r="939" spans="17:19" x14ac:dyDescent="0.25">
      <c r="Q939" s="51" t="str">
        <f t="shared" si="28"/>
        <v/>
      </c>
      <c r="R939" s="51" t="str">
        <f>IF(M939="","",IF(M939&lt;&gt;'Tabelas auxiliares'!$B$236,"FOLHA DE PESSOAL",IF(Q939='Tabelas auxiliares'!$A$237,"CUSTEIO",IF(Q939='Tabelas auxiliares'!$A$236,"INVESTIMENTO","ERRO - VERIFICAR"))))</f>
        <v/>
      </c>
      <c r="S939" s="64" t="str">
        <f t="shared" si="29"/>
        <v/>
      </c>
    </row>
    <row r="940" spans="17:19" x14ac:dyDescent="0.25">
      <c r="Q940" s="51" t="str">
        <f t="shared" si="28"/>
        <v/>
      </c>
      <c r="R940" s="51" t="str">
        <f>IF(M940="","",IF(M940&lt;&gt;'Tabelas auxiliares'!$B$236,"FOLHA DE PESSOAL",IF(Q940='Tabelas auxiliares'!$A$237,"CUSTEIO",IF(Q940='Tabelas auxiliares'!$A$236,"INVESTIMENTO","ERRO - VERIFICAR"))))</f>
        <v/>
      </c>
      <c r="S940" s="64" t="str">
        <f t="shared" si="29"/>
        <v/>
      </c>
    </row>
    <row r="941" spans="17:19" x14ac:dyDescent="0.25">
      <c r="Q941" s="51" t="str">
        <f t="shared" si="28"/>
        <v/>
      </c>
      <c r="R941" s="51" t="str">
        <f>IF(M941="","",IF(M941&lt;&gt;'Tabelas auxiliares'!$B$236,"FOLHA DE PESSOAL",IF(Q941='Tabelas auxiliares'!$A$237,"CUSTEIO",IF(Q941='Tabelas auxiliares'!$A$236,"INVESTIMENTO","ERRO - VERIFICAR"))))</f>
        <v/>
      </c>
      <c r="S941" s="64" t="str">
        <f t="shared" si="29"/>
        <v/>
      </c>
    </row>
    <row r="942" spans="17:19" x14ac:dyDescent="0.25">
      <c r="Q942" s="51" t="str">
        <f t="shared" si="28"/>
        <v/>
      </c>
      <c r="R942" s="51" t="str">
        <f>IF(M942="","",IF(M942&lt;&gt;'Tabelas auxiliares'!$B$236,"FOLHA DE PESSOAL",IF(Q942='Tabelas auxiliares'!$A$237,"CUSTEIO",IF(Q942='Tabelas auxiliares'!$A$236,"INVESTIMENTO","ERRO - VERIFICAR"))))</f>
        <v/>
      </c>
      <c r="S942" s="64" t="str">
        <f t="shared" si="29"/>
        <v/>
      </c>
    </row>
    <row r="943" spans="17:19" x14ac:dyDescent="0.25">
      <c r="Q943" s="51" t="str">
        <f t="shared" si="28"/>
        <v/>
      </c>
      <c r="R943" s="51" t="str">
        <f>IF(M943="","",IF(M943&lt;&gt;'Tabelas auxiliares'!$B$236,"FOLHA DE PESSOAL",IF(Q943='Tabelas auxiliares'!$A$237,"CUSTEIO",IF(Q943='Tabelas auxiliares'!$A$236,"INVESTIMENTO","ERRO - VERIFICAR"))))</f>
        <v/>
      </c>
      <c r="S943" s="64" t="str">
        <f t="shared" si="29"/>
        <v/>
      </c>
    </row>
    <row r="944" spans="17:19" x14ac:dyDescent="0.25">
      <c r="Q944" s="51" t="str">
        <f t="shared" si="28"/>
        <v/>
      </c>
      <c r="R944" s="51" t="str">
        <f>IF(M944="","",IF(M944&lt;&gt;'Tabelas auxiliares'!$B$236,"FOLHA DE PESSOAL",IF(Q944='Tabelas auxiliares'!$A$237,"CUSTEIO",IF(Q944='Tabelas auxiliares'!$A$236,"INVESTIMENTO","ERRO - VERIFICAR"))))</f>
        <v/>
      </c>
      <c r="S944" s="64" t="str">
        <f t="shared" si="29"/>
        <v/>
      </c>
    </row>
    <row r="945" spans="17:19" x14ac:dyDescent="0.25">
      <c r="Q945" s="51" t="str">
        <f t="shared" si="28"/>
        <v/>
      </c>
      <c r="R945" s="51" t="str">
        <f>IF(M945="","",IF(M945&lt;&gt;'Tabelas auxiliares'!$B$236,"FOLHA DE PESSOAL",IF(Q945='Tabelas auxiliares'!$A$237,"CUSTEIO",IF(Q945='Tabelas auxiliares'!$A$236,"INVESTIMENTO","ERRO - VERIFICAR"))))</f>
        <v/>
      </c>
      <c r="S945" s="64" t="str">
        <f t="shared" si="29"/>
        <v/>
      </c>
    </row>
    <row r="946" spans="17:19" x14ac:dyDescent="0.25">
      <c r="Q946" s="51" t="str">
        <f t="shared" si="28"/>
        <v/>
      </c>
      <c r="R946" s="51" t="str">
        <f>IF(M946="","",IF(M946&lt;&gt;'Tabelas auxiliares'!$B$236,"FOLHA DE PESSOAL",IF(Q946='Tabelas auxiliares'!$A$237,"CUSTEIO",IF(Q946='Tabelas auxiliares'!$A$236,"INVESTIMENTO","ERRO - VERIFICAR"))))</f>
        <v/>
      </c>
      <c r="S946" s="64" t="str">
        <f t="shared" si="29"/>
        <v/>
      </c>
    </row>
    <row r="947" spans="17:19" x14ac:dyDescent="0.25">
      <c r="Q947" s="51" t="str">
        <f t="shared" si="28"/>
        <v/>
      </c>
      <c r="R947" s="51" t="str">
        <f>IF(M947="","",IF(M947&lt;&gt;'Tabelas auxiliares'!$B$236,"FOLHA DE PESSOAL",IF(Q947='Tabelas auxiliares'!$A$237,"CUSTEIO",IF(Q947='Tabelas auxiliares'!$A$236,"INVESTIMENTO","ERRO - VERIFICAR"))))</f>
        <v/>
      </c>
      <c r="S947" s="64" t="str">
        <f t="shared" si="29"/>
        <v/>
      </c>
    </row>
    <row r="948" spans="17:19" x14ac:dyDescent="0.25">
      <c r="Q948" s="51" t="str">
        <f t="shared" si="28"/>
        <v/>
      </c>
      <c r="R948" s="51" t="str">
        <f>IF(M948="","",IF(M948&lt;&gt;'Tabelas auxiliares'!$B$236,"FOLHA DE PESSOAL",IF(Q948='Tabelas auxiliares'!$A$237,"CUSTEIO",IF(Q948='Tabelas auxiliares'!$A$236,"INVESTIMENTO","ERRO - VERIFICAR"))))</f>
        <v/>
      </c>
      <c r="S948" s="64" t="str">
        <f t="shared" si="29"/>
        <v/>
      </c>
    </row>
    <row r="949" spans="17:19" x14ac:dyDescent="0.25">
      <c r="Q949" s="51" t="str">
        <f t="shared" si="28"/>
        <v/>
      </c>
      <c r="R949" s="51" t="str">
        <f>IF(M949="","",IF(M949&lt;&gt;'Tabelas auxiliares'!$B$236,"FOLHA DE PESSOAL",IF(Q949='Tabelas auxiliares'!$A$237,"CUSTEIO",IF(Q949='Tabelas auxiliares'!$A$236,"INVESTIMENTO","ERRO - VERIFICAR"))))</f>
        <v/>
      </c>
      <c r="S949" s="64" t="str">
        <f t="shared" si="29"/>
        <v/>
      </c>
    </row>
    <row r="950" spans="17:19" x14ac:dyDescent="0.25">
      <c r="Q950" s="51" t="str">
        <f t="shared" si="28"/>
        <v/>
      </c>
      <c r="R950" s="51" t="str">
        <f>IF(M950="","",IF(M950&lt;&gt;'Tabelas auxiliares'!$B$236,"FOLHA DE PESSOAL",IF(Q950='Tabelas auxiliares'!$A$237,"CUSTEIO",IF(Q950='Tabelas auxiliares'!$A$236,"INVESTIMENTO","ERRO - VERIFICAR"))))</f>
        <v/>
      </c>
      <c r="S950" s="64" t="str">
        <f t="shared" si="29"/>
        <v/>
      </c>
    </row>
    <row r="951" spans="17:19" x14ac:dyDescent="0.25">
      <c r="Q951" s="51" t="str">
        <f t="shared" si="28"/>
        <v/>
      </c>
      <c r="R951" s="51" t="str">
        <f>IF(M951="","",IF(M951&lt;&gt;'Tabelas auxiliares'!$B$236,"FOLHA DE PESSOAL",IF(Q951='Tabelas auxiliares'!$A$237,"CUSTEIO",IF(Q951='Tabelas auxiliares'!$A$236,"INVESTIMENTO","ERRO - VERIFICAR"))))</f>
        <v/>
      </c>
      <c r="S951" s="64" t="str">
        <f t="shared" si="29"/>
        <v/>
      </c>
    </row>
    <row r="952" spans="17:19" x14ac:dyDescent="0.25">
      <c r="Q952" s="51" t="str">
        <f t="shared" si="28"/>
        <v/>
      </c>
      <c r="R952" s="51" t="str">
        <f>IF(M952="","",IF(M952&lt;&gt;'Tabelas auxiliares'!$B$236,"FOLHA DE PESSOAL",IF(Q952='Tabelas auxiliares'!$A$237,"CUSTEIO",IF(Q952='Tabelas auxiliares'!$A$236,"INVESTIMENTO","ERRO - VERIFICAR"))))</f>
        <v/>
      </c>
      <c r="S952" s="64" t="str">
        <f t="shared" si="29"/>
        <v/>
      </c>
    </row>
    <row r="953" spans="17:19" x14ac:dyDescent="0.25">
      <c r="Q953" s="51" t="str">
        <f t="shared" si="28"/>
        <v/>
      </c>
      <c r="R953" s="51" t="str">
        <f>IF(M953="","",IF(M953&lt;&gt;'Tabelas auxiliares'!$B$236,"FOLHA DE PESSOAL",IF(Q953='Tabelas auxiliares'!$A$237,"CUSTEIO",IF(Q953='Tabelas auxiliares'!$A$236,"INVESTIMENTO","ERRO - VERIFICAR"))))</f>
        <v/>
      </c>
      <c r="S953" s="64" t="str">
        <f t="shared" si="29"/>
        <v/>
      </c>
    </row>
    <row r="954" spans="17:19" x14ac:dyDescent="0.25">
      <c r="Q954" s="51" t="str">
        <f t="shared" si="28"/>
        <v/>
      </c>
      <c r="R954" s="51" t="str">
        <f>IF(M954="","",IF(M954&lt;&gt;'Tabelas auxiliares'!$B$236,"FOLHA DE PESSOAL",IF(Q954='Tabelas auxiliares'!$A$237,"CUSTEIO",IF(Q954='Tabelas auxiliares'!$A$236,"INVESTIMENTO","ERRO - VERIFICAR"))))</f>
        <v/>
      </c>
      <c r="S954" s="64" t="str">
        <f t="shared" si="29"/>
        <v/>
      </c>
    </row>
    <row r="955" spans="17:19" x14ac:dyDescent="0.25">
      <c r="Q955" s="51" t="str">
        <f t="shared" si="28"/>
        <v/>
      </c>
      <c r="R955" s="51" t="str">
        <f>IF(M955="","",IF(M955&lt;&gt;'Tabelas auxiliares'!$B$236,"FOLHA DE PESSOAL",IF(Q955='Tabelas auxiliares'!$A$237,"CUSTEIO",IF(Q955='Tabelas auxiliares'!$A$236,"INVESTIMENTO","ERRO - VERIFICAR"))))</f>
        <v/>
      </c>
      <c r="S955" s="64" t="str">
        <f t="shared" si="29"/>
        <v/>
      </c>
    </row>
    <row r="956" spans="17:19" x14ac:dyDescent="0.25">
      <c r="Q956" s="51" t="str">
        <f t="shared" si="28"/>
        <v/>
      </c>
      <c r="R956" s="51" t="str">
        <f>IF(M956="","",IF(M956&lt;&gt;'Tabelas auxiliares'!$B$236,"FOLHA DE PESSOAL",IF(Q956='Tabelas auxiliares'!$A$237,"CUSTEIO",IF(Q956='Tabelas auxiliares'!$A$236,"INVESTIMENTO","ERRO - VERIFICAR"))))</f>
        <v/>
      </c>
      <c r="S956" s="64" t="str">
        <f t="shared" si="29"/>
        <v/>
      </c>
    </row>
    <row r="957" spans="17:19" x14ac:dyDescent="0.25">
      <c r="Q957" s="51" t="str">
        <f t="shared" si="28"/>
        <v/>
      </c>
      <c r="R957" s="51" t="str">
        <f>IF(M957="","",IF(M957&lt;&gt;'Tabelas auxiliares'!$B$236,"FOLHA DE PESSOAL",IF(Q957='Tabelas auxiliares'!$A$237,"CUSTEIO",IF(Q957='Tabelas auxiliares'!$A$236,"INVESTIMENTO","ERRO - VERIFICAR"))))</f>
        <v/>
      </c>
      <c r="S957" s="64" t="str">
        <f t="shared" si="29"/>
        <v/>
      </c>
    </row>
    <row r="958" spans="17:19" x14ac:dyDescent="0.25">
      <c r="Q958" s="51" t="str">
        <f t="shared" si="28"/>
        <v/>
      </c>
      <c r="R958" s="51" t="str">
        <f>IF(M958="","",IF(M958&lt;&gt;'Tabelas auxiliares'!$B$236,"FOLHA DE PESSOAL",IF(Q958='Tabelas auxiliares'!$A$237,"CUSTEIO",IF(Q958='Tabelas auxiliares'!$A$236,"INVESTIMENTO","ERRO - VERIFICAR"))))</f>
        <v/>
      </c>
      <c r="S958" s="64" t="str">
        <f t="shared" si="29"/>
        <v/>
      </c>
    </row>
    <row r="959" spans="17:19" x14ac:dyDescent="0.25">
      <c r="Q959" s="51" t="str">
        <f t="shared" si="28"/>
        <v/>
      </c>
      <c r="R959" s="51" t="str">
        <f>IF(M959="","",IF(M959&lt;&gt;'Tabelas auxiliares'!$B$236,"FOLHA DE PESSOAL",IF(Q959='Tabelas auxiliares'!$A$237,"CUSTEIO",IF(Q959='Tabelas auxiliares'!$A$236,"INVESTIMENTO","ERRO - VERIFICAR"))))</f>
        <v/>
      </c>
      <c r="S959" s="64" t="str">
        <f t="shared" si="29"/>
        <v/>
      </c>
    </row>
    <row r="960" spans="17:19" x14ac:dyDescent="0.25">
      <c r="Q960" s="51" t="str">
        <f t="shared" si="28"/>
        <v/>
      </c>
      <c r="R960" s="51" t="str">
        <f>IF(M960="","",IF(M960&lt;&gt;'Tabelas auxiliares'!$B$236,"FOLHA DE PESSOAL",IF(Q960='Tabelas auxiliares'!$A$237,"CUSTEIO",IF(Q960='Tabelas auxiliares'!$A$236,"INVESTIMENTO","ERRO - VERIFICAR"))))</f>
        <v/>
      </c>
      <c r="S960" s="64" t="str">
        <f t="shared" si="29"/>
        <v/>
      </c>
    </row>
    <row r="961" spans="17:19" x14ac:dyDescent="0.25">
      <c r="Q961" s="51" t="str">
        <f t="shared" si="28"/>
        <v/>
      </c>
      <c r="R961" s="51" t="str">
        <f>IF(M961="","",IF(M961&lt;&gt;'Tabelas auxiliares'!$B$236,"FOLHA DE PESSOAL",IF(Q961='Tabelas auxiliares'!$A$237,"CUSTEIO",IF(Q961='Tabelas auxiliares'!$A$236,"INVESTIMENTO","ERRO - VERIFICAR"))))</f>
        <v/>
      </c>
      <c r="S961" s="64" t="str">
        <f t="shared" si="29"/>
        <v/>
      </c>
    </row>
    <row r="962" spans="17:19" x14ac:dyDescent="0.25">
      <c r="Q962" s="51" t="str">
        <f t="shared" si="28"/>
        <v/>
      </c>
      <c r="R962" s="51" t="str">
        <f>IF(M962="","",IF(M962&lt;&gt;'Tabelas auxiliares'!$B$236,"FOLHA DE PESSOAL",IF(Q962='Tabelas auxiliares'!$A$237,"CUSTEIO",IF(Q962='Tabelas auxiliares'!$A$236,"INVESTIMENTO","ERRO - VERIFICAR"))))</f>
        <v/>
      </c>
      <c r="S962" s="64" t="str">
        <f t="shared" si="29"/>
        <v/>
      </c>
    </row>
    <row r="963" spans="17:19" x14ac:dyDescent="0.25">
      <c r="Q963" s="51" t="str">
        <f t="shared" si="28"/>
        <v/>
      </c>
      <c r="R963" s="51" t="str">
        <f>IF(M963="","",IF(M963&lt;&gt;'Tabelas auxiliares'!$B$236,"FOLHA DE PESSOAL",IF(Q963='Tabelas auxiliares'!$A$237,"CUSTEIO",IF(Q963='Tabelas auxiliares'!$A$236,"INVESTIMENTO","ERRO - VERIFICAR"))))</f>
        <v/>
      </c>
      <c r="S963" s="64" t="str">
        <f t="shared" si="29"/>
        <v/>
      </c>
    </row>
    <row r="964" spans="17:19" x14ac:dyDescent="0.25">
      <c r="Q964" s="51" t="str">
        <f t="shared" ref="Q964:Q1000" si="30">LEFT(O964,1)</f>
        <v/>
      </c>
      <c r="R964" s="51" t="str">
        <f>IF(M964="","",IF(M964&lt;&gt;'Tabelas auxiliares'!$B$236,"FOLHA DE PESSOAL",IF(Q964='Tabelas auxiliares'!$A$237,"CUSTEIO",IF(Q964='Tabelas auxiliares'!$A$236,"INVESTIMENTO","ERRO - VERIFICAR"))))</f>
        <v/>
      </c>
      <c r="S964" s="64" t="str">
        <f t="shared" si="29"/>
        <v/>
      </c>
    </row>
    <row r="965" spans="17:19" x14ac:dyDescent="0.25">
      <c r="Q965" s="51" t="str">
        <f t="shared" si="30"/>
        <v/>
      </c>
      <c r="R965" s="51" t="str">
        <f>IF(M965="","",IF(M965&lt;&gt;'Tabelas auxiliares'!$B$236,"FOLHA DE PESSOAL",IF(Q965='Tabelas auxiliares'!$A$237,"CUSTEIO",IF(Q965='Tabelas auxiliares'!$A$236,"INVESTIMENTO","ERRO - VERIFICAR"))))</f>
        <v/>
      </c>
      <c r="S965" s="64" t="str">
        <f t="shared" ref="S965:S1000" si="31">IF(SUM(T965:X965)=0,"",SUM(T965:X965))</f>
        <v/>
      </c>
    </row>
    <row r="966" spans="17:19" x14ac:dyDescent="0.25">
      <c r="Q966" s="51" t="str">
        <f t="shared" si="30"/>
        <v/>
      </c>
      <c r="R966" s="51" t="str">
        <f>IF(M966="","",IF(M966&lt;&gt;'Tabelas auxiliares'!$B$236,"FOLHA DE PESSOAL",IF(Q966='Tabelas auxiliares'!$A$237,"CUSTEIO",IF(Q966='Tabelas auxiliares'!$A$236,"INVESTIMENTO","ERRO - VERIFICAR"))))</f>
        <v/>
      </c>
      <c r="S966" s="64" t="str">
        <f t="shared" si="31"/>
        <v/>
      </c>
    </row>
    <row r="967" spans="17:19" x14ac:dyDescent="0.25">
      <c r="Q967" s="51" t="str">
        <f t="shared" si="30"/>
        <v/>
      </c>
      <c r="R967" s="51" t="str">
        <f>IF(M967="","",IF(M967&lt;&gt;'Tabelas auxiliares'!$B$236,"FOLHA DE PESSOAL",IF(Q967='Tabelas auxiliares'!$A$237,"CUSTEIO",IF(Q967='Tabelas auxiliares'!$A$236,"INVESTIMENTO","ERRO - VERIFICAR"))))</f>
        <v/>
      </c>
      <c r="S967" s="64" t="str">
        <f t="shared" si="31"/>
        <v/>
      </c>
    </row>
    <row r="968" spans="17:19" x14ac:dyDescent="0.25">
      <c r="Q968" s="51" t="str">
        <f t="shared" si="30"/>
        <v/>
      </c>
      <c r="R968" s="51" t="str">
        <f>IF(M968="","",IF(M968&lt;&gt;'Tabelas auxiliares'!$B$236,"FOLHA DE PESSOAL",IF(Q968='Tabelas auxiliares'!$A$237,"CUSTEIO",IF(Q968='Tabelas auxiliares'!$A$236,"INVESTIMENTO","ERRO - VERIFICAR"))))</f>
        <v/>
      </c>
      <c r="S968" s="64" t="str">
        <f t="shared" si="31"/>
        <v/>
      </c>
    </row>
    <row r="969" spans="17:19" x14ac:dyDescent="0.25">
      <c r="Q969" s="51" t="str">
        <f t="shared" si="30"/>
        <v/>
      </c>
      <c r="R969" s="51" t="str">
        <f>IF(M969="","",IF(M969&lt;&gt;'Tabelas auxiliares'!$B$236,"FOLHA DE PESSOAL",IF(Q969='Tabelas auxiliares'!$A$237,"CUSTEIO",IF(Q969='Tabelas auxiliares'!$A$236,"INVESTIMENTO","ERRO - VERIFICAR"))))</f>
        <v/>
      </c>
      <c r="S969" s="64" t="str">
        <f t="shared" si="31"/>
        <v/>
      </c>
    </row>
    <row r="970" spans="17:19" x14ac:dyDescent="0.25">
      <c r="Q970" s="51" t="str">
        <f t="shared" si="30"/>
        <v/>
      </c>
      <c r="R970" s="51" t="str">
        <f>IF(M970="","",IF(M970&lt;&gt;'Tabelas auxiliares'!$B$236,"FOLHA DE PESSOAL",IF(Q970='Tabelas auxiliares'!$A$237,"CUSTEIO",IF(Q970='Tabelas auxiliares'!$A$236,"INVESTIMENTO","ERRO - VERIFICAR"))))</f>
        <v/>
      </c>
      <c r="S970" s="64" t="str">
        <f t="shared" si="31"/>
        <v/>
      </c>
    </row>
    <row r="971" spans="17:19" x14ac:dyDescent="0.25">
      <c r="Q971" s="51" t="str">
        <f t="shared" si="30"/>
        <v/>
      </c>
      <c r="R971" s="51" t="str">
        <f>IF(M971="","",IF(M971&lt;&gt;'Tabelas auxiliares'!$B$236,"FOLHA DE PESSOAL",IF(Q971='Tabelas auxiliares'!$A$237,"CUSTEIO",IF(Q971='Tabelas auxiliares'!$A$236,"INVESTIMENTO","ERRO - VERIFICAR"))))</f>
        <v/>
      </c>
      <c r="S971" s="64" t="str">
        <f t="shared" si="31"/>
        <v/>
      </c>
    </row>
    <row r="972" spans="17:19" x14ac:dyDescent="0.25">
      <c r="Q972" s="51" t="str">
        <f t="shared" si="30"/>
        <v/>
      </c>
      <c r="R972" s="51" t="str">
        <f>IF(M972="","",IF(M972&lt;&gt;'Tabelas auxiliares'!$B$236,"FOLHA DE PESSOAL",IF(Q972='Tabelas auxiliares'!$A$237,"CUSTEIO",IF(Q972='Tabelas auxiliares'!$A$236,"INVESTIMENTO","ERRO - VERIFICAR"))))</f>
        <v/>
      </c>
      <c r="S972" s="64" t="str">
        <f t="shared" si="31"/>
        <v/>
      </c>
    </row>
    <row r="973" spans="17:19" x14ac:dyDescent="0.25">
      <c r="Q973" s="51" t="str">
        <f t="shared" si="30"/>
        <v/>
      </c>
      <c r="R973" s="51" t="str">
        <f>IF(M973="","",IF(M973&lt;&gt;'Tabelas auxiliares'!$B$236,"FOLHA DE PESSOAL",IF(Q973='Tabelas auxiliares'!$A$237,"CUSTEIO",IF(Q973='Tabelas auxiliares'!$A$236,"INVESTIMENTO","ERRO - VERIFICAR"))))</f>
        <v/>
      </c>
      <c r="S973" s="64" t="str">
        <f t="shared" si="31"/>
        <v/>
      </c>
    </row>
    <row r="974" spans="17:19" x14ac:dyDescent="0.25">
      <c r="Q974" s="51" t="str">
        <f t="shared" si="30"/>
        <v/>
      </c>
      <c r="R974" s="51" t="str">
        <f>IF(M974="","",IF(M974&lt;&gt;'Tabelas auxiliares'!$B$236,"FOLHA DE PESSOAL",IF(Q974='Tabelas auxiliares'!$A$237,"CUSTEIO",IF(Q974='Tabelas auxiliares'!$A$236,"INVESTIMENTO","ERRO - VERIFICAR"))))</f>
        <v/>
      </c>
      <c r="S974" s="64" t="str">
        <f t="shared" si="31"/>
        <v/>
      </c>
    </row>
    <row r="975" spans="17:19" x14ac:dyDescent="0.25">
      <c r="Q975" s="51" t="str">
        <f t="shared" si="30"/>
        <v/>
      </c>
      <c r="R975" s="51" t="str">
        <f>IF(M975="","",IF(M975&lt;&gt;'Tabelas auxiliares'!$B$236,"FOLHA DE PESSOAL",IF(Q975='Tabelas auxiliares'!$A$237,"CUSTEIO",IF(Q975='Tabelas auxiliares'!$A$236,"INVESTIMENTO","ERRO - VERIFICAR"))))</f>
        <v/>
      </c>
      <c r="S975" s="64" t="str">
        <f t="shared" si="31"/>
        <v/>
      </c>
    </row>
    <row r="976" spans="17:19" x14ac:dyDescent="0.25">
      <c r="Q976" s="51" t="str">
        <f t="shared" si="30"/>
        <v/>
      </c>
      <c r="R976" s="51" t="str">
        <f>IF(M976="","",IF(M976&lt;&gt;'Tabelas auxiliares'!$B$236,"FOLHA DE PESSOAL",IF(Q976='Tabelas auxiliares'!$A$237,"CUSTEIO",IF(Q976='Tabelas auxiliares'!$A$236,"INVESTIMENTO","ERRO - VERIFICAR"))))</f>
        <v/>
      </c>
      <c r="S976" s="64" t="str">
        <f t="shared" si="31"/>
        <v/>
      </c>
    </row>
    <row r="977" spans="17:19" x14ac:dyDescent="0.25">
      <c r="Q977" s="51" t="str">
        <f t="shared" si="30"/>
        <v/>
      </c>
      <c r="R977" s="51" t="str">
        <f>IF(M977="","",IF(M977&lt;&gt;'Tabelas auxiliares'!$B$236,"FOLHA DE PESSOAL",IF(Q977='Tabelas auxiliares'!$A$237,"CUSTEIO",IF(Q977='Tabelas auxiliares'!$A$236,"INVESTIMENTO","ERRO - VERIFICAR"))))</f>
        <v/>
      </c>
      <c r="S977" s="64" t="str">
        <f t="shared" si="31"/>
        <v/>
      </c>
    </row>
    <row r="978" spans="17:19" x14ac:dyDescent="0.25">
      <c r="Q978" s="51" t="str">
        <f t="shared" si="30"/>
        <v/>
      </c>
      <c r="R978" s="51" t="str">
        <f>IF(M978="","",IF(M978&lt;&gt;'Tabelas auxiliares'!$B$236,"FOLHA DE PESSOAL",IF(Q978='Tabelas auxiliares'!$A$237,"CUSTEIO",IF(Q978='Tabelas auxiliares'!$A$236,"INVESTIMENTO","ERRO - VERIFICAR"))))</f>
        <v/>
      </c>
      <c r="S978" s="64" t="str">
        <f t="shared" si="31"/>
        <v/>
      </c>
    </row>
    <row r="979" spans="17:19" x14ac:dyDescent="0.25">
      <c r="Q979" s="51" t="str">
        <f t="shared" si="30"/>
        <v/>
      </c>
      <c r="R979" s="51" t="str">
        <f>IF(M979="","",IF(M979&lt;&gt;'Tabelas auxiliares'!$B$236,"FOLHA DE PESSOAL",IF(Q979='Tabelas auxiliares'!$A$237,"CUSTEIO",IF(Q979='Tabelas auxiliares'!$A$236,"INVESTIMENTO","ERRO - VERIFICAR"))))</f>
        <v/>
      </c>
      <c r="S979" s="64" t="str">
        <f t="shared" si="31"/>
        <v/>
      </c>
    </row>
    <row r="980" spans="17:19" x14ac:dyDescent="0.25">
      <c r="Q980" s="51" t="str">
        <f t="shared" si="30"/>
        <v/>
      </c>
      <c r="R980" s="51" t="str">
        <f>IF(M980="","",IF(M980&lt;&gt;'Tabelas auxiliares'!$B$236,"FOLHA DE PESSOAL",IF(Q980='Tabelas auxiliares'!$A$237,"CUSTEIO",IF(Q980='Tabelas auxiliares'!$A$236,"INVESTIMENTO","ERRO - VERIFICAR"))))</f>
        <v/>
      </c>
      <c r="S980" s="64" t="str">
        <f t="shared" si="31"/>
        <v/>
      </c>
    </row>
    <row r="981" spans="17:19" x14ac:dyDescent="0.25">
      <c r="Q981" s="51" t="str">
        <f t="shared" si="30"/>
        <v/>
      </c>
      <c r="R981" s="51" t="str">
        <f>IF(M981="","",IF(M981&lt;&gt;'Tabelas auxiliares'!$B$236,"FOLHA DE PESSOAL",IF(Q981='Tabelas auxiliares'!$A$237,"CUSTEIO",IF(Q981='Tabelas auxiliares'!$A$236,"INVESTIMENTO","ERRO - VERIFICAR"))))</f>
        <v/>
      </c>
      <c r="S981" s="64" t="str">
        <f t="shared" si="31"/>
        <v/>
      </c>
    </row>
    <row r="982" spans="17:19" x14ac:dyDescent="0.25">
      <c r="Q982" s="51" t="str">
        <f t="shared" si="30"/>
        <v/>
      </c>
      <c r="R982" s="51" t="str">
        <f>IF(M982="","",IF(M982&lt;&gt;'Tabelas auxiliares'!$B$236,"FOLHA DE PESSOAL",IF(Q982='Tabelas auxiliares'!$A$237,"CUSTEIO",IF(Q982='Tabelas auxiliares'!$A$236,"INVESTIMENTO","ERRO - VERIFICAR"))))</f>
        <v/>
      </c>
      <c r="S982" s="64" t="str">
        <f t="shared" si="31"/>
        <v/>
      </c>
    </row>
    <row r="983" spans="17:19" x14ac:dyDescent="0.25">
      <c r="Q983" s="51" t="str">
        <f t="shared" si="30"/>
        <v/>
      </c>
      <c r="R983" s="51" t="str">
        <f>IF(M983="","",IF(M983&lt;&gt;'Tabelas auxiliares'!$B$236,"FOLHA DE PESSOAL",IF(Q983='Tabelas auxiliares'!$A$237,"CUSTEIO",IF(Q983='Tabelas auxiliares'!$A$236,"INVESTIMENTO","ERRO - VERIFICAR"))))</f>
        <v/>
      </c>
      <c r="S983" s="64" t="str">
        <f t="shared" si="31"/>
        <v/>
      </c>
    </row>
    <row r="984" spans="17:19" x14ac:dyDescent="0.25">
      <c r="Q984" s="51" t="str">
        <f t="shared" si="30"/>
        <v/>
      </c>
      <c r="R984" s="51" t="str">
        <f>IF(M984="","",IF(M984&lt;&gt;'Tabelas auxiliares'!$B$236,"FOLHA DE PESSOAL",IF(Q984='Tabelas auxiliares'!$A$237,"CUSTEIO",IF(Q984='Tabelas auxiliares'!$A$236,"INVESTIMENTO","ERRO - VERIFICAR"))))</f>
        <v/>
      </c>
      <c r="S984" s="64" t="str">
        <f t="shared" si="31"/>
        <v/>
      </c>
    </row>
    <row r="985" spans="17:19" x14ac:dyDescent="0.25">
      <c r="Q985" s="51" t="str">
        <f t="shared" si="30"/>
        <v/>
      </c>
      <c r="R985" s="51" t="str">
        <f>IF(M985="","",IF(M985&lt;&gt;'Tabelas auxiliares'!$B$236,"FOLHA DE PESSOAL",IF(Q985='Tabelas auxiliares'!$A$237,"CUSTEIO",IF(Q985='Tabelas auxiliares'!$A$236,"INVESTIMENTO","ERRO - VERIFICAR"))))</f>
        <v/>
      </c>
      <c r="S985" s="64" t="str">
        <f t="shared" si="31"/>
        <v/>
      </c>
    </row>
    <row r="986" spans="17:19" x14ac:dyDescent="0.25">
      <c r="Q986" s="51" t="str">
        <f t="shared" si="30"/>
        <v/>
      </c>
      <c r="R986" s="51" t="str">
        <f>IF(M986="","",IF(M986&lt;&gt;'Tabelas auxiliares'!$B$236,"FOLHA DE PESSOAL",IF(Q986='Tabelas auxiliares'!$A$237,"CUSTEIO",IF(Q986='Tabelas auxiliares'!$A$236,"INVESTIMENTO","ERRO - VERIFICAR"))))</f>
        <v/>
      </c>
      <c r="S986" s="64" t="str">
        <f t="shared" si="31"/>
        <v/>
      </c>
    </row>
    <row r="987" spans="17:19" x14ac:dyDescent="0.25">
      <c r="Q987" s="51" t="str">
        <f t="shared" si="30"/>
        <v/>
      </c>
      <c r="R987" s="51" t="str">
        <f>IF(M987="","",IF(M987&lt;&gt;'Tabelas auxiliares'!$B$236,"FOLHA DE PESSOAL",IF(Q987='Tabelas auxiliares'!$A$237,"CUSTEIO",IF(Q987='Tabelas auxiliares'!$A$236,"INVESTIMENTO","ERRO - VERIFICAR"))))</f>
        <v/>
      </c>
      <c r="S987" s="64" t="str">
        <f t="shared" si="31"/>
        <v/>
      </c>
    </row>
    <row r="988" spans="17:19" x14ac:dyDescent="0.25">
      <c r="Q988" s="51" t="str">
        <f t="shared" si="30"/>
        <v/>
      </c>
      <c r="R988" s="51" t="str">
        <f>IF(M988="","",IF(M988&lt;&gt;'Tabelas auxiliares'!$B$236,"FOLHA DE PESSOAL",IF(Q988='Tabelas auxiliares'!$A$237,"CUSTEIO",IF(Q988='Tabelas auxiliares'!$A$236,"INVESTIMENTO","ERRO - VERIFICAR"))))</f>
        <v/>
      </c>
      <c r="S988" s="64" t="str">
        <f t="shared" si="31"/>
        <v/>
      </c>
    </row>
    <row r="989" spans="17:19" x14ac:dyDescent="0.25">
      <c r="Q989" s="51" t="str">
        <f t="shared" si="30"/>
        <v/>
      </c>
      <c r="R989" s="51" t="str">
        <f>IF(M989="","",IF(M989&lt;&gt;'Tabelas auxiliares'!$B$236,"FOLHA DE PESSOAL",IF(Q989='Tabelas auxiliares'!$A$237,"CUSTEIO",IF(Q989='Tabelas auxiliares'!$A$236,"INVESTIMENTO","ERRO - VERIFICAR"))))</f>
        <v/>
      </c>
      <c r="S989" s="64" t="str">
        <f t="shared" si="31"/>
        <v/>
      </c>
    </row>
    <row r="990" spans="17:19" x14ac:dyDescent="0.25">
      <c r="Q990" s="51" t="str">
        <f t="shared" si="30"/>
        <v/>
      </c>
      <c r="R990" s="51" t="str">
        <f>IF(M990="","",IF(M990&lt;&gt;'Tabelas auxiliares'!$B$236,"FOLHA DE PESSOAL",IF(Q990='Tabelas auxiliares'!$A$237,"CUSTEIO",IF(Q990='Tabelas auxiliares'!$A$236,"INVESTIMENTO","ERRO - VERIFICAR"))))</f>
        <v/>
      </c>
      <c r="S990" s="64" t="str">
        <f t="shared" si="31"/>
        <v/>
      </c>
    </row>
    <row r="991" spans="17:19" x14ac:dyDescent="0.25">
      <c r="Q991" s="51" t="str">
        <f t="shared" si="30"/>
        <v/>
      </c>
      <c r="R991" s="51" t="str">
        <f>IF(M991="","",IF(M991&lt;&gt;'Tabelas auxiliares'!$B$236,"FOLHA DE PESSOAL",IF(Q991='Tabelas auxiliares'!$A$237,"CUSTEIO",IF(Q991='Tabelas auxiliares'!$A$236,"INVESTIMENTO","ERRO - VERIFICAR"))))</f>
        <v/>
      </c>
      <c r="S991" s="64" t="str">
        <f t="shared" si="31"/>
        <v/>
      </c>
    </row>
    <row r="992" spans="17:19" x14ac:dyDescent="0.25">
      <c r="Q992" s="51" t="str">
        <f t="shared" si="30"/>
        <v/>
      </c>
      <c r="R992" s="51" t="str">
        <f>IF(M992="","",IF(M992&lt;&gt;'Tabelas auxiliares'!$B$236,"FOLHA DE PESSOAL",IF(Q992='Tabelas auxiliares'!$A$237,"CUSTEIO",IF(Q992='Tabelas auxiliares'!$A$236,"INVESTIMENTO","ERRO - VERIFICAR"))))</f>
        <v/>
      </c>
      <c r="S992" s="64" t="str">
        <f t="shared" si="31"/>
        <v/>
      </c>
    </row>
    <row r="993" spans="1:24" x14ac:dyDescent="0.25">
      <c r="Q993" s="51" t="str">
        <f t="shared" si="30"/>
        <v/>
      </c>
      <c r="R993" s="51" t="str">
        <f>IF(M993="","",IF(M993&lt;&gt;'Tabelas auxiliares'!$B$236,"FOLHA DE PESSOAL",IF(Q993='Tabelas auxiliares'!$A$237,"CUSTEIO",IF(Q993='Tabelas auxiliares'!$A$236,"INVESTIMENTO","ERRO - VERIFICAR"))))</f>
        <v/>
      </c>
      <c r="S993" s="64" t="str">
        <f t="shared" si="31"/>
        <v/>
      </c>
    </row>
    <row r="994" spans="1:24" x14ac:dyDescent="0.25">
      <c r="Q994" s="51" t="str">
        <f t="shared" si="30"/>
        <v/>
      </c>
      <c r="R994" s="51" t="str">
        <f>IF(M994="","",IF(M994&lt;&gt;'Tabelas auxiliares'!$B$236,"FOLHA DE PESSOAL",IF(Q994='Tabelas auxiliares'!$A$237,"CUSTEIO",IF(Q994='Tabelas auxiliares'!$A$236,"INVESTIMENTO","ERRO - VERIFICAR"))))</f>
        <v/>
      </c>
      <c r="S994" s="64" t="str">
        <f t="shared" si="31"/>
        <v/>
      </c>
    </row>
    <row r="995" spans="1:24" x14ac:dyDescent="0.25">
      <c r="Q995" s="51" t="str">
        <f t="shared" si="30"/>
        <v/>
      </c>
      <c r="R995" s="51" t="str">
        <f>IF(M995="","",IF(M995&lt;&gt;'Tabelas auxiliares'!$B$236,"FOLHA DE PESSOAL",IF(Q995='Tabelas auxiliares'!$A$237,"CUSTEIO",IF(Q995='Tabelas auxiliares'!$A$236,"INVESTIMENTO","ERRO - VERIFICAR"))))</f>
        <v/>
      </c>
      <c r="S995" s="64" t="str">
        <f t="shared" si="31"/>
        <v/>
      </c>
    </row>
    <row r="996" spans="1:24" x14ac:dyDescent="0.25">
      <c r="Q996" s="51" t="str">
        <f t="shared" si="30"/>
        <v/>
      </c>
      <c r="R996" s="51" t="str">
        <f>IF(M996="","",IF(M996&lt;&gt;'Tabelas auxiliares'!$B$236,"FOLHA DE PESSOAL",IF(Q996='Tabelas auxiliares'!$A$237,"CUSTEIO",IF(Q996='Tabelas auxiliares'!$A$236,"INVESTIMENTO","ERRO - VERIFICAR"))))</f>
        <v/>
      </c>
      <c r="S996" s="64" t="str">
        <f t="shared" si="31"/>
        <v/>
      </c>
    </row>
    <row r="997" spans="1:24" x14ac:dyDescent="0.25">
      <c r="Q997" s="51" t="str">
        <f t="shared" si="30"/>
        <v/>
      </c>
      <c r="R997" s="51" t="str">
        <f>IF(M997="","",IF(M997&lt;&gt;'Tabelas auxiliares'!$B$236,"FOLHA DE PESSOAL",IF(Q997='Tabelas auxiliares'!$A$237,"CUSTEIO",IF(Q997='Tabelas auxiliares'!$A$236,"INVESTIMENTO","ERRO - VERIFICAR"))))</f>
        <v/>
      </c>
      <c r="S997" s="64" t="str">
        <f t="shared" si="31"/>
        <v/>
      </c>
    </row>
    <row r="998" spans="1:24" x14ac:dyDescent="0.25">
      <c r="Q998" s="51" t="str">
        <f t="shared" si="30"/>
        <v/>
      </c>
      <c r="R998" s="51" t="str">
        <f>IF(M998="","",IF(M998&lt;&gt;'Tabelas auxiliares'!$B$236,"FOLHA DE PESSOAL",IF(Q998='Tabelas auxiliares'!$A$237,"CUSTEIO",IF(Q998='Tabelas auxiliares'!$A$236,"INVESTIMENTO","ERRO - VERIFICAR"))))</f>
        <v/>
      </c>
      <c r="S998" s="64" t="str">
        <f t="shared" si="31"/>
        <v/>
      </c>
    </row>
    <row r="999" spans="1:24" x14ac:dyDescent="0.25">
      <c r="Q999" s="51" t="str">
        <f t="shared" si="30"/>
        <v/>
      </c>
      <c r="R999" s="51" t="str">
        <f>IF(M999="","",IF(M999&lt;&gt;'Tabelas auxiliares'!$B$236,"FOLHA DE PESSOAL",IF(Q999='Tabelas auxiliares'!$A$237,"CUSTEIO",IF(Q999='Tabelas auxiliares'!$A$236,"INVESTIMENTO","ERRO - VERIFICAR"))))</f>
        <v/>
      </c>
      <c r="S999" s="64" t="str">
        <f t="shared" si="31"/>
        <v/>
      </c>
    </row>
    <row r="1000" spans="1:24" x14ac:dyDescent="0.25">
      <c r="Q1000" s="51" t="str">
        <f t="shared" si="30"/>
        <v/>
      </c>
      <c r="R1000" s="51" t="str">
        <f>IF(M1000="","",IF(M1000&lt;&gt;'Tabelas auxiliares'!$B$236,"FOLHA DE PESSOAL",IF(Q1000='Tabelas auxiliares'!$A$237,"CUSTEIO",IF(Q1000='Tabelas auxiliares'!$A$236,"INVESTIMENTO","ERRO - VERIFICAR"))))</f>
        <v/>
      </c>
      <c r="S1000" s="64" t="str">
        <f t="shared" si="31"/>
        <v/>
      </c>
    </row>
    <row r="1001" spans="1:24" x14ac:dyDescent="0.25">
      <c r="A1001" s="57"/>
      <c r="B1001" s="57"/>
      <c r="C1001" s="57"/>
      <c r="D1001" s="57"/>
      <c r="E1001" s="57"/>
      <c r="F1001" s="57"/>
      <c r="G1001" s="57"/>
      <c r="H1001" s="57"/>
      <c r="I1001" s="57"/>
      <c r="J1001" s="57"/>
      <c r="K1001" s="57"/>
      <c r="L1001" s="57" t="s">
        <v>98</v>
      </c>
      <c r="M1001" s="57"/>
      <c r="N1001" s="57"/>
      <c r="O1001" s="57"/>
      <c r="P1001" s="57"/>
      <c r="Q1001" s="57"/>
      <c r="R1001" s="57"/>
      <c r="S1001" s="57"/>
      <c r="T1001" s="57"/>
      <c r="U1001" s="57"/>
      <c r="V1001" s="56">
        <f>SUBTOTAL(9,V4:V1000)</f>
        <v>0</v>
      </c>
      <c r="W1001" s="56">
        <f t="shared" ref="W1001:X1001" si="32">SUBTOTAL(9,W4:W1000)</f>
        <v>0</v>
      </c>
      <c r="X1001" s="56">
        <f t="shared" si="32"/>
        <v>0</v>
      </c>
    </row>
  </sheetData>
  <sheetProtection password="BD64" sheet="1" objects="1" scenarios="1" autoFilter="0"/>
  <autoFilter ref="A3:X3" xr:uid="{00000000-0009-0000-0000-000008000000}"/>
  <mergeCells count="2">
    <mergeCell ref="A1:B2"/>
    <mergeCell ref="T1:T2"/>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2</vt:i4>
      </vt:variant>
    </vt:vector>
  </HeadingPairs>
  <TitlesOfParts>
    <vt:vector size="14" baseType="lpstr">
      <vt:lpstr>Origem dos recursos</vt:lpstr>
      <vt:lpstr>Orçamento distribuído</vt:lpstr>
      <vt:lpstr>Remanejamentos entre AEO</vt:lpstr>
      <vt:lpstr>Distribuição TRI</vt:lpstr>
      <vt:lpstr>1. Pré-Empenhos</vt:lpstr>
      <vt:lpstr>2. Empenhos LOA UFABC 2023</vt:lpstr>
      <vt:lpstr>Saldos CUSTEIO AEO LOA 23</vt:lpstr>
      <vt:lpstr>Saldos INVESTIMENTO AEO LOA 23</vt:lpstr>
      <vt:lpstr>2.1 DESCENTRALIZAÇÕES 2023</vt:lpstr>
      <vt:lpstr>3. Empenhos LOA UFABC RPNP</vt:lpstr>
      <vt:lpstr>3.1 Empenhos DESCENTR RPNP</vt:lpstr>
      <vt:lpstr>Tabelas auxiliares</vt:lpstr>
      <vt:lpstr>'Distribuição TRI'!OLE_LINK1</vt:lpstr>
      <vt:lpstr>'Orçamento distribuído'!Titulos_de_impressao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de Miranda Sampaio</dc:creator>
  <cp:lastModifiedBy>Evelyn</cp:lastModifiedBy>
  <dcterms:created xsi:type="dcterms:W3CDTF">2023-02-14T18:11:45Z</dcterms:created>
  <dcterms:modified xsi:type="dcterms:W3CDTF">2023-05-02T12:52:21Z</dcterms:modified>
</cp:coreProperties>
</file>